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2017 REPSS\2017.09.26 REPORTES 1ER TRIM\2017.09.27 CTA P\"/>
    </mc:Choice>
  </mc:AlternateContent>
  <bookViews>
    <workbookView xWindow="3990" yWindow="0" windowWidth="20490" windowHeight="6795" firstSheet="16" activeTab="19"/>
  </bookViews>
  <sheets>
    <sheet name="b) Clasificación Funcional  CFG" sheetId="63" r:id="rId1"/>
    <sheet name="a) Gto x Cat Programatica (2)" sheetId="62" r:id="rId2"/>
    <sheet name="PORTADA Contable" sheetId="41" r:id="rId3"/>
    <sheet name=" ESF" sheetId="1" r:id="rId4"/>
    <sheet name="EA" sheetId="2" r:id="rId5"/>
    <sheet name="EFE" sheetId="4" r:id="rId6"/>
    <sheet name=" EVHP" sheetId="3" r:id="rId7"/>
    <sheet name="EAA" sheetId="5" r:id="rId8"/>
    <sheet name=" EAD" sheetId="6" r:id="rId9"/>
    <sheet name=" ECSF" sheetId="9" r:id="rId10"/>
    <sheet name="PASIVOS CONTINGENTES" sheetId="42" state="hidden" r:id="rId11"/>
    <sheet name="PORTADA Anexos" sheetId="59" r:id="rId12"/>
    <sheet name="OK Bienes muebles 1er trim" sheetId="43" r:id="rId13"/>
    <sheet name="OK B. Inmuebles" sheetId="38" r:id="rId14"/>
    <sheet name="OK Rel Ctas Bancarias " sheetId="39" r:id="rId15"/>
    <sheet name="b) Clasificación COG(Cap-Co)" sheetId="64" r:id="rId16"/>
    <sheet name="d) Intereses de la Deuda" sheetId="53" r:id="rId17"/>
    <sheet name="PORTADA PROGRAMATICA" sheetId="55" state="hidden" r:id="rId18"/>
    <sheet name="b) Pg y Py de Inversión " sheetId="57" r:id="rId19"/>
    <sheet name="c) Clasificación Económica  (2" sheetId="65" r:id="rId20"/>
    <sheet name="Hoja1" sheetId="61" r:id="rId21"/>
  </sheets>
  <externalReferences>
    <externalReference r:id="rId22"/>
  </externalReferences>
  <definedNames>
    <definedName name="_xlnm.Print_Area" localSheetId="1">'a) Gto x Cat Programatica (2)'!$A$1:$J$47</definedName>
    <definedName name="_xlnm.Print_Area" localSheetId="15">'b) Clasificación COG(Cap-Co)'!$A$1:$I$77</definedName>
    <definedName name="_xlnm.Print_Area" localSheetId="0">'b) Clasificación Funcional  CFG'!$A$1:$I$55</definedName>
    <definedName name="_xlnm.Print_Area" localSheetId="18">'b) Pg y Py de Inversión '!$A$1:$M$27</definedName>
    <definedName name="_xlnm.Print_Area" localSheetId="19">'c) Clasificación Económica  (2'!$A$1:$J$28</definedName>
    <definedName name="_xlnm.Print_Area" localSheetId="16">'d) Intereses de la Deuda'!$B$1:$G$37</definedName>
    <definedName name="_xlnm.Print_Titles" localSheetId="15">'b) Clasificación COG(Cap-Co)'!$1:$10</definedName>
    <definedName name="_xlnm.Print_Titles" localSheetId="18">'b) Pg y Py de Inversión '!$1:$5</definedName>
  </definedNames>
  <calcPr calcId="152511"/>
  <fileRecoveryPr autoRecover="0"/>
</workbook>
</file>

<file path=xl/calcChain.xml><?xml version="1.0" encoding="utf-8"?>
<calcChain xmlns="http://schemas.openxmlformats.org/spreadsheetml/2006/main">
  <c r="H27" i="65" l="1"/>
  <c r="H26" i="65"/>
  <c r="D26" i="65"/>
  <c r="G19" i="65"/>
  <c r="E19" i="65"/>
  <c r="D19" i="65"/>
  <c r="F17" i="65"/>
  <c r="I17" i="65" s="1"/>
  <c r="I15" i="65"/>
  <c r="I19" i="65" s="1"/>
  <c r="H15" i="65"/>
  <c r="H19" i="65" s="1"/>
  <c r="F15" i="65"/>
  <c r="F19" i="65" s="1"/>
  <c r="I13" i="65"/>
  <c r="H77" i="64"/>
  <c r="H76" i="64"/>
  <c r="D76" i="64"/>
  <c r="H71" i="64"/>
  <c r="F71" i="64"/>
  <c r="I71" i="64" s="1"/>
  <c r="H70" i="64"/>
  <c r="F70" i="64"/>
  <c r="I70" i="64" s="1"/>
  <c r="I69" i="64"/>
  <c r="H69" i="64"/>
  <c r="F69" i="64"/>
  <c r="H68" i="64"/>
  <c r="F68" i="64"/>
  <c r="I68" i="64" s="1"/>
  <c r="H67" i="64"/>
  <c r="F67" i="64"/>
  <c r="I67" i="64" s="1"/>
  <c r="H66" i="64"/>
  <c r="F66" i="64"/>
  <c r="I66" i="64" s="1"/>
  <c r="I65" i="64"/>
  <c r="H65" i="64"/>
  <c r="F65" i="64"/>
  <c r="H64" i="64"/>
  <c r="G64" i="64"/>
  <c r="E64" i="64"/>
  <c r="D64" i="64"/>
  <c r="H63" i="64"/>
  <c r="F63" i="64"/>
  <c r="I63" i="64" s="1"/>
  <c r="I62" i="64"/>
  <c r="H62" i="64"/>
  <c r="F62" i="64"/>
  <c r="F60" i="64" s="1"/>
  <c r="H61" i="64"/>
  <c r="I61" i="64" s="1"/>
  <c r="I60" i="64" s="1"/>
  <c r="F61" i="64"/>
  <c r="G60" i="64"/>
  <c r="E60" i="64"/>
  <c r="D60" i="64"/>
  <c r="I59" i="64"/>
  <c r="H59" i="64"/>
  <c r="F59" i="64"/>
  <c r="H58" i="64"/>
  <c r="F58" i="64"/>
  <c r="I58" i="64" s="1"/>
  <c r="H57" i="64"/>
  <c r="F57" i="64"/>
  <c r="I57" i="64" s="1"/>
  <c r="H56" i="64"/>
  <c r="F56" i="64"/>
  <c r="I56" i="64" s="1"/>
  <c r="I55" i="64"/>
  <c r="H55" i="64"/>
  <c r="F55" i="64"/>
  <c r="H54" i="64"/>
  <c r="H52" i="64" s="1"/>
  <c r="F54" i="64"/>
  <c r="H53" i="64"/>
  <c r="F53" i="64"/>
  <c r="I53" i="64" s="1"/>
  <c r="G52" i="64"/>
  <c r="F52" i="64"/>
  <c r="E52" i="64"/>
  <c r="D52" i="64"/>
  <c r="H51" i="64"/>
  <c r="I51" i="64" s="1"/>
  <c r="F51" i="64"/>
  <c r="H50" i="64"/>
  <c r="F50" i="64"/>
  <c r="I50" i="64" s="1"/>
  <c r="H49" i="64"/>
  <c r="H48" i="64" s="1"/>
  <c r="F49" i="64"/>
  <c r="I49" i="64" s="1"/>
  <c r="G48" i="64"/>
  <c r="E48" i="64"/>
  <c r="D48" i="64"/>
  <c r="H47" i="64"/>
  <c r="F47" i="64"/>
  <c r="I47" i="64" s="1"/>
  <c r="H46" i="64"/>
  <c r="F46" i="64"/>
  <c r="I46" i="64" s="1"/>
  <c r="I45" i="64"/>
  <c r="H45" i="64"/>
  <c r="F45" i="64"/>
  <c r="H44" i="64"/>
  <c r="I44" i="64" s="1"/>
  <c r="F44" i="64"/>
  <c r="H43" i="64"/>
  <c r="F43" i="64"/>
  <c r="I43" i="64" s="1"/>
  <c r="H42" i="64"/>
  <c r="H41" i="64" s="1"/>
  <c r="F42" i="64"/>
  <c r="I42" i="64" s="1"/>
  <c r="G41" i="64"/>
  <c r="E41" i="64"/>
  <c r="D41" i="64"/>
  <c r="D40" i="64"/>
  <c r="D39" i="64" s="1"/>
  <c r="H39" i="64"/>
  <c r="G39" i="64"/>
  <c r="E39" i="64"/>
  <c r="H38" i="64"/>
  <c r="I38" i="64" s="1"/>
  <c r="F38" i="64"/>
  <c r="I37" i="64"/>
  <c r="F37" i="64"/>
  <c r="I36" i="64"/>
  <c r="F36" i="64"/>
  <c r="I35" i="64"/>
  <c r="F35" i="64"/>
  <c r="I34" i="64"/>
  <c r="F34" i="64"/>
  <c r="I33" i="64"/>
  <c r="F33" i="64"/>
  <c r="I32" i="64"/>
  <c r="H32" i="64"/>
  <c r="F32" i="64"/>
  <c r="F31" i="64"/>
  <c r="F29" i="64" s="1"/>
  <c r="F30" i="64"/>
  <c r="I30" i="64" s="1"/>
  <c r="H29" i="64"/>
  <c r="G29" i="64"/>
  <c r="E29" i="64"/>
  <c r="D29" i="64"/>
  <c r="F28" i="64"/>
  <c r="I28" i="64" s="1"/>
  <c r="H27" i="64"/>
  <c r="H21" i="64" s="1"/>
  <c r="F27" i="64"/>
  <c r="I27" i="64" s="1"/>
  <c r="I26" i="64"/>
  <c r="F26" i="64"/>
  <c r="I25" i="64"/>
  <c r="F25" i="64"/>
  <c r="I24" i="64"/>
  <c r="F24" i="64"/>
  <c r="I23" i="64"/>
  <c r="F23" i="64"/>
  <c r="I22" i="64"/>
  <c r="F22" i="64"/>
  <c r="G21" i="64"/>
  <c r="E21" i="64"/>
  <c r="E72" i="64" s="1"/>
  <c r="D21" i="64"/>
  <c r="H20" i="64"/>
  <c r="F20" i="64"/>
  <c r="I20" i="64" s="1"/>
  <c r="H19" i="64"/>
  <c r="F19" i="64"/>
  <c r="I19" i="64" s="1"/>
  <c r="I18" i="64"/>
  <c r="H18" i="64"/>
  <c r="F18" i="64"/>
  <c r="H17" i="64"/>
  <c r="I17" i="64" s="1"/>
  <c r="F17" i="64"/>
  <c r="H16" i="64"/>
  <c r="F16" i="64"/>
  <c r="I16" i="64" s="1"/>
  <c r="H15" i="64"/>
  <c r="F15" i="64"/>
  <c r="I15" i="64" s="1"/>
  <c r="I14" i="64"/>
  <c r="H14" i="64"/>
  <c r="F14" i="64"/>
  <c r="H13" i="64"/>
  <c r="H11" i="64" s="1"/>
  <c r="F13" i="64"/>
  <c r="H12" i="64"/>
  <c r="F12" i="64"/>
  <c r="I12" i="64" s="1"/>
  <c r="G11" i="64"/>
  <c r="G72" i="64" s="1"/>
  <c r="F11" i="64"/>
  <c r="E11" i="64"/>
  <c r="D11" i="64"/>
  <c r="D72" i="64" s="1"/>
  <c r="H55" i="63"/>
  <c r="H54" i="63"/>
  <c r="D54" i="63"/>
  <c r="E49" i="63"/>
  <c r="F47" i="63"/>
  <c r="I47" i="63" s="1"/>
  <c r="I46" i="63"/>
  <c r="F46" i="63"/>
  <c r="F45" i="63"/>
  <c r="F43" i="63" s="1"/>
  <c r="I44" i="63"/>
  <c r="F44" i="63"/>
  <c r="H43" i="63"/>
  <c r="G43" i="63"/>
  <c r="E43" i="63"/>
  <c r="D43" i="63"/>
  <c r="I41" i="63"/>
  <c r="F41" i="63"/>
  <c r="F40" i="63"/>
  <c r="I40" i="63" s="1"/>
  <c r="I39" i="63"/>
  <c r="F39" i="63"/>
  <c r="F38" i="63"/>
  <c r="I38" i="63" s="1"/>
  <c r="I37" i="63"/>
  <c r="F37" i="63"/>
  <c r="F36" i="63"/>
  <c r="I36" i="63" s="1"/>
  <c r="I35" i="63"/>
  <c r="F35" i="63"/>
  <c r="F34" i="63"/>
  <c r="F32" i="63" s="1"/>
  <c r="I33" i="63"/>
  <c r="F33" i="63"/>
  <c r="H32" i="63"/>
  <c r="G32" i="63"/>
  <c r="E32" i="63"/>
  <c r="D32" i="63"/>
  <c r="I30" i="63"/>
  <c r="F30" i="63"/>
  <c r="F29" i="63"/>
  <c r="I29" i="63" s="1"/>
  <c r="I28" i="63"/>
  <c r="F28" i="63"/>
  <c r="I26" i="63"/>
  <c r="F25" i="63"/>
  <c r="I25" i="63" s="1"/>
  <c r="F24" i="63"/>
  <c r="I24" i="63" s="1"/>
  <c r="H23" i="63"/>
  <c r="G23" i="63"/>
  <c r="E23" i="63"/>
  <c r="D23" i="63"/>
  <c r="F21" i="63"/>
  <c r="I21" i="63" s="1"/>
  <c r="F20" i="63"/>
  <c r="I20" i="63" s="1"/>
  <c r="F19" i="63"/>
  <c r="I19" i="63" s="1"/>
  <c r="F18" i="63"/>
  <c r="I18" i="63" s="1"/>
  <c r="F17" i="63"/>
  <c r="I17" i="63" s="1"/>
  <c r="F16" i="63"/>
  <c r="I16" i="63" s="1"/>
  <c r="F15" i="63"/>
  <c r="I15" i="63" s="1"/>
  <c r="F14" i="63"/>
  <c r="I14" i="63" s="1"/>
  <c r="I13" i="63" s="1"/>
  <c r="H13" i="63"/>
  <c r="H49" i="63" s="1"/>
  <c r="G13" i="63"/>
  <c r="G49" i="63" s="1"/>
  <c r="E13" i="63"/>
  <c r="D13" i="63"/>
  <c r="D49" i="63" s="1"/>
  <c r="G41" i="62"/>
  <c r="J41" i="62" s="1"/>
  <c r="G40" i="62"/>
  <c r="J40" i="62" s="1"/>
  <c r="G39" i="62"/>
  <c r="J39" i="62" s="1"/>
  <c r="G38" i="62"/>
  <c r="J38" i="62" s="1"/>
  <c r="J37" i="62" s="1"/>
  <c r="I37" i="62"/>
  <c r="H37" i="62"/>
  <c r="G37" i="62"/>
  <c r="F37" i="62"/>
  <c r="E37" i="62"/>
  <c r="G36" i="62"/>
  <c r="J36" i="62" s="1"/>
  <c r="G35" i="62"/>
  <c r="J35" i="62" s="1"/>
  <c r="G34" i="62"/>
  <c r="J34" i="62" s="1"/>
  <c r="G33" i="62"/>
  <c r="G32" i="62" s="1"/>
  <c r="I32" i="62"/>
  <c r="H32" i="62"/>
  <c r="F32" i="62"/>
  <c r="E32" i="62"/>
  <c r="G31" i="62"/>
  <c r="J31" i="62" s="1"/>
  <c r="G30" i="62"/>
  <c r="J30" i="62" s="1"/>
  <c r="J29" i="62" s="1"/>
  <c r="I29" i="62"/>
  <c r="H29" i="62"/>
  <c r="F29" i="62"/>
  <c r="E29" i="62"/>
  <c r="G28" i="62"/>
  <c r="J28" i="62" s="1"/>
  <c r="G27" i="62"/>
  <c r="J27" i="62" s="1"/>
  <c r="I25" i="62"/>
  <c r="H25" i="62"/>
  <c r="G25" i="62"/>
  <c r="F25" i="62"/>
  <c r="E25" i="62"/>
  <c r="G24" i="62"/>
  <c r="J24" i="62" s="1"/>
  <c r="G23" i="62"/>
  <c r="J23" i="62" s="1"/>
  <c r="G22" i="62"/>
  <c r="J22" i="62" s="1"/>
  <c r="G21" i="62"/>
  <c r="J21" i="62" s="1"/>
  <c r="G19" i="62"/>
  <c r="J19" i="62" s="1"/>
  <c r="G18" i="62"/>
  <c r="J18" i="62" s="1"/>
  <c r="J16" i="62" s="1"/>
  <c r="I16" i="62"/>
  <c r="H16" i="62"/>
  <c r="F16" i="62"/>
  <c r="E16" i="62"/>
  <c r="G16" i="62" s="1"/>
  <c r="G15" i="62"/>
  <c r="J15" i="62" s="1"/>
  <c r="G14" i="62"/>
  <c r="J14" i="62" s="1"/>
  <c r="I13" i="62"/>
  <c r="H13" i="62"/>
  <c r="H12" i="62" s="1"/>
  <c r="H43" i="62" s="1"/>
  <c r="G13" i="62"/>
  <c r="J13" i="62" s="1"/>
  <c r="F13" i="62"/>
  <c r="E13" i="62"/>
  <c r="I12" i="62"/>
  <c r="I43" i="62" s="1"/>
  <c r="F12" i="62"/>
  <c r="F43" i="62" s="1"/>
  <c r="E12" i="62"/>
  <c r="E43" i="62" s="1"/>
  <c r="I41" i="64" l="1"/>
  <c r="I48" i="64"/>
  <c r="I21" i="64"/>
  <c r="I64" i="64"/>
  <c r="I13" i="64"/>
  <c r="I11" i="64" s="1"/>
  <c r="F21" i="64"/>
  <c r="I31" i="64"/>
  <c r="I29" i="64" s="1"/>
  <c r="F40" i="64"/>
  <c r="F41" i="64"/>
  <c r="F48" i="64"/>
  <c r="I54" i="64"/>
  <c r="I52" i="64" s="1"/>
  <c r="H60" i="64"/>
  <c r="H72" i="64" s="1"/>
  <c r="F64" i="64"/>
  <c r="I43" i="63"/>
  <c r="I34" i="63"/>
  <c r="I32" i="63" s="1"/>
  <c r="I45" i="63"/>
  <c r="F13" i="63"/>
  <c r="F23" i="63"/>
  <c r="I23" i="63" s="1"/>
  <c r="J25" i="62"/>
  <c r="J12" i="62" s="1"/>
  <c r="J43" i="62" s="1"/>
  <c r="J33" i="62"/>
  <c r="J32" i="62" s="1"/>
  <c r="G29" i="62"/>
  <c r="G12" i="62" s="1"/>
  <c r="G43" i="62" s="1"/>
  <c r="I40" i="64" l="1"/>
  <c r="I39" i="64" s="1"/>
  <c r="I72" i="64" s="1"/>
  <c r="F39" i="64"/>
  <c r="F72" i="64" s="1"/>
  <c r="I49" i="63"/>
  <c r="F49" i="63"/>
  <c r="K49" i="2" l="1"/>
  <c r="K41" i="2"/>
  <c r="K34" i="2"/>
  <c r="K29" i="2"/>
  <c r="K18" i="2"/>
  <c r="K13" i="2"/>
  <c r="K52" i="2" s="1"/>
  <c r="K54" i="2" s="1"/>
  <c r="F27" i="2"/>
  <c r="F23" i="2"/>
  <c r="F13" i="2"/>
  <c r="F34" i="2" s="1"/>
  <c r="J51" i="1" l="1"/>
  <c r="J46" i="1"/>
  <c r="G19" i="5"/>
  <c r="H19" i="5" s="1"/>
  <c r="I19" i="5" s="1"/>
  <c r="F19" i="5"/>
  <c r="E19" i="5"/>
  <c r="P47" i="4" l="1"/>
  <c r="D7" i="2" l="1"/>
  <c r="H62" i="9" l="1"/>
  <c r="H61" i="9"/>
  <c r="H50" i="6"/>
  <c r="H49" i="6" l="1"/>
  <c r="H46" i="3"/>
  <c r="H45" i="3"/>
  <c r="D46" i="3"/>
  <c r="D45" i="3"/>
  <c r="D63" i="2"/>
  <c r="H63" i="2"/>
  <c r="H62" i="2"/>
  <c r="D62" i="2"/>
  <c r="P50" i="4" l="1"/>
  <c r="O49" i="4" l="1"/>
  <c r="I29" i="3" l="1"/>
  <c r="F30" i="53" l="1"/>
  <c r="D30" i="53"/>
  <c r="F18" i="53"/>
  <c r="D18" i="53"/>
  <c r="D32" i="53" l="1"/>
  <c r="F32" i="53"/>
  <c r="H12" i="42" l="1"/>
  <c r="H11" i="42"/>
  <c r="H10" i="42"/>
  <c r="H9" i="42"/>
  <c r="H13" i="42" s="1"/>
  <c r="F6" i="42"/>
  <c r="G13" i="42" l="1"/>
  <c r="I11" i="42" s="1"/>
  <c r="I12" i="42"/>
  <c r="I10" i="42" l="1"/>
  <c r="I9" i="42"/>
  <c r="I13" i="42" s="1"/>
  <c r="K44" i="9" l="1"/>
  <c r="K38" i="9"/>
  <c r="K27" i="9"/>
  <c r="K16" i="9"/>
  <c r="K14" i="9" s="1"/>
  <c r="H24" i="4" l="1"/>
  <c r="H26" i="4"/>
  <c r="J45" i="1" l="1"/>
  <c r="J40" i="9" s="1"/>
  <c r="H43" i="4" l="1"/>
  <c r="H42" i="4"/>
  <c r="H41" i="4"/>
  <c r="H40" i="4"/>
  <c r="H39" i="4"/>
  <c r="H38" i="4"/>
  <c r="H37" i="4"/>
  <c r="H36" i="4"/>
  <c r="H35" i="4"/>
  <c r="H31" i="4"/>
  <c r="H30" i="4"/>
  <c r="H29" i="4"/>
  <c r="G23" i="4"/>
  <c r="H23" i="4"/>
  <c r="H22" i="4"/>
  <c r="H21" i="4"/>
  <c r="H20" i="4"/>
  <c r="H19" i="4"/>
  <c r="H18" i="4"/>
  <c r="H17" i="4"/>
  <c r="H16" i="4"/>
  <c r="G20" i="4"/>
  <c r="G19" i="4"/>
  <c r="G18" i="4"/>
  <c r="G17" i="4"/>
  <c r="G16" i="4"/>
  <c r="G25" i="4" l="1"/>
  <c r="G33" i="4" l="1"/>
  <c r="G31" i="4"/>
  <c r="G30" i="4"/>
  <c r="G29" i="4"/>
  <c r="G22" i="4"/>
  <c r="J32" i="9" l="1"/>
  <c r="J55" i="9"/>
  <c r="J54" i="9"/>
  <c r="J50" i="9"/>
  <c r="J33" i="9"/>
  <c r="J31" i="9"/>
  <c r="J30" i="9"/>
  <c r="J29" i="9"/>
  <c r="I21" i="3" l="1"/>
  <c r="H18" i="5"/>
  <c r="E17" i="1" s="1"/>
  <c r="K52" i="9" l="1"/>
  <c r="K36" i="9" s="1"/>
  <c r="J52" i="9"/>
  <c r="J27" i="9"/>
  <c r="E26" i="9"/>
  <c r="J16" i="9"/>
  <c r="E16" i="9"/>
  <c r="J33" i="6"/>
  <c r="I33" i="6"/>
  <c r="J28" i="6"/>
  <c r="J39" i="6" s="1"/>
  <c r="J19" i="6"/>
  <c r="I19" i="6"/>
  <c r="J14" i="6"/>
  <c r="H36" i="5"/>
  <c r="H35" i="5"/>
  <c r="H34" i="5"/>
  <c r="H33" i="5"/>
  <c r="E35" i="1" s="1"/>
  <c r="H32" i="5"/>
  <c r="H31" i="5"/>
  <c r="H30" i="5"/>
  <c r="H29" i="5"/>
  <c r="H28" i="5"/>
  <c r="G26" i="5"/>
  <c r="F26" i="5"/>
  <c r="E26" i="5"/>
  <c r="H24" i="5"/>
  <c r="H23" i="5"/>
  <c r="H22" i="5"/>
  <c r="H21" i="5"/>
  <c r="H20" i="5"/>
  <c r="I18" i="5"/>
  <c r="G16" i="5"/>
  <c r="F16" i="5"/>
  <c r="E16" i="5"/>
  <c r="P37" i="4"/>
  <c r="O37" i="4"/>
  <c r="H28" i="4"/>
  <c r="G28" i="4"/>
  <c r="P20" i="4"/>
  <c r="P15" i="4"/>
  <c r="O15" i="4"/>
  <c r="I37" i="3"/>
  <c r="J54" i="1" s="1"/>
  <c r="I36" i="3"/>
  <c r="J53" i="1" s="1"/>
  <c r="I35" i="3"/>
  <c r="H33" i="3"/>
  <c r="F33" i="3"/>
  <c r="E33" i="3"/>
  <c r="I31" i="3"/>
  <c r="J47" i="1" s="1"/>
  <c r="J42" i="9" s="1"/>
  <c r="J38" i="9" s="1"/>
  <c r="I30" i="3"/>
  <c r="H28" i="3"/>
  <c r="G28" i="3"/>
  <c r="F28" i="3"/>
  <c r="E28" i="3"/>
  <c r="I24" i="3"/>
  <c r="I23" i="3"/>
  <c r="H20" i="3"/>
  <c r="G20" i="3"/>
  <c r="E20" i="3"/>
  <c r="I18" i="3"/>
  <c r="I16" i="3"/>
  <c r="H15" i="3"/>
  <c r="G15" i="3"/>
  <c r="F15" i="3"/>
  <c r="I13" i="3"/>
  <c r="I23" i="5" l="1"/>
  <c r="E22" i="1"/>
  <c r="J48" i="9"/>
  <c r="J49" i="9"/>
  <c r="I24" i="5"/>
  <c r="E23" i="1"/>
  <c r="I21" i="5"/>
  <c r="E20" i="1"/>
  <c r="J25" i="6"/>
  <c r="I22" i="5"/>
  <c r="E21" i="1"/>
  <c r="E14" i="9"/>
  <c r="I28" i="5"/>
  <c r="E30" i="1"/>
  <c r="I29" i="5"/>
  <c r="E31" i="1"/>
  <c r="I30" i="5"/>
  <c r="E32" i="1"/>
  <c r="I34" i="5"/>
  <c r="E36" i="1"/>
  <c r="G26" i="3"/>
  <c r="I36" i="5"/>
  <c r="E38" i="1"/>
  <c r="E38" i="5"/>
  <c r="J14" i="9"/>
  <c r="I35" i="5"/>
  <c r="I33" i="5"/>
  <c r="I32" i="5"/>
  <c r="E34" i="1"/>
  <c r="I31" i="5"/>
  <c r="E33" i="1"/>
  <c r="I20" i="5"/>
  <c r="E19" i="1"/>
  <c r="E18" i="1"/>
  <c r="H26" i="3"/>
  <c r="H39" i="3" s="1"/>
  <c r="I28" i="3"/>
  <c r="F38" i="5"/>
  <c r="G38" i="5"/>
  <c r="H26" i="5"/>
  <c r="P25" i="4"/>
  <c r="H16" i="5"/>
  <c r="J49" i="2"/>
  <c r="J41" i="2"/>
  <c r="J34" i="2"/>
  <c r="J29" i="2"/>
  <c r="E27" i="2"/>
  <c r="H25" i="4"/>
  <c r="H15" i="4" s="1"/>
  <c r="H47" i="4" s="1"/>
  <c r="E23" i="2"/>
  <c r="J18" i="2"/>
  <c r="J13" i="2"/>
  <c r="E13" i="2"/>
  <c r="K57" i="1"/>
  <c r="J57" i="1"/>
  <c r="K49" i="1"/>
  <c r="K43" i="1"/>
  <c r="F40" i="1"/>
  <c r="K37" i="1"/>
  <c r="J37" i="1"/>
  <c r="I28" i="6" s="1"/>
  <c r="K26" i="1"/>
  <c r="P30" i="4" s="1"/>
  <c r="P44" i="4" s="1"/>
  <c r="J26" i="1"/>
  <c r="F25" i="1"/>
  <c r="J44" i="9" l="1"/>
  <c r="J36" i="9" s="1"/>
  <c r="G26" i="4"/>
  <c r="G15" i="4" s="1"/>
  <c r="G47" i="4" s="1"/>
  <c r="I14" i="6"/>
  <c r="I25" i="6" s="1"/>
  <c r="K62" i="1"/>
  <c r="F16" i="9"/>
  <c r="F42" i="1"/>
  <c r="I26" i="5"/>
  <c r="E40" i="1"/>
  <c r="I16" i="5"/>
  <c r="E25" i="1"/>
  <c r="J52" i="2"/>
  <c r="K39" i="1"/>
  <c r="J39" i="1"/>
  <c r="J41" i="6" s="1"/>
  <c r="J43" i="6" s="1"/>
  <c r="E34" i="2"/>
  <c r="H38" i="5"/>
  <c r="I41" i="6" l="1"/>
  <c r="I43" i="6" s="1"/>
  <c r="O31" i="4"/>
  <c r="O30" i="4" s="1"/>
  <c r="O44" i="4" s="1"/>
  <c r="K64" i="1"/>
  <c r="I38" i="5"/>
  <c r="F26" i="9"/>
  <c r="F14" i="9" s="1"/>
  <c r="E42" i="1"/>
  <c r="J54" i="2"/>
  <c r="I34" i="3" l="1"/>
  <c r="G33" i="3"/>
  <c r="G39" i="3" l="1"/>
  <c r="I33" i="3"/>
  <c r="I17" i="3" l="1"/>
  <c r="J43" i="1"/>
  <c r="E15" i="3"/>
  <c r="E26" i="3" s="1"/>
  <c r="E39" i="3" s="1"/>
  <c r="I15" i="3" l="1"/>
  <c r="I22" i="3" l="1"/>
  <c r="J49" i="1"/>
  <c r="J62" i="1" s="1"/>
  <c r="J64" i="1" s="1"/>
  <c r="F20" i="3"/>
  <c r="F26" i="3" s="1"/>
  <c r="F39" i="3" s="1"/>
  <c r="I39" i="3" s="1"/>
  <c r="I20" i="3" l="1"/>
  <c r="I26" i="3" s="1"/>
  <c r="O20" i="4"/>
  <c r="O25" i="4" s="1"/>
  <c r="O47" i="4" s="1"/>
  <c r="O50" i="4" s="1"/>
</calcChain>
</file>

<file path=xl/comments1.xml><?xml version="1.0" encoding="utf-8"?>
<comments xmlns="http://schemas.openxmlformats.org/spreadsheetml/2006/main">
  <authors>
    <author>INNOVACIÓN</author>
  </authors>
  <commentList>
    <comment ref="P16" authorId="0" shapeId="0">
      <text>
        <r>
          <rPr>
            <b/>
            <sz val="9"/>
            <color indexed="81"/>
            <rFont val="Tahoma"/>
            <charset val="1"/>
          </rPr>
          <t>INNOVACIÓN:</t>
        </r>
        <r>
          <rPr>
            <sz val="9"/>
            <color indexed="81"/>
            <rFont val="Tahoma"/>
            <charset val="1"/>
          </rPr>
          <t xml:space="preserve">
No refleja nada el reporte 2016
</t>
        </r>
      </text>
    </comment>
  </commentList>
</comments>
</file>

<file path=xl/sharedStrings.xml><?xml version="1.0" encoding="utf-8"?>
<sst xmlns="http://schemas.openxmlformats.org/spreadsheetml/2006/main" count="3102" uniqueCount="1692">
  <si>
    <t>Estado de Situación Financiera</t>
  </si>
  <si>
    <t>(Pesos)</t>
  </si>
  <si>
    <t>Ente Público:</t>
  </si>
  <si>
    <t>Poder Ejecutivo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</si>
  <si>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</si>
  <si>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</si>
  <si>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</si>
  <si>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</si>
  <si>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</si>
  <si>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</si>
  <si>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</si>
  <si>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</si>
  <si>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</si>
  <si>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</si>
  <si>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</si>
  <si>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</si>
  <si>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</si>
  <si>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</si>
  <si>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</si>
  <si>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</si>
  <si>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</si>
  <si>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</si>
  <si>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</si>
  <si>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</si>
  <si>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</si>
  <si>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</si>
  <si>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</si>
  <si>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</si>
  <si>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</si>
  <si>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</si>
  <si>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</si>
  <si>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</si>
  <si>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</si>
  <si>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</si>
  <si>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</si>
  <si>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</si>
  <si>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</si>
  <si>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</si>
  <si>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</si>
  <si>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</si>
  <si>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</si>
  <si>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</si>
  <si>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</si>
  <si>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</si>
  <si>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</si>
  <si>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</si>
  <si>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</si>
  <si>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</si>
  <si>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</si>
  <si>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</si>
  <si>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</si>
  <si>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</si>
  <si>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</si>
  <si>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</si>
  <si>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</si>
  <si>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</si>
  <si>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</si>
  <si>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</si>
  <si>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</si>
  <si>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</si>
  <si>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</si>
  <si>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</si>
  <si>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</si>
  <si>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</si>
  <si>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</si>
  <si>
    <t>Estado de Actividades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</si>
  <si>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</si>
  <si>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</si>
  <si>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</si>
  <si>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</si>
  <si>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</si>
  <si>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</si>
  <si>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</si>
  <si>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</si>
  <si>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</si>
  <si>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</si>
  <si>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</si>
  <si>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</si>
  <si>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</si>
  <si>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Transferencias,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</si>
  <si>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</si>
  <si>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</si>
  <si>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</si>
  <si>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</si>
  <si>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</si>
  <si>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</si>
  <si>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</si>
  <si>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</si>
  <si>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</si>
  <si>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</si>
  <si>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</si>
  <si>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Transferencias, Asignaciones, Subsidios y Otras ayudas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</si>
  <si>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</si>
  <si>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</si>
  <si>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</si>
  <si>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</si>
  <si>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</si>
  <si>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</si>
  <si>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</si>
  <si>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</si>
  <si>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</si>
  <si>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</si>
  <si>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</si>
  <si>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</si>
  <si>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</si>
  <si>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</si>
  <si>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</si>
  <si>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</si>
  <si>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</si>
  <si>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</si>
  <si>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</si>
  <si>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</si>
  <si>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</si>
  <si>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</si>
  <si>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</si>
  <si>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</si>
  <si>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</si>
  <si>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</si>
  <si>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</si>
  <si>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</si>
  <si>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</si>
  <si>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Estado de Variación en la Hacienda Pública</t>
  </si>
  <si>
    <t>(pesos)</t>
  </si>
  <si>
    <t xml:space="preserve"> 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</si>
  <si>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</si>
  <si>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</si>
  <si>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</si>
  <si>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</si>
  <si>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</si>
  <si>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</si>
  <si>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</si>
  <si>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</si>
  <si>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</si>
  <si>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</si>
  <si>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Cambios en la Hacienda Pública/Patrimonio Neto del Ejercicio 2014</t>
  </si>
  <si>
    <t>Variaciones de la Hacienda Pública/Patrimonio Neto del Ejercicio 2014</t>
  </si>
  <si>
    <t>Estado de Flujos de Efectivo</t>
  </si>
  <si>
    <t>Flujos de Efectivo de las Actividades de Operación</t>
  </si>
  <si>
    <t xml:space="preserve">Flujos de Efectivo de las Actividades de Inversión </t>
  </si>
  <si>
    <t>Origen</t>
  </si>
  <si>
    <t>Cuotas y Aportaciones de Seguridad Social</t>
  </si>
  <si>
    <t>Contribuciones de mejoras</t>
  </si>
  <si>
    <t>Otros Orígenes de Invresión</t>
  </si>
  <si>
    <t>Aplicación</t>
  </si>
  <si>
    <t>Transferencias, Asignaciones y Subsidios y Otras ayudas</t>
  </si>
  <si>
    <t>Flujos Netos de Efectivo por Actividades de Inversión</t>
  </si>
  <si>
    <t>Otros Origenes de Operación</t>
  </si>
  <si>
    <t>Flujo de Efectivo de las Actividades de Financiamiento</t>
  </si>
  <si>
    <t>Servicios Personales</t>
  </si>
  <si>
    <t>Endeudamiento Neto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</si>
  <si>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</si>
  <si>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</si>
  <si>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</si>
  <si>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</si>
  <si>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Servicios de la Deuda</t>
  </si>
  <si>
    <t xml:space="preserve">Participaciones </t>
  </si>
  <si>
    <t>Incremento de Activos Financieros</t>
  </si>
  <si>
    <t xml:space="preserve">Disminución de Otros Pasivos 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</si>
  <si>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</si>
  <si>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</si>
  <si>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</si>
  <si>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</si>
  <si>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</si>
  <si>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</si>
  <si>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</si>
  <si>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</si>
  <si>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</si>
  <si>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</si>
  <si>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</si>
  <si>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</si>
  <si>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</si>
  <si>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</si>
  <si>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</si>
  <si>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</si>
  <si>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</si>
  <si>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</si>
  <si>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</si>
  <si>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</si>
  <si>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</si>
  <si>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</si>
  <si>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</si>
  <si>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</si>
  <si>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</si>
  <si>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</si>
  <si>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</si>
  <si>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</si>
  <si>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</si>
  <si>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</si>
  <si>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</si>
  <si>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</si>
  <si>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</si>
  <si>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</si>
  <si>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Cambios en la Situación Financiera</t>
  </si>
  <si>
    <t>Exceso o Insuficiencia en la Actualización de la Hacienda Pública/Patrimonio</t>
  </si>
  <si>
    <t>Directora de Administración y Finanzas</t>
  </si>
  <si>
    <t>Mayra Gabriela Sandoval Prado</t>
  </si>
  <si>
    <t>Sistema Jalisiciense de Radio y Televisión</t>
  </si>
  <si>
    <t>Sueldo Mensual Manifestado     $  27,627.00</t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</si>
  <si>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1"/>
        <color rgb="FF000000"/>
        <rFont val="Calibri"/>
        <family val="2"/>
      </rPr>
      <t xml:space="preserve">11/11/2014 Audiencia de Conciliación Demanda  y  Excepciones </t>
    </r>
  </si>
  <si>
    <t>Junta Federal de Conciliación y Arbitraje Junta Especial #17</t>
  </si>
  <si>
    <t>1428/2014</t>
  </si>
  <si>
    <t xml:space="preserve">  Sueldo Mensual  Manifestado  $ 12,233.00</t>
  </si>
  <si>
    <t xml:space="preserve">el 16 de octubre del 2014 se difiere audiencia, se previene al actor </t>
  </si>
  <si>
    <r>
      <rPr>
        <sz val="7"/>
        <color rgb="FF000000"/>
        <rFont val="Times New Roman"/>
        <family val="1"/>
      </rPr>
      <t xml:space="preserve"> </t>
    </r>
    <r>
      <rPr>
        <sz val="11"/>
        <color rgb="FF000000"/>
        <rFont val="Calibri"/>
        <family val="2"/>
      </rPr>
      <t xml:space="preserve"> 21/08/2014  Audiencia que No pudo celebrarse por falta de emplazamiento a la codemandada Secretaria De Cultura Del Gobierno Del Estado De Jalisco.</t>
    </r>
  </si>
  <si>
    <t xml:space="preserve"> 08/08/2014        </t>
  </si>
  <si>
    <t xml:space="preserve">H. Junta Local de Conciliación y Arbitraje </t>
  </si>
  <si>
    <t>487/2014/11-C</t>
  </si>
  <si>
    <t xml:space="preserve"> Sueldo Mensual    Manifestado  % 11,671.28</t>
  </si>
  <si>
    <t>Pendiente Acuerdo De Incompetencia Tribunal de Arbitraje  y Escalafón</t>
  </si>
  <si>
    <r>
      <rPr>
        <sz val="7"/>
        <color rgb="FF000000"/>
        <rFont val="Times New Roman"/>
        <family val="1"/>
      </rPr>
      <t xml:space="preserve"> </t>
    </r>
    <r>
      <rPr>
        <sz val="11"/>
        <color rgb="FF000000"/>
        <rFont val="Calibri"/>
        <family val="2"/>
      </rPr>
      <t>12/08/2014  Audiencia de Contestación de Demanda.
 26/08/2014   Audiencia Incidental</t>
    </r>
  </si>
  <si>
    <t xml:space="preserve">H. Tribunal de Arbitraje y Escalafón </t>
  </si>
  <si>
    <t>687/2014-E1</t>
  </si>
  <si>
    <t>Sueldo Mensual Manifestado      $ 14, 109.52</t>
  </si>
  <si>
    <t xml:space="preserve">El 24/02/2014 se realiza la Audiencia de Contestación de Demanda, se le ofrece reinstalación y se niega a aceptarla. 
09/05/2014   Audiencia Ofrecimiento y Admisión De Pruebas. 
13/08/2014 Se Desahogo La Audiencia de Ofrecimiento Y Admisión De Pruebas </t>
  </si>
  <si>
    <t>27/2014/11-I</t>
  </si>
  <si>
    <t>OBSERVACIONES</t>
  </si>
  <si>
    <t>ESTATUS</t>
  </si>
  <si>
    <t>FECHA DE AUDIENCIAS</t>
  </si>
  <si>
    <t>EMPLAZAMIENTO</t>
  </si>
  <si>
    <t>TRIBUNAL</t>
  </si>
  <si>
    <t xml:space="preserve">NO. DE EXPEDIENTE </t>
  </si>
  <si>
    <t>INFORME DE PASIVOS CONTINGENTES</t>
  </si>
  <si>
    <t>Código</t>
  </si>
  <si>
    <t>Descripción del Bien Mueble</t>
  </si>
  <si>
    <t>Valor en libros</t>
  </si>
  <si>
    <t>Relación de Bienes Inmuebles que Componen el Patrimonio</t>
  </si>
  <si>
    <t>Descripción del Bien Inmueble</t>
  </si>
  <si>
    <t>Sergio Ramírez Robles</t>
  </si>
  <si>
    <t>Director General</t>
  </si>
  <si>
    <t>Poder Ejecutivo:</t>
  </si>
  <si>
    <t>Relación de cuentas bancarias productivas específicas</t>
  </si>
  <si>
    <t xml:space="preserve"> Director de Industria Creativa y Encargado del Despacho de la Dirección General                                                    Dirección de Administración y Finanzas</t>
  </si>
  <si>
    <t>Cuenta Pública 2016</t>
  </si>
  <si>
    <t>Alberto Mora Martín del Campo</t>
  </si>
  <si>
    <t xml:space="preserve"> Director General</t>
  </si>
  <si>
    <t xml:space="preserve">                     ____________________________________________________                                                                                     ___________________________________________</t>
  </si>
  <si>
    <t xml:space="preserve">                        ___________________________________________                                                    ___________________________________________</t>
  </si>
  <si>
    <t>Monto Provisionado Contablemente  para  la reserva de Laudos en proceso</t>
  </si>
  <si>
    <t>Monto Esrtimado Real</t>
  </si>
  <si>
    <t>Monto de Provisión</t>
  </si>
  <si>
    <t>Director  General</t>
  </si>
  <si>
    <t>No.</t>
  </si>
  <si>
    <t xml:space="preserve">No. De inventario </t>
  </si>
  <si>
    <t>Costo unitario</t>
  </si>
  <si>
    <t>Serie</t>
  </si>
  <si>
    <t>UBICACIÓN</t>
  </si>
  <si>
    <t>GRUPO</t>
  </si>
  <si>
    <t>SUB GRUPO</t>
  </si>
  <si>
    <t>CLASE</t>
  </si>
  <si>
    <t>SUB CLASE</t>
  </si>
  <si>
    <t>CONSECUTIVO</t>
  </si>
  <si>
    <t>Valor en Libros</t>
  </si>
  <si>
    <t>AREA</t>
  </si>
  <si>
    <t>RESGUARDANTE</t>
  </si>
  <si>
    <t>CO-RESGUARDANTE</t>
  </si>
  <si>
    <t>CODIGO UNICO DE EMPLEADO</t>
  </si>
  <si>
    <t>Años de Vida Útil</t>
  </si>
  <si>
    <t>Depreciacion Anual 2014</t>
  </si>
  <si>
    <t>Depreciacion Anual 2015</t>
  </si>
  <si>
    <t>Relación de Bienes Muebles que Componen el Patrimonio Desincorporado y Adquirido</t>
  </si>
  <si>
    <t xml:space="preserve">Cuenta Pública </t>
  </si>
  <si>
    <t>Devengado</t>
  </si>
  <si>
    <t>Pagado</t>
  </si>
  <si>
    <t>Identificación de Crédito o Instrumento</t>
  </si>
  <si>
    <t>Créditos Bancarios</t>
  </si>
  <si>
    <t>Total Créditos Bancarios</t>
  </si>
  <si>
    <t>Otros Instrumentos de Deuda</t>
  </si>
  <si>
    <t>Total Otros Instrumentos de Deuda</t>
  </si>
  <si>
    <t>NO SE CUENTA CON ENDEUDAMIENTOS Y POR TANTO NO SE PAGAN INTERESES</t>
  </si>
  <si>
    <t xml:space="preserve">Elaboró: </t>
  </si>
  <si>
    <t>Autorizó</t>
  </si>
  <si>
    <t>PROGRAMAS Y PROYECTOS DE INVERSIÓN</t>
  </si>
  <si>
    <t>Incremento de Otros Pasivos</t>
  </si>
  <si>
    <t>Bienes Intangibles + Activos Diferidos</t>
  </si>
  <si>
    <t>Cuenta Pública 2017</t>
  </si>
  <si>
    <t>Al 31 de marzo de 2017 y 2016</t>
  </si>
  <si>
    <t>Régimen Estatal de Protección Social en  Salud de Jalisco</t>
  </si>
  <si>
    <t>OPD Régimen Estatal de Protección Social en  Salud de Jalisco</t>
  </si>
  <si>
    <t xml:space="preserve">Dr. Celso del Angel Montiel Hernández </t>
  </si>
  <si>
    <t>Director de Area Administrativa</t>
  </si>
  <si>
    <t xml:space="preserve">Lic. José Antonio Amaya Santamaría </t>
  </si>
  <si>
    <t>OJO NO SE PUEDE CORREGIR FECHA ES IMAGEN</t>
  </si>
  <si>
    <t>Dr. Celso del Angel Montiel Hernández</t>
  </si>
  <si>
    <t>Dr. Celso del Ángel Montiel Hernández</t>
  </si>
  <si>
    <t xml:space="preserve">                                                                                                Dr. Celso del Angel Montiel Hernández                                                                                                                                                                Lic. José Antonio Amaya Santamaría                                                                                                     </t>
  </si>
  <si>
    <t xml:space="preserve">  Dr. Celso del Angel Montiel Hernández                                              Lic. José Antonio Amaya Santamaría </t>
  </si>
  <si>
    <t xml:space="preserve">                                        Director  General                                                                                                                                                                                    Dirección de Area Administrativa</t>
  </si>
  <si>
    <t xml:space="preserve">                                                            Director General                                                                                 Director de Area Administrativa</t>
  </si>
  <si>
    <t>Lic. José Antonio Amaya Santamaría</t>
  </si>
  <si>
    <t>TIPO</t>
  </si>
  <si>
    <t>NUMERO CTA BANCARIA</t>
  </si>
  <si>
    <t>0467198540</t>
  </si>
  <si>
    <t>0472729304</t>
  </si>
  <si>
    <t>ASE</t>
  </si>
  <si>
    <t>0472729313</t>
  </si>
  <si>
    <t>0109737324</t>
  </si>
  <si>
    <t>0109737626</t>
  </si>
  <si>
    <t>INSTITUCION BANCARIA</t>
  </si>
  <si>
    <t>BANORTE</t>
  </si>
  <si>
    <t>BBVA BANCOMER</t>
  </si>
  <si>
    <t>Cuenta Pública 2017 (Avance primer  trimestre)</t>
  </si>
  <si>
    <t>Del 31 de Marzo de 2016 al 30 de Marzo de 2017</t>
  </si>
  <si>
    <t>Cuenta Pública 2017 Primer Trimestre</t>
  </si>
  <si>
    <t>Cuenta Pública 2017 (al mes de Marzo)</t>
  </si>
  <si>
    <t>Del 1 de enero al 31 de Marzo de 2017</t>
  </si>
  <si>
    <t>Del 31 de marzo 2016 al 31 de Marzo de 2017</t>
  </si>
  <si>
    <t>Del 1o al 31 de Marzo de 2017</t>
  </si>
  <si>
    <t>SSJGEJ03015-13-063-000019</t>
  </si>
  <si>
    <t>GABINETE UNIVERSAL</t>
  </si>
  <si>
    <t>SSJGEJ97000-13-016-000476</t>
  </si>
  <si>
    <t>ARCHIVERO</t>
  </si>
  <si>
    <t>SSJGEJ97000-13-016-000477</t>
  </si>
  <si>
    <t>SSJGEJ97000-13-016-000478</t>
  </si>
  <si>
    <t>SSJGEJ97000-13-016-000479</t>
  </si>
  <si>
    <t>SSJGEJ97000-13-016-000480</t>
  </si>
  <si>
    <t>SSJGEJ97000-13-016-000481</t>
  </si>
  <si>
    <t>SSJGEJ97000-13-016-000482</t>
  </si>
  <si>
    <t>SSJGEJ97000-13-016-000483</t>
  </si>
  <si>
    <t>SSJGEJ97000-13-016-000484</t>
  </si>
  <si>
    <t>SSJGEJ97000-13-016-000485</t>
  </si>
  <si>
    <t>SSJGEJ97000-13-016-000486</t>
  </si>
  <si>
    <t>SSJGEJ97000-13-016-000487</t>
  </si>
  <si>
    <t>SSJGEJ97000-13-016-000488</t>
  </si>
  <si>
    <t>SSJGEJ97000-13-016-000489</t>
  </si>
  <si>
    <t>SSJGEJ97000-13-016-000490</t>
  </si>
  <si>
    <t>SSJGEJ97000-13-016-000491</t>
  </si>
  <si>
    <t>SSJGEJ97000-13-016-000492</t>
  </si>
  <si>
    <t>SSJGEJ97000-13-016-000493</t>
  </si>
  <si>
    <t>SSJGEJ97000-13-016-000494</t>
  </si>
  <si>
    <t>SSJGEJ97000-13-016-000495</t>
  </si>
  <si>
    <t>SSJGEJ97000-13-016-000496</t>
  </si>
  <si>
    <t>SSJGEJ97000-13-016-000497</t>
  </si>
  <si>
    <t>SSJGEJ97000-13-016-000498</t>
  </si>
  <si>
    <t>SSJGEJ97000-13-016-000499</t>
  </si>
  <si>
    <t>SSJGEJ97000-13-016-000500</t>
  </si>
  <si>
    <t>SSJGEJ97000-13-016-000501</t>
  </si>
  <si>
    <t>SSJGEJ97000-13-016-000502</t>
  </si>
  <si>
    <t>SSJGEJ97000-13-016-000503</t>
  </si>
  <si>
    <t>SSJGEJ97000-13-016-000474</t>
  </si>
  <si>
    <t>SSJGEJ97000-13-016-000475</t>
  </si>
  <si>
    <t>SSJGEJ03002-13-073-000162</t>
  </si>
  <si>
    <t>LIBRERO</t>
  </si>
  <si>
    <t>SSJGEJ97000-13-016-000376</t>
  </si>
  <si>
    <t>SSJGEJ97000-13-016-000377</t>
  </si>
  <si>
    <t>SSJGEJ97000-13-016-000378</t>
  </si>
  <si>
    <t>SSJGEJ97000-13-016-000379</t>
  </si>
  <si>
    <t>SSJGEJ97000-13-016-000380</t>
  </si>
  <si>
    <t>SSJGEJ97000-13-016-000381</t>
  </si>
  <si>
    <t>SSJGEJ97000-13-016-000382</t>
  </si>
  <si>
    <t>SSJGEJ97000-13-016-000383</t>
  </si>
  <si>
    <t>SSJGEJ97000-13-016-000384</t>
  </si>
  <si>
    <t>SSJGEJ97000-13-016-000385</t>
  </si>
  <si>
    <t>SSJGEJ97000-13-016-000386</t>
  </si>
  <si>
    <t>SSJGEJ97000-13-016-000387</t>
  </si>
  <si>
    <t>SSJGEJ97000-13-016-000388</t>
  </si>
  <si>
    <t>SSJGEJ97000-13-016-000389</t>
  </si>
  <si>
    <t>SSJGEJ97000-13-016-000390</t>
  </si>
  <si>
    <t>SSJGEJ97000-13-016-000395</t>
  </si>
  <si>
    <t>SSJGEJ97000-13-016-000391</t>
  </si>
  <si>
    <t>SSJGEJ97000-13-016-000392</t>
  </si>
  <si>
    <t>SSJGEJ97000-13-016-000393</t>
  </si>
  <si>
    <t>SSJGEJ97000-13-016-000394</t>
  </si>
  <si>
    <t>SSJGEJ97000-13-016-000396</t>
  </si>
  <si>
    <t>SSJGEJ97000-13-016-000397</t>
  </si>
  <si>
    <t>SSJGEJ97000-13-016-000398</t>
  </si>
  <si>
    <t>SSJGEJ97000-13-016-000399</t>
  </si>
  <si>
    <t>SSJGEJ97000-13-016-000400</t>
  </si>
  <si>
    <t>SSJGEJ97000-13-016-000410</t>
  </si>
  <si>
    <t>SSJGEJ97000-13-016-000411</t>
  </si>
  <si>
    <t>SSJGEJ97000-13-016-000412</t>
  </si>
  <si>
    <t>SSJGEJ97000-13-016-000413</t>
  </si>
  <si>
    <t>SSJGEJ97000-13-016-000414</t>
  </si>
  <si>
    <t>SSJGEJ02020-13-052-000079</t>
  </si>
  <si>
    <t>ESCRITORIO</t>
  </si>
  <si>
    <t>SSJGEJ02020-13-052-000080</t>
  </si>
  <si>
    <t>SSJGEJ02020-13-052-000081</t>
  </si>
  <si>
    <t>SSJGEJ02020-13-052-000082</t>
  </si>
  <si>
    <t>SSJGEJ02020-13-052-000083</t>
  </si>
  <si>
    <t>SSJGEJ97000-13-135-000149</t>
  </si>
  <si>
    <t>SILLON/ejecutivo</t>
  </si>
  <si>
    <t>SSJGEJ97000-13-135-000150</t>
  </si>
  <si>
    <t>SSJGEJ97000-13-135-000145</t>
  </si>
  <si>
    <t>SSJGEJ97000-13-135-000146</t>
  </si>
  <si>
    <t>SSJGEJ97000-13-135-000147</t>
  </si>
  <si>
    <t>SSJGEJ97000-13-135-000148</t>
  </si>
  <si>
    <t>SSJGEJ97003-13-135-000101</t>
  </si>
  <si>
    <t>SSJGEJ97003-13-135-000110</t>
  </si>
  <si>
    <t>SSJGEJ97000-13-135-000151</t>
  </si>
  <si>
    <t>SSJGEJ97000-13-135-000152</t>
  </si>
  <si>
    <t>SSJGEJ97000-13-135-000153</t>
  </si>
  <si>
    <t>SSJGEJ97000-13-135-000154</t>
  </si>
  <si>
    <t>SSJGEJ97000-13-135-000155</t>
  </si>
  <si>
    <t>SSJGEJ97000-13-135-000156</t>
  </si>
  <si>
    <t>SSJGEJ97000-13-149-000171</t>
  </si>
  <si>
    <t>CONJUNTO EJECUTIVO</t>
  </si>
  <si>
    <t>SSJGEJ97000-13-149-000161</t>
  </si>
  <si>
    <t>SSJGEJ97000-13-149-000162</t>
  </si>
  <si>
    <t>SSJGEJ97000-13-149-000163</t>
  </si>
  <si>
    <t>SSJGEJ97000-13-149-000164</t>
  </si>
  <si>
    <t>SSJGEJ97000-13-149-000165</t>
  </si>
  <si>
    <t>SSJGEJ97000-13-149-000166</t>
  </si>
  <si>
    <t>SSJGEJ97000-13-149-000167</t>
  </si>
  <si>
    <t>SSJGEJ97000-13-149-000168</t>
  </si>
  <si>
    <t>SSJGEJ97000-13-149-000169</t>
  </si>
  <si>
    <t>SSJGEJ97000-13-149-000170</t>
  </si>
  <si>
    <t>SSJGEJ97000-13-149-000172</t>
  </si>
  <si>
    <t>SSJGEJ97000-13-149-000173</t>
  </si>
  <si>
    <t>SSJGEJ97000-13-149-000174</t>
  </si>
  <si>
    <t>SSJGEJ97000-13-135-000141</t>
  </si>
  <si>
    <t>SILLON</t>
  </si>
  <si>
    <t>SSJGEJ97000-13-135-000142</t>
  </si>
  <si>
    <t>SSJGEJ02020-13-015-000084</t>
  </si>
  <si>
    <t>ANAQUEL MOVIL</t>
  </si>
  <si>
    <t>SSJGEJ02020-13-015-000085</t>
  </si>
  <si>
    <t>SSJGEJ02020-13-015-000086</t>
  </si>
  <si>
    <t>SSJGEJ02020-13-015-000087</t>
  </si>
  <si>
    <t>SSJGEJ02020-13-015-000088</t>
  </si>
  <si>
    <t>SSJGEJ02020-13-015-000089</t>
  </si>
  <si>
    <t>SSJGEJ02020-13-015-000090</t>
  </si>
  <si>
    <t>SSJGEJ02020-13-015-000091</t>
  </si>
  <si>
    <t>SSJGEJ02020-13-015-000092</t>
  </si>
  <si>
    <t>SSJGEJ02020-13-015-000093</t>
  </si>
  <si>
    <t>SSJGEJ02020-13-015-000094</t>
  </si>
  <si>
    <t>SSJGEJ02020-13-015-000095</t>
  </si>
  <si>
    <t>SSJGEJ97000-13-135-000157</t>
  </si>
  <si>
    <t>SILLON/ejecut</t>
  </si>
  <si>
    <t>SSJGEJ64032-13-015-000016</t>
  </si>
  <si>
    <t>SSJGEJ97138-13-015-000509</t>
  </si>
  <si>
    <t>SSJGEJ97138-13-015-000510</t>
  </si>
  <si>
    <t>SSJGEJ97139-13-015-000258</t>
  </si>
  <si>
    <t>SSJGEJ97139-13-015-000259</t>
  </si>
  <si>
    <t>SSJGEJ97141-13-015-000001</t>
  </si>
  <si>
    <t>SSJGEJ97000-13-110-000223</t>
  </si>
  <si>
    <t>MODULO DESARMABLE/</t>
  </si>
  <si>
    <t>SSJGEJ97000-13-149-000180</t>
  </si>
  <si>
    <t>SSJGEJ97000-13-149-000181</t>
  </si>
  <si>
    <t>SSJGEJ97000-13-149-000185</t>
  </si>
  <si>
    <t>SSJGEJ97000-13-149-000176</t>
  </si>
  <si>
    <t>SSJGEJ97000-13-149-000177</t>
  </si>
  <si>
    <t>SSJGEJ97000-13-149-000178</t>
  </si>
  <si>
    <t>SSJGEJ97000-13-149-000179</t>
  </si>
  <si>
    <t>SSJGEJ97003-13-149-000099</t>
  </si>
  <si>
    <t>SSJGEJ97000-13-149-000182</t>
  </si>
  <si>
    <t>SSJGEJ97000-13-149-000183</t>
  </si>
  <si>
    <t>SSJGEJ97000-13-149-000184</t>
  </si>
  <si>
    <t>SSJGEJ97000-13-135-000158</t>
  </si>
  <si>
    <t>SILLON/Visita////d</t>
  </si>
  <si>
    <t>SSJGEJ97000-13-135-000159</t>
  </si>
  <si>
    <t>SSJGEJ97000-13-102-000206</t>
  </si>
  <si>
    <t>MESA DE JUNTAS/OVA</t>
  </si>
  <si>
    <t>SSJGEJ97000-13-102-000205</t>
  </si>
  <si>
    <t>SSJGEJ97000-13-095-000211</t>
  </si>
  <si>
    <t>MESA</t>
  </si>
  <si>
    <t>SSJGEJ97000-13-095-000212</t>
  </si>
  <si>
    <t>SSJGEJ97000-13-044-000199</t>
  </si>
  <si>
    <t>CREDENZA//////Marc</t>
  </si>
  <si>
    <t>SSJGEJ97000-13-044-000189</t>
  </si>
  <si>
    <t>SSJGEJ97000-13-044-000190</t>
  </si>
  <si>
    <t>SSJGEJ97000-13-044-000191</t>
  </si>
  <si>
    <t>SSJGEJ97000-13-044-000192</t>
  </si>
  <si>
    <t>SSJGEJ97000-13-044-000193</t>
  </si>
  <si>
    <t>SSJGEJ97000-13-044-000194</t>
  </si>
  <si>
    <t>SSJGEJ97000-13-044-000195</t>
  </si>
  <si>
    <t>SSJGEJ97000-13-044-000196</t>
  </si>
  <si>
    <t>SSJGEJ97000-13-044-000197</t>
  </si>
  <si>
    <t>SSJGEJ97000-13-044-000198</t>
  </si>
  <si>
    <t>SSJGEJ03119-13-132-000486</t>
  </si>
  <si>
    <t>SILLA/secretarial/</t>
  </si>
  <si>
    <t>SSJGEJ97016-13-125-000129</t>
  </si>
  <si>
    <t>RELOJ CHECADOR////</t>
  </si>
  <si>
    <t>SSJGEJ02107-13-016-000214</t>
  </si>
  <si>
    <t>SSJGEJ02107-13-016-000215</t>
  </si>
  <si>
    <t>SSJGEJ97002-13-014-000027</t>
  </si>
  <si>
    <t>ACONDICIONADOR AIR</t>
  </si>
  <si>
    <t>SSJGEJ97000-13-110-000218</t>
  </si>
  <si>
    <t>SSJGEJ97003-13-110-000115</t>
  </si>
  <si>
    <t>SSJGEJ97000-13-110-000219</t>
  </si>
  <si>
    <t>SSJGEJ97000-13-110-000220</t>
  </si>
  <si>
    <t>SSJGEJ97000-13-073-000202</t>
  </si>
  <si>
    <t>SSJGEJ97003-13-073-000100</t>
  </si>
  <si>
    <t>SSJGEJ97000-13-073-000200</t>
  </si>
  <si>
    <t>SSJGEJ97000-13-095-000213</t>
  </si>
  <si>
    <t>MESA/de juntas</t>
  </si>
  <si>
    <t>SSJGEJ97000-13-149-000188</t>
  </si>
  <si>
    <t>SSJGEJ97003-13-149-000104</t>
  </si>
  <si>
    <t>SSJGEJ97000-13-149-000186</t>
  </si>
  <si>
    <t>SSJGEJ97000-13-110-000224</t>
  </si>
  <si>
    <t>SSJGEJ97000-13-149-000160</t>
  </si>
  <si>
    <t>SSJGEJ97000-13-110-000214</t>
  </si>
  <si>
    <t>SSJGEJ97000-13-110-000215</t>
  </si>
  <si>
    <t>SSJGEJ97000-13-110-000216</t>
  </si>
  <si>
    <t>SSJGEJ97000-13-110-000217</t>
  </si>
  <si>
    <t>SSJGEJ97000-13-110-000222</t>
  </si>
  <si>
    <t>SSJGEJ97014-14-061-000001</t>
  </si>
  <si>
    <t>REFRIGERADOR (COCINA)/Automatico</t>
  </si>
  <si>
    <t>SSJGEJ97371-05-011-000001</t>
  </si>
  <si>
    <t>MONITOR/TFT////</t>
  </si>
  <si>
    <t>SSJGEJ97000-05-049-000882</t>
  </si>
  <si>
    <t>MULTIFUNCIONAL</t>
  </si>
  <si>
    <t>SSJGEJ97000-05-049-000869</t>
  </si>
  <si>
    <t>SSJGEJ97165-05-049-000001</t>
  </si>
  <si>
    <t>SSJGEJ97000-05-049-000880</t>
  </si>
  <si>
    <t>SSJGEJ97000-05-049-000892</t>
  </si>
  <si>
    <t>SSJGEJ97161-05-049-000002</t>
  </si>
  <si>
    <t>SSJGEJ97000-05-049-000860</t>
  </si>
  <si>
    <t>SSJGEJ97000-05-049-000881</t>
  </si>
  <si>
    <t>SSJGEJ97000-05-049-000913</t>
  </si>
  <si>
    <t>SSJGEJ97000-05-049-000912</t>
  </si>
  <si>
    <t>SSJGEJ97000-05-049-000903</t>
  </si>
  <si>
    <t>SSJGEJ97000-05-049-000911</t>
  </si>
  <si>
    <t>SSJGEJ97000-05-049-000893</t>
  </si>
  <si>
    <t>SSJGEJ97000-05-049-000870</t>
  </si>
  <si>
    <t>SSJGEJ97000-05-049-000858</t>
  </si>
  <si>
    <t>SSJGEJ97000-05-049-000891</t>
  </si>
  <si>
    <t>SSJGEJ97000-05-049-000902</t>
  </si>
  <si>
    <t>SSJGEJ97000-05-049-000901</t>
  </si>
  <si>
    <t>SSJGEJ97000-05-049-000879</t>
  </si>
  <si>
    <t>SSJGEJ97000-05-049-000868</t>
  </si>
  <si>
    <t>SSJGEJ97000-05-049-000889</t>
  </si>
  <si>
    <t>SSJGEJ97000-05-049-000867</t>
  </si>
  <si>
    <t>SSJGEJ97000-05-049-000910</t>
  </si>
  <si>
    <t>SSJGEJ97000-05-049-000878</t>
  </si>
  <si>
    <t>SSJGEJ97000-05-049-000900</t>
  </si>
  <si>
    <t>SSJGEJ97000-05-049-000914</t>
  </si>
  <si>
    <t>SSJGEJ97000-05-049-000915</t>
  </si>
  <si>
    <t>SSJGEJ97000-05-049-000874</t>
  </si>
  <si>
    <t>SSJGEJ97000-05-049-000916</t>
  </si>
  <si>
    <t>SSJGEJ97000-05-049-000917</t>
  </si>
  <si>
    <t>SSJGEJ97000-05-049-000919</t>
  </si>
  <si>
    <t>SSJGEJ97000-05-049-000918</t>
  </si>
  <si>
    <t>SSJGEJ97000-05-049-000850</t>
  </si>
  <si>
    <t>SSJGEJ97000-05-049-000883</t>
  </si>
  <si>
    <t>SSJGEJ97000-05-049-000861</t>
  </si>
  <si>
    <t>SSJGEJ97000-05-049-000872</t>
  </si>
  <si>
    <t>SSJGEJ97000-05-049-000894</t>
  </si>
  <si>
    <t>SSJGEJ97000-05-049-000862</t>
  </si>
  <si>
    <t>SSJGEJ97000-05-049-000904</t>
  </si>
  <si>
    <t>SSJGEJ97000-05-049-000851</t>
  </si>
  <si>
    <t>SSJGEJ97000-05-049-000873</t>
  </si>
  <si>
    <t>SSJGEJ97000-05-049-000884</t>
  </si>
  <si>
    <t>SSJGEJ97000-05-049-000905</t>
  </si>
  <si>
    <t>SSJGEJ97000-05-049-000895</t>
  </si>
  <si>
    <t>SSJGEJ97000-05-049-000863</t>
  </si>
  <si>
    <t>SSJGEJ97000-05-049-000852</t>
  </si>
  <si>
    <t>SSJGEJ97000-05-049-000885</t>
  </si>
  <si>
    <t>SSJGEJ97000-05-049-000896</t>
  </si>
  <si>
    <t>SSJGEJ97000-05-049-000906</t>
  </si>
  <si>
    <t>SSJGEJ97164-05-049-000001</t>
  </si>
  <si>
    <t>SSJGEJ97000-05-049-000865</t>
  </si>
  <si>
    <t>SSJGEJ97138-05-049-000513</t>
  </si>
  <si>
    <t>SSJGEJ97000-05-049-000898</t>
  </si>
  <si>
    <t>SSJGEJ97370-05-049-000001</t>
  </si>
  <si>
    <t>SSJGEJ97000-05-049-000888</t>
  </si>
  <si>
    <t>SSJGEJ97000-05-049-000907</t>
  </si>
  <si>
    <t>SSJGEJ97000-05-049-000899</t>
  </si>
  <si>
    <t>SSJGEJ97000-05-049-000854</t>
  </si>
  <si>
    <t>SSJGEJ97000-05-049-000856</t>
  </si>
  <si>
    <t>SSJGEJ97000-05-049-000855</t>
  </si>
  <si>
    <t>SSJGEJ97000-05-049-000909</t>
  </si>
  <si>
    <t>SSJGEJ97000-05-049-000908</t>
  </si>
  <si>
    <t>SSJGEJ97000-05-049-000877</t>
  </si>
  <si>
    <t>SSJGEJ97000-05-049-000876</t>
  </si>
  <si>
    <t>SSJGEJ97000-05-049-000875</t>
  </si>
  <si>
    <t>SSJGEJ97000-05-049-000886</t>
  </si>
  <si>
    <t>SSJGEJ97000-05-049-000897</t>
  </si>
  <si>
    <t>SSJGEJ97000-05-049-000864</t>
  </si>
  <si>
    <t>SSJGEJ97000-05-049-000921</t>
  </si>
  <si>
    <t>SSJGEJ97000-05-049-000920</t>
  </si>
  <si>
    <t>SSJGEJ97000-05-049-000857</t>
  </si>
  <si>
    <t>SSJGEJ97000-05-049-000871</t>
  </si>
  <si>
    <t>SSJGEJ97000-05-073-001096</t>
  </si>
  <si>
    <t>TABLET//////Ma</t>
  </si>
  <si>
    <t>SSJGEJ97000-05-073-001097</t>
  </si>
  <si>
    <t>SSJGEJ97000-05-073-001098</t>
  </si>
  <si>
    <t>SSJGEJ97000-05-073-001099</t>
  </si>
  <si>
    <t>SSJGEJ97000-05-073-001100</t>
  </si>
  <si>
    <t>SSJGEJ97000-05-073-001101</t>
  </si>
  <si>
    <t>SSJGEJ97000-05-073-001102</t>
  </si>
  <si>
    <t>SSJGEJ97000-05-073-001103</t>
  </si>
  <si>
    <t>SSJGEJ97000-05-073-001104</t>
  </si>
  <si>
    <t>SSJGEJ97000-05-073-001105</t>
  </si>
  <si>
    <t>SSJGEJ97000-05-073-001106</t>
  </si>
  <si>
    <t>SSJGEJ97000-05-073-001107</t>
  </si>
  <si>
    <t>SSJGEJ97000-05-073-001108</t>
  </si>
  <si>
    <t>SSJGEJ97000-05-073-001109</t>
  </si>
  <si>
    <t>SSJGEJ97000-05-073-001110</t>
  </si>
  <si>
    <t>SSJGEJ97000-05-073-001111</t>
  </si>
  <si>
    <t>SSJGEJ97000-05-073-001112</t>
  </si>
  <si>
    <t>SSJGEJ97000-05-073-001113</t>
  </si>
  <si>
    <t>SSJGEJ97000-05-073-001114</t>
  </si>
  <si>
    <t>SSJGEJ97000-05-073-001115</t>
  </si>
  <si>
    <t>SSJGEJ97000-05-073-001116</t>
  </si>
  <si>
    <t>SSJGEJ97000-05-073-001117</t>
  </si>
  <si>
    <t>SSJGEJ97000-05-073-001118</t>
  </si>
  <si>
    <t>SSJGEJ97000-05-073-001119</t>
  </si>
  <si>
    <t>SSJGEJ97000-05-073-001120</t>
  </si>
  <si>
    <t>SSJGEJ97000-05-073-001121</t>
  </si>
  <si>
    <t>SSJGEJ97000-05-073-001122</t>
  </si>
  <si>
    <t>SSJGEJ97000-05-073-001123</t>
  </si>
  <si>
    <t>SSJGEJ97000-05-073-001124</t>
  </si>
  <si>
    <t>SSJGEJ97000-05-073-001125</t>
  </si>
  <si>
    <t>SSJGEJ97000-05-073-001126</t>
  </si>
  <si>
    <t>SSJGEJ97000-05-073-001127</t>
  </si>
  <si>
    <t>SSJGEJ97000-05-073-001128</t>
  </si>
  <si>
    <t>SSJGEJ97000-05-073-001129</t>
  </si>
  <si>
    <t>SSJGEJ97000-05-073-001130</t>
  </si>
  <si>
    <t>SSJGEJ97000-05-073-001131</t>
  </si>
  <si>
    <t>SSJGEJ97000-05-073-001132</t>
  </si>
  <si>
    <t>SSJGEJ97000-05-073-001133</t>
  </si>
  <si>
    <t>SSJGEJ97000-05-073-001134</t>
  </si>
  <si>
    <t>SSJGEJ97000-05-073-001135</t>
  </si>
  <si>
    <t>SSJGEJ97000-05-001-000824</t>
  </si>
  <si>
    <t>IMPRESORA LASE</t>
  </si>
  <si>
    <t>SSJGEJ97000-05-001-000825</t>
  </si>
  <si>
    <t>SSJGEJ97000-05-001-000823</t>
  </si>
  <si>
    <t>SSJGEJ97000-05-001-000826</t>
  </si>
  <si>
    <t>SSJGEJ97371-05-001-000002</t>
  </si>
  <si>
    <t>SSJGEJ97000-05-001-000828</t>
  </si>
  <si>
    <t>SSJGEJ97000-05-001-000829</t>
  </si>
  <si>
    <t>SSJGEJ97000-05-001-000830</t>
  </si>
  <si>
    <t>SSJGEJ97000-05-001-000831</t>
  </si>
  <si>
    <t>SSJGEJ97161-05-001-000001</t>
  </si>
  <si>
    <t>SSJGEJ97000-05-001-000833</t>
  </si>
  <si>
    <t>SSJGEJ97000-05-001-000834</t>
  </si>
  <si>
    <t>SSJGEJ97000-05-001-000835</t>
  </si>
  <si>
    <t>SSJGEJ97000-05-001-000836</t>
  </si>
  <si>
    <t>SSJGEJ97000-05-001-000837</t>
  </si>
  <si>
    <t>SSJGEJ97000-05-001-000838</t>
  </si>
  <si>
    <t>SSJGEJ97000-05-001-000839</t>
  </si>
  <si>
    <t>SSJGEJ97000-05-001-000840</t>
  </si>
  <si>
    <t>SSJGEJ97000-05-001-000848</t>
  </si>
  <si>
    <t>SSJGEJ97000-05-001-000849</t>
  </si>
  <si>
    <t>SSJGEJ97000-05-001-000846</t>
  </si>
  <si>
    <t>SSJGEJ97000-05-001-000845</t>
  </si>
  <si>
    <t>SSJGEJ97000-05-001-000844</t>
  </si>
  <si>
    <t>SSJGEJ97000-05-001-000847</t>
  </si>
  <si>
    <t>SSJGEJ97000-05-001-000843</t>
  </si>
  <si>
    <t>SSJGEJ97000-05-007-001021</t>
  </si>
  <si>
    <t>MICRO-COMPUTAD</t>
  </si>
  <si>
    <t>SSJGEJ97000-05-007-001022</t>
  </si>
  <si>
    <t>SSJGEJ97000-05-007-001023</t>
  </si>
  <si>
    <t>SSJGEJ97000-05-007-001024</t>
  </si>
  <si>
    <t>SSJGEJ97000-05-007-001025</t>
  </si>
  <si>
    <t>SSJGEJ97000-05-007-001026</t>
  </si>
  <si>
    <t>SSJGEJ97000-05-007-001027</t>
  </si>
  <si>
    <t>SSJGEJ97000-05-007-001028</t>
  </si>
  <si>
    <t>SSJGEJ97000-05-007-001029</t>
  </si>
  <si>
    <t>SSJGEJ97000-05-007-001030</t>
  </si>
  <si>
    <t>SSJGEJ97000-05-007-001031</t>
  </si>
  <si>
    <t>SSJGEJ97000-05-007-001032</t>
  </si>
  <si>
    <t>SSJGEJ97000-05-007-001033</t>
  </si>
  <si>
    <t>SSJGEJ97000-05-007-001034</t>
  </si>
  <si>
    <t>SSJGEJ97000-05-007-001035</t>
  </si>
  <si>
    <t>SSJGEJ97000-05-007-001036</t>
  </si>
  <si>
    <t>SSJGEJ97000-05-007-001037</t>
  </si>
  <si>
    <t>SSJGEJ97000-05-007-001038</t>
  </si>
  <si>
    <t>SSJGEJ97000-05-007-001039</t>
  </si>
  <si>
    <t>SSJGEJ97000-05-007-001040</t>
  </si>
  <si>
    <t>SSJGEJ97000-05-007-001041</t>
  </si>
  <si>
    <t>SSJGEJ97000-05-007-001042</t>
  </si>
  <si>
    <t>SSJGEJ97000-05-007-001043</t>
  </si>
  <si>
    <t>SSJGEJ97000-05-007-001044</t>
  </si>
  <si>
    <t>SSJGEJ97000-05-007-001045</t>
  </si>
  <si>
    <t>SSJGEJ97000-05-007-001046</t>
  </si>
  <si>
    <t>SSJGEJ97000-05-007-001047</t>
  </si>
  <si>
    <t>SSJGEJ97000-05-007-001048</t>
  </si>
  <si>
    <t>SSJGEJ97000-05-007-001049</t>
  </si>
  <si>
    <t>SSJGEJ97000-05-007-001050</t>
  </si>
  <si>
    <t>SSJGEJ97000-05-007-001051</t>
  </si>
  <si>
    <t>SSJGEJ97000-05-007-001052</t>
  </si>
  <si>
    <t>SSJGEJ97000-05-007-001053</t>
  </si>
  <si>
    <t>SSJGEJ97000-05-007-001054</t>
  </si>
  <si>
    <t>SSJGEJ97000-05-007-001055</t>
  </si>
  <si>
    <t>SSJGEJ97000-05-007-000923</t>
  </si>
  <si>
    <t>SSJGEJ97000-05-007-000924</t>
  </si>
  <si>
    <t>SSJGEJ97000-05-007-000925</t>
  </si>
  <si>
    <t>SSJGEJ97000-05-007-000926</t>
  </si>
  <si>
    <t>SSJGEJ97000-05-007-000927</t>
  </si>
  <si>
    <t>SSJGEJ97000-05-007-000980</t>
  </si>
  <si>
    <t>SSJGEJ97000-05-001-000842</t>
  </si>
  <si>
    <t>SSJGEJ97000-05-001-000841</t>
  </si>
  <si>
    <t>SSJGEJ97000-05-015-000950</t>
  </si>
  <si>
    <t>UNIDAD CENTRAL</t>
  </si>
  <si>
    <t>SSJGEJ97000-05-015-000951</t>
  </si>
  <si>
    <t>SSJGEJ97000-05-015-000952</t>
  </si>
  <si>
    <t>SSJGEJ97000-05-015-000953</t>
  </si>
  <si>
    <t>SSJGEJ97000-05-015-000954</t>
  </si>
  <si>
    <t>SSJGEJ97000-05-015-000955</t>
  </si>
  <si>
    <t>SSJGEJ97000-05-015-000956</t>
  </si>
  <si>
    <t>SSJGEJ97000-05-015-000957</t>
  </si>
  <si>
    <t>SSJGEJ97000-05-015-000958</t>
  </si>
  <si>
    <t>SSJGEJ97000-05-015-000959</t>
  </si>
  <si>
    <t>SSJGEJ97000-05-015-000960</t>
  </si>
  <si>
    <t>SSJGEJ97000-05-015-000961</t>
  </si>
  <si>
    <t>SSJGEJ97000-05-015-000962</t>
  </si>
  <si>
    <t>SSJGEJ97000-05-015-000963</t>
  </si>
  <si>
    <t>SSJGEJ97000-05-015-000964</t>
  </si>
  <si>
    <t>SSJGEJ97000-05-015-000965</t>
  </si>
  <si>
    <t>SSJGEJ97000-05-015-000966</t>
  </si>
  <si>
    <t>SSJGEJ97000-05-015-000967</t>
  </si>
  <si>
    <t>SSJGEJ97000-05-015-000968</t>
  </si>
  <si>
    <t>SSJGEJ97000-05-015-000969</t>
  </si>
  <si>
    <t>SSJGEJ97000-05-015-000970</t>
  </si>
  <si>
    <t>SSJGEJ97000-05-015-000971</t>
  </si>
  <si>
    <t>SSJGEJ97000-05-015-000976</t>
  </si>
  <si>
    <t>SSJGEJ97000-05-015-000977</t>
  </si>
  <si>
    <t>SSJGEJ97000-05-015-000978</t>
  </si>
  <si>
    <t>SSJGEJ97000-05-015-000979</t>
  </si>
  <si>
    <t>SSJGEJ97000-05-015-000996</t>
  </si>
  <si>
    <t>SSJGEJ97000-05-015-000997</t>
  </si>
  <si>
    <t>SSJGEJ97000-05-015-000998</t>
  </si>
  <si>
    <t>SSJGEJ97000-05-015-000999</t>
  </si>
  <si>
    <t>SSJGEJ97000-05-015-001000</t>
  </si>
  <si>
    <t>SSJGEJ97000-05-015-001001</t>
  </si>
  <si>
    <t>SSJGEJ97000-05-015-001002</t>
  </si>
  <si>
    <t>SSJGEJ97000-05-015-001003</t>
  </si>
  <si>
    <t>SSJGEJ97000-05-015-001004</t>
  </si>
  <si>
    <t>SSJGEJ97000-05-015-001005</t>
  </si>
  <si>
    <t>SSJGEJ97000-05-015-001006</t>
  </si>
  <si>
    <t>SSJGEJ97000-05-015-001007</t>
  </si>
  <si>
    <t>SSJGEJ97000-05-015-001008</t>
  </si>
  <si>
    <t>SSJGEJ97000-05-015-001009</t>
  </si>
  <si>
    <t>SSJGEJ97000-05-015-001010</t>
  </si>
  <si>
    <t>SSJGEJ97000-05-015-001011</t>
  </si>
  <si>
    <t>SSJGEJ97000-05-015-001012</t>
  </si>
  <si>
    <t>SSJGEJ97000-05-015-001013</t>
  </si>
  <si>
    <t>SSJGEJ97000-05-015-001014</t>
  </si>
  <si>
    <t>SSJGEJ97000-05-015-001015</t>
  </si>
  <si>
    <t>SSJGEJ97000-05-015-001016</t>
  </si>
  <si>
    <t>SSJGEJ97000-05-015-001017</t>
  </si>
  <si>
    <t>SSJGEJ97000-05-015-001018</t>
  </si>
  <si>
    <t>SSJGEJ97000-05-015-001019</t>
  </si>
  <si>
    <t>SSJGEJ97000-05-015-001020</t>
  </si>
  <si>
    <t>SSJGEJ97000-05-033-000922</t>
  </si>
  <si>
    <t>SERVIDOR DE TERMINALES</t>
  </si>
  <si>
    <t>SSJGEJ97000-05-011-000747</t>
  </si>
  <si>
    <t>MONITOR/LED///</t>
  </si>
  <si>
    <t>SSJGEJ97000-05-011-000748</t>
  </si>
  <si>
    <t>SSJGEJ97000-05-011-000745</t>
  </si>
  <si>
    <t>SSJGEJ97000-05-011-000751</t>
  </si>
  <si>
    <t>SSJGEJ97000-05-011-000743</t>
  </si>
  <si>
    <t>SSJGEJ97000-05-011-000750</t>
  </si>
  <si>
    <t>SSJGEJ97000-05-011-000752</t>
  </si>
  <si>
    <t>SSJGEJ97000-05-011-000754</t>
  </si>
  <si>
    <t>SSJGEJ97000-05-011-000753</t>
  </si>
  <si>
    <t>SSJGEJ97000-05-011-000744</t>
  </si>
  <si>
    <t>SSJGEJ97000-05-011-000761</t>
  </si>
  <si>
    <t>SSJGEJ97000-05-011-000759</t>
  </si>
  <si>
    <t>SSJGEJ97000-05-011-000760</t>
  </si>
  <si>
    <t>SSJGEJ97000-05-011-000758</t>
  </si>
  <si>
    <t>SSJGEJ97000-05-011-000707</t>
  </si>
  <si>
    <t>SSJGEJ97000-05-011-000735</t>
  </si>
  <si>
    <t>SSJGEJ97000-05-011-000712</t>
  </si>
  <si>
    <t>SSJGEJ97000-05-011-000733</t>
  </si>
  <si>
    <t>SSJGEJ97000-05-011-000728</t>
  </si>
  <si>
    <t>SSJGEJ97000-05-011-000727</t>
  </si>
  <si>
    <t>SSJGEJ97000-05-011-000703</t>
  </si>
  <si>
    <t>SSJGEJ97000-05-011-000720</t>
  </si>
  <si>
    <t>SSJGEJ97000-05-011-000740</t>
  </si>
  <si>
    <t>SSJGEJ97000-05-011-000729</t>
  </si>
  <si>
    <t>SSJGEJ97000-05-011-000731</t>
  </si>
  <si>
    <t>SSJGEJ97000-05-011-000714</t>
  </si>
  <si>
    <t>SSJGEJ97000-05-011-000710</t>
  </si>
  <si>
    <t>SSJGEJ97000-05-011-000741</t>
  </si>
  <si>
    <t>SSJGEJ97000-05-011-000709</t>
  </si>
  <si>
    <t>SSJGEJ97000-05-011-000736</t>
  </si>
  <si>
    <t>SSJGEJ97000-05-011-000721</t>
  </si>
  <si>
    <t>SSJGEJ97000-05-011-000739</t>
  </si>
  <si>
    <t>SSJGEJ97000-05-011-000725</t>
  </si>
  <si>
    <t>SSJGEJ97000-05-011-000708</t>
  </si>
  <si>
    <t>SSJGEJ97000-05-011-000716</t>
  </si>
  <si>
    <t>SSJGEJ97000-05-011-000742</t>
  </si>
  <si>
    <t>SSJGEJ97000-05-011-000713</t>
  </si>
  <si>
    <t>SSJGEJ97000-05-011-000711</t>
  </si>
  <si>
    <t>SSJGEJ97000-05-011-000732</t>
  </si>
  <si>
    <t>SSJGEJ97000-05-011-000719</t>
  </si>
  <si>
    <t>SSJGEJ97000-05-011-000723</t>
  </si>
  <si>
    <t>SSJGEJ97000-05-011-000738</t>
  </si>
  <si>
    <t>SSJGEJ97000-05-011-000704</t>
  </si>
  <si>
    <t>SSJGEJ97000-05-011-000717</t>
  </si>
  <si>
    <t>SSJGEJ97000-05-011-000757</t>
  </si>
  <si>
    <t>SSJGEJ97000-05-011-000755</t>
  </si>
  <si>
    <t>SSJGEJ03123-05-011-001132</t>
  </si>
  <si>
    <t>MONITOR//////M</t>
  </si>
  <si>
    <t>SSJGEJ63049-05-011-000011</t>
  </si>
  <si>
    <t>SSJGEJ02145-05-011-000301</t>
  </si>
  <si>
    <t>SSJGEJ03120-05-011-000537</t>
  </si>
  <si>
    <t>SSJGEJ22015-05-011-000028</t>
  </si>
  <si>
    <t>SSJGEJ02107-05-011-001044</t>
  </si>
  <si>
    <t>SSJGEJ03102-05-011-000651</t>
  </si>
  <si>
    <t>SSJGEJ02139-05-011-000255</t>
  </si>
  <si>
    <t>SSJGEJ20050-05-011-000006</t>
  </si>
  <si>
    <t>SSJGEJ02129-05-011-000629</t>
  </si>
  <si>
    <t>SSJGEJ97138-05-011-000511</t>
  </si>
  <si>
    <t>SSJGEJ03119-05-011-000517</t>
  </si>
  <si>
    <t>SSJGEJ03102-05-011-000650</t>
  </si>
  <si>
    <t>SSJGEJ22015-05-011-000029</t>
  </si>
  <si>
    <t>SSJGEJ21029-05-011-000041</t>
  </si>
  <si>
    <t>SSJGEJ03112-05-011-000546</t>
  </si>
  <si>
    <t>SSJGEJ97000-05-011-000595</t>
  </si>
  <si>
    <t>SSJGEJ97000-05-011-000582</t>
  </si>
  <si>
    <t>SSJGEJ97000-05-011-000596</t>
  </si>
  <si>
    <t>SSJGEJ97000-05-011-000587</t>
  </si>
  <si>
    <t>SSJGEJ97000-05-011-000571</t>
  </si>
  <si>
    <t>SSJGEJ97000-05-011-000583</t>
  </si>
  <si>
    <t>SSJGEJ97000-05-011-000591</t>
  </si>
  <si>
    <t>SSJGEJ97000-05-011-000579</t>
  </si>
  <si>
    <t>SSJGEJ97000-05-011-000592</t>
  </si>
  <si>
    <t>SSJGEJ97000-05-011-000599</t>
  </si>
  <si>
    <t>SSJGEJ97000-05-011-000586</t>
  </si>
  <si>
    <t>SSJGEJ97000-05-011-000589</t>
  </si>
  <si>
    <t>SSJGEJ97000-05-011-000590</t>
  </si>
  <si>
    <t>SSJGEJ97000-05-011-000568</t>
  </si>
  <si>
    <t>SSJGEJ97000-05-011-000594</t>
  </si>
  <si>
    <t>SSJGEJ97000-05-011-000564</t>
  </si>
  <si>
    <t>SSJGEJ97000-05-011-000581</t>
  </si>
  <si>
    <t>SSJGEJ97000-05-011-000569</t>
  </si>
  <si>
    <t>SSJGEJ97000-05-011-000560</t>
  </si>
  <si>
    <t>SSJGEJ97000-05-011-000573</t>
  </si>
  <si>
    <t>SSJGEJ97000-05-011-000561</t>
  </si>
  <si>
    <t>SSJGEJ97000-05-011-000574</t>
  </si>
  <si>
    <t>SSJGEJ97000-05-011-000584</t>
  </si>
  <si>
    <t>SSJGEJ97000-05-011-000597</t>
  </si>
  <si>
    <t>SSJGEJ97000-05-011-000570</t>
  </si>
  <si>
    <t>SSJGEJ97000-05-011-000577</t>
  </si>
  <si>
    <t>SSJGEJ97000-05-011-000578</t>
  </si>
  <si>
    <t>SSJGEJ97000-05-011-000593</t>
  </si>
  <si>
    <t>SSJGEJ97000-05-011-000566</t>
  </si>
  <si>
    <t>SSJGEJ97000-05-011-000585</t>
  </si>
  <si>
    <t>SSJGEJ97000-05-011-000572</t>
  </si>
  <si>
    <t>SSJGEJ97000-05-011-000598</t>
  </si>
  <si>
    <t>SSJGEJ97000-05-011-000588</t>
  </si>
  <si>
    <t>SSJGEJ97000-05-011-000562</t>
  </si>
  <si>
    <t>SSJGEJ97000-05-011-000575</t>
  </si>
  <si>
    <t>SSJGEJ97000-05-011-000576</t>
  </si>
  <si>
    <t>SSJGEJ97000-05-011-000567</t>
  </si>
  <si>
    <t>SSJGEJ97000-05-011-000580</t>
  </si>
  <si>
    <t>SSJGEJ97000-05-011-000563</t>
  </si>
  <si>
    <t>SSJGEJ97000-05-011-000600</t>
  </si>
  <si>
    <t>SSJGEJ97000-05-011-000601</t>
  </si>
  <si>
    <t>SSJGEJ97000-05-011-000602</t>
  </si>
  <si>
    <t>SSJGEJ97000-05-011-000603</t>
  </si>
  <si>
    <t>SSJGEJ97000-05-011-000604</t>
  </si>
  <si>
    <t>SSJGEJ97000-05-011-000605</t>
  </si>
  <si>
    <t>SSJGEJ97000-05-011-000606</t>
  </si>
  <si>
    <t>SSJGEJ97000-05-011-000607</t>
  </si>
  <si>
    <t>SSJGEJ97000-05-011-000608</t>
  </si>
  <si>
    <t>SSJGEJ97000-05-011-000609</t>
  </si>
  <si>
    <t>SSJGEJ97000-05-011-000610</t>
  </si>
  <si>
    <t>SSJGEJ97000-05-011-000611</t>
  </si>
  <si>
    <t>SSJGEJ97000-05-011-000612</t>
  </si>
  <si>
    <t>SSJGEJ97000-05-011-000613</t>
  </si>
  <si>
    <t>SSJGEJ97000-05-011-000614</t>
  </si>
  <si>
    <t>SSJGEJ97000-05-011-000615</t>
  </si>
  <si>
    <t>SSJGEJ97000-05-011-000616</t>
  </si>
  <si>
    <t>SSJGEJ97000-05-011-000617</t>
  </si>
  <si>
    <t>SSJGEJ97000-05-011-000618</t>
  </si>
  <si>
    <t>SSJGEJ20050-05-011-000002</t>
  </si>
  <si>
    <t>MONITOR/TFT///</t>
  </si>
  <si>
    <t>SSJGEJ10135-05-011-000364</t>
  </si>
  <si>
    <t>SSJGEJ03105-05-011-000269</t>
  </si>
  <si>
    <t>SSJGEJ03118-05-011-000478</t>
  </si>
  <si>
    <t>SSJGEJ02138-05-011-000506</t>
  </si>
  <si>
    <t>SSJGEJ97003-05-011-000081</t>
  </si>
  <si>
    <t>SSJGEJ97006-05-011-000060</t>
  </si>
  <si>
    <t>SSJGEJ97003-05-011-000103</t>
  </si>
  <si>
    <t>SSJGEJ97003-05-011-000086</t>
  </si>
  <si>
    <t>SSJGEJ97003-05-011-000084</t>
  </si>
  <si>
    <t>SSJGEJ97003-05-011-000095</t>
  </si>
  <si>
    <t>SSJGEJ97003-05-011-000089</t>
  </si>
  <si>
    <t>SSJGEJ97003-05-011-000078</t>
  </si>
  <si>
    <t>SSJGEJ97003-05-011-000082</t>
  </si>
  <si>
    <t>SSJGEJ97003-05-011-000093</t>
  </si>
  <si>
    <t>SSJGEJ97000-05-011-000015</t>
  </si>
  <si>
    <t>SSJGEJ97004-05-005-000001</t>
  </si>
  <si>
    <t>IMPRESORA/lase</t>
  </si>
  <si>
    <t>SSJGEJ97004-05-005-000002</t>
  </si>
  <si>
    <t>SSJGEJ11123-05-005-000002</t>
  </si>
  <si>
    <t>SSJGEJ97002-05-029-000023</t>
  </si>
  <si>
    <t>NO-BREAK</t>
  </si>
  <si>
    <t>SSJGEJ97002-05-001-000028</t>
  </si>
  <si>
    <t>SSJGEJ97015-05-039-000001</t>
  </si>
  <si>
    <t>SSJGEJ97000-05-058-000504</t>
  </si>
  <si>
    <t>FUENTE DE PODE</t>
  </si>
  <si>
    <t>SSJGEJ02020-05-011-000013</t>
  </si>
  <si>
    <t>SSJGEJ97002-05-011-000005</t>
  </si>
  <si>
    <t>SSJGEJ97018-05-011-000281</t>
  </si>
  <si>
    <t>SSJGEJ97018-05-011-000282</t>
  </si>
  <si>
    <t>SSJGEJ97003-05-011-000023</t>
  </si>
  <si>
    <t>SSJGEJ97018-05-011-000284</t>
  </si>
  <si>
    <t>SSJGEJ97018-05-011-000286</t>
  </si>
  <si>
    <t>SSJGEJ97018-05-011-000289</t>
  </si>
  <si>
    <t>SSJGEJ97003-05-011-000024</t>
  </si>
  <si>
    <t>SSJGEJ97018-05-011-000300</t>
  </si>
  <si>
    <t>SSJGEJ97018-05-011-000303</t>
  </si>
  <si>
    <t>SSJGEJ97018-05-011-000310</t>
  </si>
  <si>
    <t>SSJGEJ97002-05-011-000009</t>
  </si>
  <si>
    <t>SSJGEJ97005-05-011-000014</t>
  </si>
  <si>
    <t>SSJGEJ97000-05-015-000811</t>
  </si>
  <si>
    <t>SSJGEJ97000-05-015-000782</t>
  </si>
  <si>
    <t>SSJGEJ97000-05-015-000770</t>
  </si>
  <si>
    <t>SSJGEJ97000-05-015-000775</t>
  </si>
  <si>
    <t>SSJGEJ97000-05-015-000790</t>
  </si>
  <si>
    <t>SSJGEJ97000-05-015-000787</t>
  </si>
  <si>
    <t>SSJGEJ97000-05-015-000771</t>
  </si>
  <si>
    <t>SSJGEJ97000-05-015-000781</t>
  </si>
  <si>
    <t>SSJGEJ97000-05-015-000810</t>
  </si>
  <si>
    <t>SSJGEJ97000-05-015-000772</t>
  </si>
  <si>
    <t>SSJGEJ97000-05-015-000803</t>
  </si>
  <si>
    <t>SSJGEJ97000-05-015-000813</t>
  </si>
  <si>
    <t>SSJGEJ97000-05-015-000818</t>
  </si>
  <si>
    <t>SSJGEJ97000-05-015-000791</t>
  </si>
  <si>
    <t>SSJGEJ97000-05-015-000763</t>
  </si>
  <si>
    <t>SSJGEJ97000-05-015-000812</t>
  </si>
  <si>
    <t>SSJGEJ97000-05-015-000777</t>
  </si>
  <si>
    <t>SSJGEJ97000-05-015-000809</t>
  </si>
  <si>
    <t>SSJGEJ97000-05-015-000800</t>
  </si>
  <si>
    <t>SSJGEJ97000-05-015-000788</t>
  </si>
  <si>
    <t>SSJGEJ97000-05-015-000822</t>
  </si>
  <si>
    <t>SSJGEJ97000-05-015-000783</t>
  </si>
  <si>
    <t>SSJGEJ97000-05-015-000795</t>
  </si>
  <si>
    <t>SSJGEJ97000-05-015-000784</t>
  </si>
  <si>
    <t>SSJGEJ97000-05-015-000798</t>
  </si>
  <si>
    <t>SSJGEJ97000-05-015-000764</t>
  </si>
  <si>
    <t>SSJGEJ97000-05-015-000805</t>
  </si>
  <si>
    <t>SSJGEJ97000-05-015-000766</t>
  </si>
  <si>
    <t>SSJGEJ97000-05-015-000792</t>
  </si>
  <si>
    <t>SSJGEJ97000-05-015-000765</t>
  </si>
  <si>
    <t>SSJGEJ97000-05-015-000820</t>
  </si>
  <si>
    <t>SSJGEJ97000-05-015-000796</t>
  </si>
  <si>
    <t>SSJGEJ97000-05-015-000789</t>
  </si>
  <si>
    <t>SSJGEJ97000-05-015-000819</t>
  </si>
  <si>
    <t>SSJGEJ97000-05-015-000793</t>
  </si>
  <si>
    <t>SSJGEJ97000-05-015-000786</t>
  </si>
  <si>
    <t>SSJGEJ97000-05-015-000768</t>
  </si>
  <si>
    <t>SSJGEJ97000-05-015-000802</t>
  </si>
  <si>
    <t>SSJGEJ97000-05-015-000776</t>
  </si>
  <si>
    <t>SSJGEJ97000-05-015-000808</t>
  </si>
  <si>
    <t>SSJGEJ97000-05-015-000799</t>
  </si>
  <si>
    <t>SSJGEJ97000-05-015-000814</t>
  </si>
  <si>
    <t>SSJGEJ97000-05-015-000780</t>
  </si>
  <si>
    <t>SSJGEJ97000-05-015-000797</t>
  </si>
  <si>
    <t>SSJGEJ97000-05-015-000817</t>
  </si>
  <si>
    <t>SSJGEJ97000-05-015-000767</t>
  </si>
  <si>
    <t>SSJGEJ97018-05-001-000116</t>
  </si>
  <si>
    <t>SSJGEJ97018-05-001-000117</t>
  </si>
  <si>
    <t>SSJGEJ09132-05-001-000327</t>
  </si>
  <si>
    <t>SSJGEJ03015-05-049-000023</t>
  </si>
  <si>
    <t>SSJGEJ03015-05-049-000024</t>
  </si>
  <si>
    <t>SSJGEJ03119-05-049-000519</t>
  </si>
  <si>
    <t>SSJGEJ03015-05-049-000022</t>
  </si>
  <si>
    <t>SSJGEJ03102-05-049-000652</t>
  </si>
  <si>
    <t>SSJGEJ10135-05-049-000356</t>
  </si>
  <si>
    <t>SSJGEJ10139-05-049-000381</t>
  </si>
  <si>
    <t>SSJGEJ10108-05-049-000592</t>
  </si>
  <si>
    <t>SSJGEJ10100-05-049-000866</t>
  </si>
  <si>
    <t>SSJGEJ02136-05-049-000411</t>
  </si>
  <si>
    <t>SSJGEJ02922-05-049-000116</t>
  </si>
  <si>
    <t>SSJGEJ02145-05-049-000154</t>
  </si>
  <si>
    <t>SSJGEJ02924-05-049-000227</t>
  </si>
  <si>
    <t>SSJGEJ02129-05-049-000472</t>
  </si>
  <si>
    <t>SSJGEJ97375-05-049-000001</t>
  </si>
  <si>
    <t>SSJGEJ10112-05-049-000383</t>
  </si>
  <si>
    <t>SSJGEJ02920-05-049-000262</t>
  </si>
  <si>
    <t>SSJGEJ02130-05-049-000477</t>
  </si>
  <si>
    <t>SSJGEJ97005-05-001-000009</t>
  </si>
  <si>
    <t>IMPRESORA LASER</t>
  </si>
  <si>
    <t>SSJGEJ64032-05-015-000018</t>
  </si>
  <si>
    <t>SSJGEJ20050-05-015-000007</t>
  </si>
  <si>
    <t>SSJGEJ63049-05-015-000012</t>
  </si>
  <si>
    <t>SSJGEJ03119-05-015-000518</t>
  </si>
  <si>
    <t>SSJGEJ21029-05-015-000042</t>
  </si>
  <si>
    <t>SSJGEJ03123-05-015-001136</t>
  </si>
  <si>
    <t>SSJGEJ03102-05-015-000649</t>
  </si>
  <si>
    <t>SSJGEJ22015-05-015-000030</t>
  </si>
  <si>
    <t>SSJGEJ02129-05-015-000630</t>
  </si>
  <si>
    <t>SSJGEJ02107-05-015-001043</t>
  </si>
  <si>
    <t>SSJGEJ03120-05-015-000536</t>
  </si>
  <si>
    <t>SSJGEJ03112-05-015-000547</t>
  </si>
  <si>
    <t>SSJGEJ02139-05-015-000256</t>
  </si>
  <si>
    <t>SSJGEJ03102-05-015-000648</t>
  </si>
  <si>
    <t>SSJGEJ22015-05-015-000031</t>
  </si>
  <si>
    <t>SSJGEJ02145-05-015-000302</t>
  </si>
  <si>
    <t>SSJGEJ97138-05-015-000512</t>
  </si>
  <si>
    <t>SSJGEJ97018-05-001-000096</t>
  </si>
  <si>
    <t>SSJGEJ97018-05-001-000098</t>
  </si>
  <si>
    <t>SSJGEJ97018-05-001-000105</t>
  </si>
  <si>
    <t>SSJGEJ97005-05-001-000001</t>
  </si>
  <si>
    <t>SSJGEJ97003-05-001-000007</t>
  </si>
  <si>
    <t>SSJGEJ97002-05-029-000025</t>
  </si>
  <si>
    <t>SSJGEJ97018-05-003-000082</t>
  </si>
  <si>
    <t>IMPRESORA DE MA</t>
  </si>
  <si>
    <t>SSJGEJ97000-05-008-000679</t>
  </si>
  <si>
    <t>MINICOMPUTADORA</t>
  </si>
  <si>
    <t>SSJGEJ97000-05-008-000686</t>
  </si>
  <si>
    <t>SSJGEJ97000-05-008-000688</t>
  </si>
  <si>
    <t>SSJGEJ97000-05-008-000684</t>
  </si>
  <si>
    <t>SSJGEJ97000-05-008-000687</t>
  </si>
  <si>
    <t>SSJGEJ97000-05-008-000692</t>
  </si>
  <si>
    <t>SSJGEJ97000-05-008-000691</t>
  </si>
  <si>
    <t>SSJGEJ97000-05-008-000698</t>
  </si>
  <si>
    <t>SSJGEJ97000-05-008-000690</t>
  </si>
  <si>
    <t>SSJGEJ97000-05-008-000695</t>
  </si>
  <si>
    <t>SSJGEJ97000-05-008-000682</t>
  </si>
  <si>
    <t>SSJGEJ97000-05-008-000697</t>
  </si>
  <si>
    <t>SSJGEJ97000-05-008-000696</t>
  </si>
  <si>
    <t>SSJGEJ97000-05-008-000694</t>
  </si>
  <si>
    <t>SSJGEJ97000-05-008-000693</t>
  </si>
  <si>
    <t>SSJGEJ97000-05-008-000689</t>
  </si>
  <si>
    <t>SSJGEJ97000-05-008-000685</t>
  </si>
  <si>
    <t>SSJGEJ97000-05-008-000681</t>
  </si>
  <si>
    <t>SSJGEJ97000-05-008-000680</t>
  </si>
  <si>
    <t>SSJGEJ97000-05-008-000683</t>
  </si>
  <si>
    <t>SSJGEJ02017-05-001-000001</t>
  </si>
  <si>
    <t>SSJGEJ97009-05-001-000007</t>
  </si>
  <si>
    <t>SSJGEJ97018-05-001-000155</t>
  </si>
  <si>
    <t>SSJGEJ97018-05-001-000156</t>
  </si>
  <si>
    <t>SSJGEJ97018-05-001-000158</t>
  </si>
  <si>
    <t>SSJGEJ97018-05-001-000124</t>
  </si>
  <si>
    <t>SSJGEJ97018-05-001-000126</t>
  </si>
  <si>
    <t>SSJGEJ97018-05-001-000127</t>
  </si>
  <si>
    <t>SSJGEJ97018-05-001-000132</t>
  </si>
  <si>
    <t>SSJGEJ97018-05-001-000133</t>
  </si>
  <si>
    <t>SSJGEJ97018-05-001-000134</t>
  </si>
  <si>
    <t>SSJGEJ97018-05-001-000141</t>
  </si>
  <si>
    <t>SSJGEJ97018-05-001-000144</t>
  </si>
  <si>
    <t>SSJGEJ97018-05-001-000148</t>
  </si>
  <si>
    <t>SSJGEJ97018-05-001-000149</t>
  </si>
  <si>
    <t>SSJGEJ52004-05-001-000008</t>
  </si>
  <si>
    <t>SSJGEJ03003-05-001-000213</t>
  </si>
  <si>
    <t>SSJGEJ03003-05-001-000216</t>
  </si>
  <si>
    <t>SSJGEJ03003-05-001-000218</t>
  </si>
  <si>
    <t>SSJGEJ03900-05-001-000977</t>
  </si>
  <si>
    <t>SSJGEJ03900-05-001-000979</t>
  </si>
  <si>
    <t>SSJGEJ02020-05-015-000014</t>
  </si>
  <si>
    <t>SSJGEJ97003-05-015-000011</t>
  </si>
  <si>
    <t>SSJGEJ97018-05-015-000520</t>
  </si>
  <si>
    <t>SSJGEJ97018-05-015-000526</t>
  </si>
  <si>
    <t>SSJGEJ97018-05-015-000540</t>
  </si>
  <si>
    <t>SSJGEJ97018-05-015-000547</t>
  </si>
  <si>
    <t>SSJGEJ97002-05-015-000007</t>
  </si>
  <si>
    <t>SSJGEJ97005-05-015-000015</t>
  </si>
  <si>
    <t>SSJGEJ97018-05-015-000559</t>
  </si>
  <si>
    <t>SSJGEJ97003-05-045-000072</t>
  </si>
  <si>
    <t>IMPRESORA DE CO</t>
  </si>
  <si>
    <t>SSJGEJ63011-05-001-000013</t>
  </si>
  <si>
    <t>SSJGEJ03119-05-001-000398</t>
  </si>
  <si>
    <t>SSJGEJ97132-05-001-000328</t>
  </si>
  <si>
    <t>SSJGEJ97000-05-001-000120</t>
  </si>
  <si>
    <t>SSJGEJ97376-05-001-000001</t>
  </si>
  <si>
    <t>SSJGEJ97005-05-001-000032</t>
  </si>
  <si>
    <t>SSJGEJ97005-05-001-000023</t>
  </si>
  <si>
    <t>SSJGEJ97018-05-001-000084</t>
  </si>
  <si>
    <t>SSJGEJ97018-05-001-000092</t>
  </si>
  <si>
    <t>SSJGEJ97000-05-015-000639</t>
  </si>
  <si>
    <t>SSJGEJ97000-05-015-000620</t>
  </si>
  <si>
    <t>SSJGEJ97000-05-015-000619</t>
  </si>
  <si>
    <t>SSJGEJ97000-05-015-000643</t>
  </si>
  <si>
    <t>SSJGEJ97000-05-015-000635</t>
  </si>
  <si>
    <t>SSJGEJ97000-05-015-000628</t>
  </si>
  <si>
    <t>SSJGEJ97000-05-015-000624</t>
  </si>
  <si>
    <t>SSJGEJ97000-05-015-000636</t>
  </si>
  <si>
    <t>SSJGEJ97000-05-015-000632</t>
  </si>
  <si>
    <t>SSJGEJ97000-05-015-000637</t>
  </si>
  <si>
    <t>SSJGEJ97000-05-015-000629</t>
  </si>
  <si>
    <t>SSJGEJ97000-05-015-000622</t>
  </si>
  <si>
    <t>SSJGEJ97000-05-015-000630</t>
  </si>
  <si>
    <t>SSJGEJ97000-05-015-000640</t>
  </si>
  <si>
    <t>SSJGEJ97000-05-015-000625</t>
  </si>
  <si>
    <t>SSJGEJ97000-05-015-000633</t>
  </si>
  <si>
    <t>SSJGEJ97000-05-015-000641</t>
  </si>
  <si>
    <t>SSJGEJ97000-05-015-000626</t>
  </si>
  <si>
    <t>SSJGEJ97000-05-015-000638</t>
  </si>
  <si>
    <t>SSJGEJ97000-05-015-000634</t>
  </si>
  <si>
    <t>SSJGEJ97000-05-015-000627</t>
  </si>
  <si>
    <t>SSJGEJ97000-05-015-000642</t>
  </si>
  <si>
    <t>SSJGEJ97000-05-015-000623</t>
  </si>
  <si>
    <t>SSJGEJ97000-05-015-000631</t>
  </si>
  <si>
    <t>SSJGEJ97000-05-015-000644</t>
  </si>
  <si>
    <t>SSJGEJ97000-05-015-000645</t>
  </si>
  <si>
    <t>SSJGEJ97000-05-015-000649</t>
  </si>
  <si>
    <t>SSJGEJ97000-05-015-000653</t>
  </si>
  <si>
    <t>SSJGEJ97000-05-015-000646</t>
  </si>
  <si>
    <t>SSJGEJ97000-05-015-000650</t>
  </si>
  <si>
    <t>SSJGEJ97000-05-015-000654</t>
  </si>
  <si>
    <t>SSJGEJ97000-05-015-000647</t>
  </si>
  <si>
    <t>SSJGEJ97000-05-015-000651</t>
  </si>
  <si>
    <t>SSJGEJ97000-05-015-000655</t>
  </si>
  <si>
    <t>SSJGEJ97000-05-015-000648</t>
  </si>
  <si>
    <t>SSJGEJ97000-05-015-000652</t>
  </si>
  <si>
    <t>SSJGEJ97000-05-015-000656</t>
  </si>
  <si>
    <t>SSJGEJ97000-05-015-000657</t>
  </si>
  <si>
    <t>SSJGEJ97000-05-015-000658</t>
  </si>
  <si>
    <t>SSJGEJ97000-05-015-000659</t>
  </si>
  <si>
    <t>SSJGEJ97000-05-015-000660</t>
  </si>
  <si>
    <t>SSJGEJ97000-05-015-000661</t>
  </si>
  <si>
    <t>SSJGEJ97000-05-015-000662</t>
  </si>
  <si>
    <t>SSJGEJ97000-05-015-000663</t>
  </si>
  <si>
    <t>SSJGEJ97000-05-015-000664</t>
  </si>
  <si>
    <t>SSJGEJ97000-05-015-000665</t>
  </si>
  <si>
    <t>SSJGEJ97000-05-015-000666</t>
  </si>
  <si>
    <t>SSJGEJ97000-05-015-000667</t>
  </si>
  <si>
    <t>SSJGEJ97000-05-015-000668</t>
  </si>
  <si>
    <t>SSJGEJ97000-05-015-000669</t>
  </si>
  <si>
    <t>SSJGEJ97000-05-015-000670</t>
  </si>
  <si>
    <t>SSJGEJ97000-05-015-000671</t>
  </si>
  <si>
    <t>SSJGEJ97000-05-015-000672</t>
  </si>
  <si>
    <t>SSJGEJ97000-05-015-000673</t>
  </si>
  <si>
    <t>SSJGEJ97000-05-015-000674</t>
  </si>
  <si>
    <t>SSJGEJ97000-05-015-000675</t>
  </si>
  <si>
    <t>SSJGEJ97000-05-015-000676</t>
  </si>
  <si>
    <t>SSJGEJ97000-05-015-000677</t>
  </si>
  <si>
    <t>SSJGEJ97000-04-081-000444</t>
  </si>
  <si>
    <t>PANTALLA/Plasma</t>
  </si>
  <si>
    <t>SSJGEJ97000-04-081-000446</t>
  </si>
  <si>
    <t>SSJGEJ97000-04-081-000445</t>
  </si>
  <si>
    <t>SSJGEJ97018-05-015-000478</t>
  </si>
  <si>
    <t>SSJGEJ97018-05-015-000479</t>
  </si>
  <si>
    <t>SSJGEJ97018-05-015-000488</t>
  </si>
  <si>
    <t>SSJGEJ97018-05-015-000490</t>
  </si>
  <si>
    <t>SSJGEJ97018-05-015-000491</t>
  </si>
  <si>
    <t>SSJGEJ97018-05-015-000495</t>
  </si>
  <si>
    <t>SSJGEJ97003-05-025-000088</t>
  </si>
  <si>
    <t>SCANNER//////Ma</t>
  </si>
  <si>
    <t>SSJGEJ97018-05-015-000501</t>
  </si>
  <si>
    <t>SSJGEJ97003-05-015-000010</t>
  </si>
  <si>
    <t>SSJGEJ97018-05-015-000506</t>
  </si>
  <si>
    <t>SSJGEJ97018-05-015-000507</t>
  </si>
  <si>
    <t>SSJGEJ97002-05-015-000012</t>
  </si>
  <si>
    <t>SSJGEJ97006-05-015-000006</t>
  </si>
  <si>
    <t>SSJGEJ97018-05-015-000509</t>
  </si>
  <si>
    <t>SSJGEJ97006-05-015-000063</t>
  </si>
  <si>
    <t>SSJGEJ97006-05-015-000068</t>
  </si>
  <si>
    <t>SSJGEJ97003-05-015-000092</t>
  </si>
  <si>
    <t>SSJGEJ97003-05-015-000076</t>
  </si>
  <si>
    <t>SSJGEJ97000-05-015-000102</t>
  </si>
  <si>
    <t>SSJGEJ97006-05-015-000064</t>
  </si>
  <si>
    <t>SSJGEJ97000-05-015-000104</t>
  </si>
  <si>
    <t>SSJGEJ97000-05-008-000534</t>
  </si>
  <si>
    <t>SSJGEJ97000-05-008-000535</t>
  </si>
  <si>
    <t>SSJGEJ97000-05-008-000536</t>
  </si>
  <si>
    <t>SSJGEJ97000-05-008-000537</t>
  </si>
  <si>
    <t>SSJGEJ97000-05-008-000538</t>
  </si>
  <si>
    <t>SSJGEJ97000-05-008-000539</t>
  </si>
  <si>
    <t>SSJGEJ97000-05-008-000540</t>
  </si>
  <si>
    <t>SSJGEJ97000-05-008-000541</t>
  </si>
  <si>
    <t>SSJGEJ97000-05-008-000542</t>
  </si>
  <si>
    <t>SSJGEJ97000-05-008-000543</t>
  </si>
  <si>
    <t>SSJGEJ97000-05-008-000544</t>
  </si>
  <si>
    <t>SSJGEJ97000-05-008-000545</t>
  </si>
  <si>
    <t>SSJGEJ97000-05-008-000546</t>
  </si>
  <si>
    <t>SSJGEJ97000-05-008-000547</t>
  </si>
  <si>
    <t>SSJGEJ97000-05-008-000548</t>
  </si>
  <si>
    <t>SSJGEJ97000-05-008-000549</t>
  </si>
  <si>
    <t>SSJGEJ97000-05-008-000550</t>
  </si>
  <si>
    <t>SSJGEJ97000-05-008-000551</t>
  </si>
  <si>
    <t>SSJGEJ97000-05-008-000552</t>
  </si>
  <si>
    <t>SSJGEJ97000-05-008-000553</t>
  </si>
  <si>
    <t>SSJGEJ97000-05-008-000554</t>
  </si>
  <si>
    <t>SSJGEJ97000-05-008-000555</t>
  </si>
  <si>
    <t>SSJGEJ97000-05-008-000556</t>
  </si>
  <si>
    <t>SSJGEJ97000-05-008-000557</t>
  </si>
  <si>
    <t>SSJGEJ97000-05-008-000558</t>
  </si>
  <si>
    <t>SSJGEJ97000-05-008-000559</t>
  </si>
  <si>
    <t>SSJGEJ97018-05-015-000578</t>
  </si>
  <si>
    <t>SSJGEJ97018-05-015-000585</t>
  </si>
  <si>
    <t>SSJGEJ97002-05-015-000014</t>
  </si>
  <si>
    <t>SSJGEJ02920-05-015-000010</t>
  </si>
  <si>
    <t>SSJGEJ97003-05-015-000005</t>
  </si>
  <si>
    <t>SSJGEJ97004-05-015-000027</t>
  </si>
  <si>
    <t>SSJGEJ97018-05-015-000565</t>
  </si>
  <si>
    <t>SSJGEJ97004-05-015-000029</t>
  </si>
  <si>
    <t>SSJGEJ97004-05-015-000030</t>
  </si>
  <si>
    <t>SSJGEJ13117-05-015-000192</t>
  </si>
  <si>
    <t>SSJGEJ97018-05-015-000568</t>
  </si>
  <si>
    <t>SSJGEJ97006-05-015-000004</t>
  </si>
  <si>
    <t>SSJGEJ97018-05-015-000569</t>
  </si>
  <si>
    <t>SSJGEJ97009-05-015-000031</t>
  </si>
  <si>
    <t>SSJGEJ97003-05-015-000003</t>
  </si>
  <si>
    <t>SSJGEJ97004-05-015-000032</t>
  </si>
  <si>
    <t>SSJGEJ97004-05-015-000033</t>
  </si>
  <si>
    <t>SSJGEJ02138-05-015-000508</t>
  </si>
  <si>
    <t>SSJGEJ20050-05-015-000003</t>
  </si>
  <si>
    <t>SSJGEJ03118-05-015-000480</t>
  </si>
  <si>
    <t>SSJGEJ10032-05-015-001254</t>
  </si>
  <si>
    <t>SSJGEJ03105-05-015-000270</t>
  </si>
  <si>
    <t>SSJGEJ97003-05-015-000080</t>
  </si>
  <si>
    <t>SSJGEJ97003-05-015-000097</t>
  </si>
  <si>
    <t>SSJGEJ97003-05-015-000083</t>
  </si>
  <si>
    <t>SSJGEJ97006-05-015-000059</t>
  </si>
  <si>
    <t>SSJGEJ97000-05-015-000020</t>
  </si>
  <si>
    <t>SSJGEJ97003-05-015-000085</t>
  </si>
  <si>
    <t>SSJGEJ97003-05-015-000096</t>
  </si>
  <si>
    <t>SSJGEJ97003-05-015-000090</t>
  </si>
  <si>
    <t>SSJGEJ97003-05-015-000087</t>
  </si>
  <si>
    <t>SSJGEJ97003-05-015-000094</t>
  </si>
  <si>
    <t>SSJGEJ97003-05-015-000079</t>
  </si>
  <si>
    <t>SSJGEJ97002-05-015-000022</t>
  </si>
  <si>
    <t>SSJGEJ97002-05-015-000021</t>
  </si>
  <si>
    <t>SSJGEJ97002-05-015-000020</t>
  </si>
  <si>
    <t>SSJGEJ03003-05-008-000223</t>
  </si>
  <si>
    <t>SSJGEJ03003-05-008-000232</t>
  </si>
  <si>
    <t>SSJGEJ10901-05-008-000074</t>
  </si>
  <si>
    <t>SSJGEJ10901-05-008-000079</t>
  </si>
  <si>
    <t>SSJGEJ10901-05-008-000089</t>
  </si>
  <si>
    <t>SSJGEJ10901-05-008-000097</t>
  </si>
  <si>
    <t>SSJGEJ10901-05-008-000100</t>
  </si>
  <si>
    <t>SSJGEJ10901-05-008-000102</t>
  </si>
  <si>
    <t>SSJGEJ10901-05-008-000105</t>
  </si>
  <si>
    <t>SSJGEJ97900-05-008-000688</t>
  </si>
  <si>
    <t>SSJGEJ97900-05-008-000690</t>
  </si>
  <si>
    <t>SSJGEJ97900-05-008-000693</t>
  </si>
  <si>
    <t>SSJGEJ06203-05-008-000003</t>
  </si>
  <si>
    <t>SSJGEJ06206-05-008-000003</t>
  </si>
  <si>
    <t>SSJGEJ09010-05-008-000054</t>
  </si>
  <si>
    <t>SSJGEJ09010-05-008-000057</t>
  </si>
  <si>
    <t>SSJGEJ09010-05-008-000065</t>
  </si>
  <si>
    <t>SSJGEJ97003-05-008-000098</t>
  </si>
  <si>
    <t>SSJGEJ97001-05-008-000026</t>
  </si>
  <si>
    <t>SSJGEJ97005-05-008-000024</t>
  </si>
  <si>
    <t>SSJGEJ97006-05-008-000066</t>
  </si>
  <si>
    <t>SSJGEJ97020-05-008-000001</t>
  </si>
  <si>
    <t>SSJGEJ97006-05-008-000061</t>
  </si>
  <si>
    <t>SSJGEJ02020-05-008-000070</t>
  </si>
  <si>
    <t>SSJGEJ97003-05-008-000077</t>
  </si>
  <si>
    <t>SSJGEJ97000-05-008-000087</t>
  </si>
  <si>
    <t>SSJGEJ97006-05-008-000070</t>
  </si>
  <si>
    <t>SSJGEJ97000-05-008-000089</t>
  </si>
  <si>
    <t>SSJGEJ97000-05-008-000090</t>
  </si>
  <si>
    <t>SSJGEJ97900-05-008-000673</t>
  </si>
  <si>
    <t>SSJGEJ97900-05-008-000675</t>
  </si>
  <si>
    <t>SSJGEJ97900-05-008-000676</t>
  </si>
  <si>
    <t>SSJGEJ97900-05-008-000677</t>
  </si>
  <si>
    <t>SSJGEJ97900-05-008-000678</t>
  </si>
  <si>
    <t>SSJGEJ97900-05-008-000679</t>
  </si>
  <si>
    <t>SSJGEJ97900-05-008-000682</t>
  </si>
  <si>
    <t>SSJGEJ09130-05-008-000258</t>
  </si>
  <si>
    <t>SSJGEJ09205-05-008-000008</t>
  </si>
  <si>
    <t>SSJGEJ09137-05-008-000233</t>
  </si>
  <si>
    <t>SSJGEJ09204-05-008-000005</t>
  </si>
  <si>
    <t>SSJGEJ09208-05-008-000005</t>
  </si>
  <si>
    <t>SSJGEJ09202-05-008-000007</t>
  </si>
  <si>
    <t>SSJGEJ97900-05-008-000687</t>
  </si>
  <si>
    <t>SSJGEJ09134-05-008-000107</t>
  </si>
  <si>
    <t>SSJGEJ09207-05-008-000023</t>
  </si>
  <si>
    <t>SSJGEJ00036-05-008-000127</t>
  </si>
  <si>
    <t>SSJGEJ97002-05-008-000041</t>
  </si>
  <si>
    <t>SSJGEJ97019-05-008-000001</t>
  </si>
  <si>
    <t>SSJGEJ97019-05-008-000002</t>
  </si>
  <si>
    <t>SSJGEJ97018-05-007-000183</t>
  </si>
  <si>
    <t>MICRO-COMPUTADO</t>
  </si>
  <si>
    <t>SSJGEJ97018-05-007-000184</t>
  </si>
  <si>
    <t>SSJGEJ97006-05-007-000007</t>
  </si>
  <si>
    <t>SSJGEJ97018-05-007-000185</t>
  </si>
  <si>
    <t>SSJGEJ97018-05-007-000186</t>
  </si>
  <si>
    <t>SSJGEJ97018-05-007-000187</t>
  </si>
  <si>
    <t>SSJGEJ97005-05-007-000013</t>
  </si>
  <si>
    <t>SSJGEJ97006-05-007-000005</t>
  </si>
  <si>
    <t>SSJGEJ97018-05-007-000190</t>
  </si>
  <si>
    <t>SSJGEJ97018-05-007-000193</t>
  </si>
  <si>
    <t>SSJGEJ97018-05-007-000194</t>
  </si>
  <si>
    <t>SSJGEJ97006-05-007-000002</t>
  </si>
  <si>
    <t>SSJGEJ97018-05-007-000196</t>
  </si>
  <si>
    <t>SSJGEJ97018-05-007-000197</t>
  </si>
  <si>
    <t>SSJGEJ97018-05-007-000198</t>
  </si>
  <si>
    <t>SSJGEJ97018-05-007-000199</t>
  </si>
  <si>
    <t>SSJGEJ97006-05-007-000008</t>
  </si>
  <si>
    <t>SSJGEJ97002-05-007-000008</t>
  </si>
  <si>
    <t>SSJGEJ97018-05-008-000208</t>
  </si>
  <si>
    <t>SSJGEJ97018-05-008-000209</t>
  </si>
  <si>
    <t>SSJGEJ97018-05-008-000212</t>
  </si>
  <si>
    <t>SSJGEJ97018-05-008-000213</t>
  </si>
  <si>
    <t>SSJGEJ97018-05-008-000217</t>
  </si>
  <si>
    <t>SSJGEJ97018-05-008-000219</t>
  </si>
  <si>
    <t>SSJGEJ97000-04-046-000459</t>
  </si>
  <si>
    <t>PROYECTOR</t>
  </si>
  <si>
    <t>SSJGEJ97000-04-046-000460</t>
  </si>
  <si>
    <t>SSJGEJ97000-04-046-000461</t>
  </si>
  <si>
    <t>SSJGEJ97000-04-046-000462</t>
  </si>
  <si>
    <t>SSJGEJ97000-04-046-000463</t>
  </si>
  <si>
    <t>SSJGEJ97006-04-015-000048</t>
  </si>
  <si>
    <t>CAMARA FOTOGRAFICA/digital</t>
  </si>
  <si>
    <t>SSJGEJ97006-04-015-000047</t>
  </si>
  <si>
    <t>SSJGEJ97000-04-015-000458</t>
  </si>
  <si>
    <t>SSJGEJ97000-02-030-000529</t>
  </si>
  <si>
    <t>BASCULA ESTADIMETRO/mecanica</t>
  </si>
  <si>
    <t>SSJGEJ97018-02-147-000178</t>
  </si>
  <si>
    <t>MESA EXPLORACION</t>
  </si>
  <si>
    <t>SSJGEJ97000-02-029-000530</t>
  </si>
  <si>
    <t>BASCULA BEBE/Electronica</t>
  </si>
  <si>
    <t>SSJGEJ97000-02-302-000528</t>
  </si>
  <si>
    <t>LAMPARA DE EXAMINACION MOVIL</t>
  </si>
  <si>
    <t>SSJGEJ97011-02-252-000004</t>
  </si>
  <si>
    <t>MESA DE EXPULSION PILCHER</t>
  </si>
  <si>
    <t>SSJGEJ97018-02-252-000176</t>
  </si>
  <si>
    <t>SSJGEJ97018-02-252-000177</t>
  </si>
  <si>
    <t>SSJGEJ97900-01-246-000706</t>
  </si>
  <si>
    <t>LECTOR BIOMETRICO</t>
  </si>
  <si>
    <t>SSJGEJ97900-01-246-000713</t>
  </si>
  <si>
    <t>SSJGEJ97900-01-246-000718</t>
  </si>
  <si>
    <t>SSJGEJ97900-01-246-000719</t>
  </si>
  <si>
    <t>SSJGEJ97900-01-246-000726</t>
  </si>
  <si>
    <t>SSJGEJ97900-01-246-000727</t>
  </si>
  <si>
    <t>SSJGEJ97900-01-246-000740</t>
  </si>
  <si>
    <t>SSJGEJ97900-01-246-000749</t>
  </si>
  <si>
    <t>SSJGEJ97900-01-246-000751</t>
  </si>
  <si>
    <t>SSJGEJ97900-01-246-000764</t>
  </si>
  <si>
    <t>SSJGEJ97900-01-246-000784</t>
  </si>
  <si>
    <t>SSJGEJ97900-01-246-000819</t>
  </si>
  <si>
    <t>SSJGEJ97900-01-246-000849</t>
  </si>
  <si>
    <t>SSJGEJ97900-01-246-000850</t>
  </si>
  <si>
    <t>SSJGEJ97900-01-246-000851</t>
  </si>
  <si>
    <t>SSJGEJ97900-01-246-000852</t>
  </si>
  <si>
    <t>SSJGEJ97900-01-246-000853</t>
  </si>
  <si>
    <t>SSJGEJ97900-01-246-000854</t>
  </si>
  <si>
    <t>SSJGEJ97900-01-246-000855</t>
  </si>
  <si>
    <t>SSJGEJ97900-01-246-000856</t>
  </si>
  <si>
    <t>SSJGEJ97900-01-246-000857</t>
  </si>
  <si>
    <t>SSJGEJ97900-01-246-000858</t>
  </si>
  <si>
    <t>SSJGEJ97900-01-246-000859</t>
  </si>
  <si>
    <t>SSJGEJ97900-01-246-000860</t>
  </si>
  <si>
    <t>SSJGEJ97900-01-246-000861</t>
  </si>
  <si>
    <t>SSJGEJ97900-01-246-000862</t>
  </si>
  <si>
    <t>SSJGEJ97900-01-246-000863</t>
  </si>
  <si>
    <t>SSJGEJ97900-01-246-000864</t>
  </si>
  <si>
    <t>SSJGEJ97900-01-246-000865</t>
  </si>
  <si>
    <t>SSJGEJ97900-01-246-000867</t>
  </si>
  <si>
    <t>SSJGEJ97900-01-246-000866</t>
  </si>
  <si>
    <t>SSJGEJ97900-01-246-000868</t>
  </si>
  <si>
    <t>SSJGEJ97900-01-246-000869</t>
  </si>
  <si>
    <t>SSJGEJ97900-01-246-000870</t>
  </si>
  <si>
    <t>SSJGEJ97900-01-246-000871</t>
  </si>
  <si>
    <t>SSJGEJ97900-01-246-000872</t>
  </si>
  <si>
    <t>SSJGEJ97900-01-246-000873</t>
  </si>
  <si>
    <t>SSJGEJ97900-01-246-000874</t>
  </si>
  <si>
    <t>SSJGEJ97900-01-246-000875</t>
  </si>
  <si>
    <t>SSJGEJ97900-01-246-000876</t>
  </si>
  <si>
    <t>SSJGEJ97900-01-246-000877</t>
  </si>
  <si>
    <t>SSJGEJ97900-01-246-000878</t>
  </si>
  <si>
    <t>SSJGEJ97900-01-246-000879</t>
  </si>
  <si>
    <t>SSJGEJ97900-01-246-000880</t>
  </si>
  <si>
    <t>SSJGEJ97900-01-246-000881</t>
  </si>
  <si>
    <t>SSJGEJ97900-01-246-000882</t>
  </si>
  <si>
    <t>SSJGEJ97900-01-246-000883</t>
  </si>
  <si>
    <t>SSJGEJ97900-01-246-000884</t>
  </si>
  <si>
    <t>SSJGEJ97900-01-246-000885</t>
  </si>
  <si>
    <t>SSJGEJ97900-01-246-000886</t>
  </si>
  <si>
    <t>SSJGEJ97900-01-246-000887</t>
  </si>
  <si>
    <t>SSJGEJ97900-01-246-000888</t>
  </si>
  <si>
    <t>SSJGEJ97900-01-246-000889</t>
  </si>
  <si>
    <t>SSJGEJ97900-01-246-000890</t>
  </si>
  <si>
    <t>SSJGEJ97900-01-246-000891</t>
  </si>
  <si>
    <t>SSJGEJ97900-01-246-000892</t>
  </si>
  <si>
    <t>SSJGEJ97900-01-246-000893</t>
  </si>
  <si>
    <t>SSJGEJ97900-01-246-000894</t>
  </si>
  <si>
    <t>SSJGEJ97900-01-246-000895</t>
  </si>
  <si>
    <t>SSJGEJ97900-01-246-000896</t>
  </si>
  <si>
    <t>SSJGEJ97900-01-246-000897</t>
  </si>
  <si>
    <t>SSJGEJ02020-02-101-000009</t>
  </si>
  <si>
    <t>ESTUCHE DIAGNOSTI</t>
  </si>
  <si>
    <t>SSJGEJ97900-01-246-000656</t>
  </si>
  <si>
    <t>SSJGEJ00076-01-246-000400</t>
  </si>
  <si>
    <t>SSJGEJ00076-01-246-000401</t>
  </si>
  <si>
    <t>SSJGEJ00076-01-246-000402</t>
  </si>
  <si>
    <t>SSJGEJ03003-01-246-000258</t>
  </si>
  <si>
    <t>SSJGEJ03003-01-246-000259</t>
  </si>
  <si>
    <t>SSJGEJ97900-01-246-000645</t>
  </si>
  <si>
    <t>SSJGEJ97900-01-246-000646</t>
  </si>
  <si>
    <t>SSJGEJ97900-01-246-000647</t>
  </si>
  <si>
    <t>SSJGEJ97900-01-246-000651</t>
  </si>
  <si>
    <t>SSJGEJ97900-01-246-000653</t>
  </si>
  <si>
    <t>SSJGEJ97900-01-246-000657</t>
  </si>
  <si>
    <t>SSJGEJ97900-01-246-000659</t>
  </si>
  <si>
    <t>SSJGEJ97900-01-246-000662</t>
  </si>
  <si>
    <t>SSJGEJ97900-01-246-000664</t>
  </si>
  <si>
    <t>SSJGEJ97900-01-246-000665</t>
  </si>
  <si>
    <t>SSJGEJ00076-01-246-000397</t>
  </si>
  <si>
    <t>SSJGEJ00076-01-246-000398</t>
  </si>
  <si>
    <t>SSJGEJ00076-01-246-000399</t>
  </si>
  <si>
    <t>SSJGEJ00076-01-246-000403</t>
  </si>
  <si>
    <t>SSJGEJ00076-01-246-000404</t>
  </si>
  <si>
    <t>SSJGEJ00076-01-246-000405</t>
  </si>
  <si>
    <t>SSJGEJ00076-01-246-000407</t>
  </si>
  <si>
    <t>SSJGEJ00076-01-246-000408</t>
  </si>
  <si>
    <t>SSJGEJ00076-01-246-000410</t>
  </si>
  <si>
    <t>SSJGEJ00076-01-246-000414</t>
  </si>
  <si>
    <t>SSJGEJ00076-01-246-000415</t>
  </si>
  <si>
    <t>SSJGEJ00076-01-246-000419</t>
  </si>
  <si>
    <t>SSJGEJ00076-01-246-000420</t>
  </si>
  <si>
    <t>SSJGEJ00076-01-246-000421</t>
  </si>
  <si>
    <t>SSJGEJ00076-01-246-000422</t>
  </si>
  <si>
    <t>SSJGEJ00076-01-246-000423</t>
  </si>
  <si>
    <t>SSJGEJ09010-01-246-000039</t>
  </si>
  <si>
    <t>SSJGEJ09010-01-246-000040</t>
  </si>
  <si>
    <t>SSJGEJ09010-01-246-000047</t>
  </si>
  <si>
    <t>SSJGEJ00076-01-246-000426</t>
  </si>
  <si>
    <t>SSJGEJ00076-01-246-000427</t>
  </si>
  <si>
    <t>SSJGEJ00076-01-246-000428</t>
  </si>
  <si>
    <t>SSJGEJ00076-01-246-000429</t>
  </si>
  <si>
    <t>SSJGEJ00076-01-246-000430</t>
  </si>
  <si>
    <t>SSJGEJ00076-01-246-000431</t>
  </si>
  <si>
    <t>SSJGEJ00076-01-246-000432</t>
  </si>
  <si>
    <t>SSJGEJ00076-01-246-000433</t>
  </si>
  <si>
    <t>SSJGEJ00076-01-246-000434</t>
  </si>
  <si>
    <t>SSJGEJ00076-01-246-000435</t>
  </si>
  <si>
    <t>SSJGEJ00076-01-246-000439</t>
  </si>
  <si>
    <t>SSJGEJ00076-01-246-000450</t>
  </si>
  <si>
    <t>SSJGEJ00076-01-246-000451</t>
  </si>
  <si>
    <t>SSJGEJ00076-01-246-000452</t>
  </si>
  <si>
    <t>SSJGEJ00076-01-246-000453</t>
  </si>
  <si>
    <t>SSJGEJ00076-01-246-000455</t>
  </si>
  <si>
    <t>SSJGEJ00076-01-246-000456</t>
  </si>
  <si>
    <t>SSJGEJ00076-01-246-000457</t>
  </si>
  <si>
    <t>SSJGEJ00076-01-246-000458</t>
  </si>
  <si>
    <t>SSJGEJ10901-01-246-000034</t>
  </si>
  <si>
    <t>SSJGEJ10901-01-246-000035</t>
  </si>
  <si>
    <t>SSJGEJ10901-01-246-000040</t>
  </si>
  <si>
    <t>SSJGEJ10901-01-246-000044</t>
  </si>
  <si>
    <t>SSJGEJ10901-01-246-000046</t>
  </si>
  <si>
    <t>SSJGEJ10901-01-246-000051</t>
  </si>
  <si>
    <t>SSJGEJ10901-01-246-000057</t>
  </si>
  <si>
    <t>SSJGEJ10901-01-246-000058</t>
  </si>
  <si>
    <t>SSJGEJ10901-01-246-000059</t>
  </si>
  <si>
    <t>SSJGEJ10032-01-246-000930</t>
  </si>
  <si>
    <t>SSJGEJ10901-01-246-000067</t>
  </si>
  <si>
    <t>SSJGEJ00076-01-246-000509</t>
  </si>
  <si>
    <t>SSJGEJ00076-01-246-000523</t>
  </si>
  <si>
    <t>SSJGEJ00076-01-246-000526</t>
  </si>
  <si>
    <t>SSJGEJ00076-01-246-000528</t>
  </si>
  <si>
    <t>SSJGEJ00076-01-246-000530</t>
  </si>
  <si>
    <t>SSJGEJ00076-01-246-000532</t>
  </si>
  <si>
    <t>SSJGEJ00076-01-246-000533</t>
  </si>
  <si>
    <t>SSJGEJ00076-01-246-000534</t>
  </si>
  <si>
    <t>SSJGEJ00076-01-246-000535</t>
  </si>
  <si>
    <t>SSJGEJ00076-01-246-000536</t>
  </si>
  <si>
    <t>SSJGEJ00076-01-246-000537</t>
  </si>
  <si>
    <t>SSJGEJ00076-01-246-000538</t>
  </si>
  <si>
    <t>SSJGEJ00076-01-246-000539</t>
  </si>
  <si>
    <t>SSJGEJ00076-01-246-000540</t>
  </si>
  <si>
    <t>SSJGEJ00076-01-246-000541</t>
  </si>
  <si>
    <t>SSJGEJ00076-01-246-000542</t>
  </si>
  <si>
    <t>SSJGEJ00076-01-246-000543</t>
  </si>
  <si>
    <t>SSJGEJ00076-01-246-000544</t>
  </si>
  <si>
    <t>SSJGEJ00076-01-246-000545</t>
  </si>
  <si>
    <t>SSJGEJ00076-01-246-000547</t>
  </si>
  <si>
    <t>SSJGEJ00076-01-246-000549</t>
  </si>
  <si>
    <t>SSJGEJ00076-01-246-000550</t>
  </si>
  <si>
    <t>SSJGEJ00076-01-246-000551</t>
  </si>
  <si>
    <t>SSJGEJ00076-01-246-000552</t>
  </si>
  <si>
    <t>SSJGEJ00076-01-246-000553</t>
  </si>
  <si>
    <t>SSJGEJ00076-01-246-000554</t>
  </si>
  <si>
    <t>SSJGEJ00076-01-246-000555</t>
  </si>
  <si>
    <t>SSJGEJ00076-01-246-000556</t>
  </si>
  <si>
    <t>SSJGEJ00076-01-246-000566</t>
  </si>
  <si>
    <t>SSJGEJ00076-01-246-000567</t>
  </si>
  <si>
    <t>SSJGEJ00076-01-246-000580</t>
  </si>
  <si>
    <t>SSJGEJ00076-01-246-000581</t>
  </si>
  <si>
    <t>SSJGEJ00076-01-246-000582</t>
  </si>
  <si>
    <t>SSJGEJ00076-01-246-000583</t>
  </si>
  <si>
    <t>SSJGEJ00076-01-246-000584</t>
  </si>
  <si>
    <t>SSJGEJ00076-01-246-000585</t>
  </si>
  <si>
    <t>SSJGEJ00076-01-246-000586</t>
  </si>
  <si>
    <t>SSJGEJ00076-01-246-000587</t>
  </si>
  <si>
    <t>SSJGEJ00076-01-246-000588</t>
  </si>
  <si>
    <t>SSJGEJ00076-01-246-000589</t>
  </si>
  <si>
    <t>SSJGEJ00076-01-246-000590</t>
  </si>
  <si>
    <t>SSJGEJ00076-01-246-000591</t>
  </si>
  <si>
    <t>SSJGEJ00076-01-246-000592</t>
  </si>
  <si>
    <t>SSJGEJ00076-01-246-000593</t>
  </si>
  <si>
    <t>SSJGEJ00076-01-246-000594</t>
  </si>
  <si>
    <t>SSJGEJ00076-01-246-000595</t>
  </si>
  <si>
    <t>SSJGEJ00076-01-246-000596</t>
  </si>
  <si>
    <t>SSJGEJ00076-01-246-000597</t>
  </si>
  <si>
    <t>SSJGEJ00076-01-246-000598</t>
  </si>
  <si>
    <t>SSJGEJ00076-01-246-000599</t>
  </si>
  <si>
    <t>SSJGEJ00076-01-246-000600</t>
  </si>
  <si>
    <t>SSJGEJ00076-01-246-000601</t>
  </si>
  <si>
    <t>SSJGEJ00076-01-246-000602</t>
  </si>
  <si>
    <t>SSJGEJ00076-01-246-000603</t>
  </si>
  <si>
    <t>SSJGEJ00076-01-246-000604</t>
  </si>
  <si>
    <t>SSJGEJ00076-01-246-000605</t>
  </si>
  <si>
    <t>SSJGEJ00076-01-246-000606</t>
  </si>
  <si>
    <t>SSJGEJ00076-01-246-000607</t>
  </si>
  <si>
    <t>SSJGEJ97000-02-101-000532</t>
  </si>
  <si>
    <t>ESTUCHE DIAGNOSTICO (JGO. DE)</t>
  </si>
  <si>
    <t>SSJGEJ06019-01-213-000039</t>
  </si>
  <si>
    <t>ANALIZADOR CLINICO DE SANGRE</t>
  </si>
  <si>
    <t>SSJGEJ06019-01-213-000040</t>
  </si>
  <si>
    <t>SSJGEJ06019-01-213-000041</t>
  </si>
  <si>
    <t>SSJGEJ06019-01-213-000042</t>
  </si>
  <si>
    <t>SSJGEJ06019-01-213-000044</t>
  </si>
  <si>
    <t>SSJGEJ06019-01-213-000037</t>
  </si>
  <si>
    <t>SSJGEJ06019-01-213-000038</t>
  </si>
  <si>
    <t>SSJGEJ06019-01-213-000043</t>
  </si>
  <si>
    <t>SSJGEJ06019-01-213-000035</t>
  </si>
  <si>
    <t>SSJGEJ06019-01-213-000036</t>
  </si>
  <si>
    <t>SSJGEJ97000-02-147-000527</t>
  </si>
  <si>
    <t>MESA EXPLORACION/ginecologica</t>
  </si>
  <si>
    <t>SSJGEJ97010-15-008-000010</t>
  </si>
  <si>
    <t>AUTOMOVIL SEDAN 4 PUERTAS</t>
  </si>
  <si>
    <t>SSJGEJ97000-15-008-000453</t>
  </si>
  <si>
    <t>SSJGEJ97000-15-008-000457</t>
  </si>
  <si>
    <t>SSJGEJ97009-15-008-000001</t>
  </si>
  <si>
    <t>SSJGEJ97000-15-008-000449</t>
  </si>
  <si>
    <t>SSJGEJ97000-15-008-000456</t>
  </si>
  <si>
    <t>SSJGEJ97000-15-008-000450</t>
  </si>
  <si>
    <t>SSJGEJ97000-15-008-000452</t>
  </si>
  <si>
    <t>SSJGEJ97000-15-001-000436</t>
  </si>
  <si>
    <t>CAMIONETA/Pick-Up</t>
  </si>
  <si>
    <t>SSJGEJ97000-15-001-000437</t>
  </si>
  <si>
    <t>SSJGEJ97000-15-001-000438</t>
  </si>
  <si>
    <t>SSJGEJ97000-15-008-000451</t>
  </si>
  <si>
    <t>SSJGEJ03015-15-001-000020</t>
  </si>
  <si>
    <t>CAMIONETA/RAM 2500 ST 4X4</t>
  </si>
  <si>
    <t>SSJGEJ02020-15-001-000061</t>
  </si>
  <si>
    <t>SSJGEJ97010-15-001-000007</t>
  </si>
  <si>
    <t>CAMIONETA/TITAN///Blanco/</t>
  </si>
  <si>
    <t>SSJGEJ97010-15-001-000005</t>
  </si>
  <si>
    <t>CAMIONETA/RAM 2500 4X4 SL</t>
  </si>
  <si>
    <t>SSJGEJ97010-15-046-000001</t>
  </si>
  <si>
    <t>AUTOMOVIL NUEVO/EXPRESS VAN</t>
  </si>
  <si>
    <t>SSJGEJ97005-15-047-000033</t>
  </si>
  <si>
    <t>AMBULANCIA URGENCIAS MEDICAS</t>
  </si>
  <si>
    <t>SSJGEJ97010-08-002-000008</t>
  </si>
  <si>
    <t>CASETA PICK UP</t>
  </si>
  <si>
    <t>SSJGEJ97000-11-046-000439</t>
  </si>
  <si>
    <t>EQUIPO PARA AIRE ACONDICIONADO</t>
  </si>
  <si>
    <t>SSJGEJ97000-11-046-000352</t>
  </si>
  <si>
    <t>SSJGEJ97000-11-046-000341</t>
  </si>
  <si>
    <t>SSJGEJ97003-11-046-000114</t>
  </si>
  <si>
    <t>SSJGEJ97000-11-046-000347</t>
  </si>
  <si>
    <t>SSJGEJ97003-11-046-000112</t>
  </si>
  <si>
    <t>SSJGEJ97000-11-046-000344</t>
  </si>
  <si>
    <t>SSJGEJ97000-11-046-000346</t>
  </si>
  <si>
    <t>SSJGEJ97000-11-046-000343</t>
  </si>
  <si>
    <t>SSJGEJ97000-11-046-000348</t>
  </si>
  <si>
    <t>SSJGEJ97003-11-046-000113</t>
  </si>
  <si>
    <t>SSJGEJ97000-11-046-000349</t>
  </si>
  <si>
    <t>SSJGEJ97000-11-046-000342</t>
  </si>
  <si>
    <t>SSJGEJ97000-10-019-000442</t>
  </si>
  <si>
    <t>CONTADOR ELECTRICO-EXPEDIDOR</t>
  </si>
  <si>
    <t>SSJGEJ97002-09-008-000026</t>
  </si>
  <si>
    <t>PLANTA LUZ EMERGENCIA</t>
  </si>
  <si>
    <t>Hacienda Pública/Patrimonio Neto Final del Ejercicio 2017</t>
  </si>
  <si>
    <t>Saldo Neto en la Hacienda Pública / Patrimonio Marzo 2016</t>
  </si>
  <si>
    <r>
      <t>Disminución de Activos Financieros</t>
    </r>
    <r>
      <rPr>
        <sz val="9"/>
        <color rgb="FFFF0000"/>
        <rFont val="Arial"/>
        <family val="2"/>
      </rPr>
      <t xml:space="preserve"> </t>
    </r>
  </si>
  <si>
    <t>GASTO OPERATIVO CS Y ASF 2016</t>
  </si>
  <si>
    <t>INTERESTATALES</t>
  </si>
  <si>
    <t xml:space="preserve">GASTO OPERATIVO CS Y ASF </t>
  </si>
  <si>
    <t xml:space="preserve">CS Y ASF </t>
  </si>
  <si>
    <t>SMSXXI CAPITA</t>
  </si>
  <si>
    <t>SMSXXI INTERVENCIONES</t>
  </si>
  <si>
    <t>SMS XXI  2016</t>
  </si>
  <si>
    <t>0417607841</t>
  </si>
  <si>
    <t>0104198875</t>
  </si>
  <si>
    <t>0104197771</t>
  </si>
  <si>
    <t xml:space="preserve">De acuerdo al Plan Nacional de Desarrollo e instrumentos que de él se derivan, tales como: El Programa Nacional de Salud, el Plan Estatal de Desarrollo Jalisco 2030 y Programa Sectorial de Salud, las asignaciones para el organismo se integraron en el siguiente Programa: </t>
  </si>
  <si>
    <t>RÉGIMEN ESTATAL DE PROTECCIÓN SOCIAL EN SALUD</t>
  </si>
  <si>
    <t>Objetivo</t>
  </si>
  <si>
    <t>Brindar protección financiera a la población que carece de seguridad social a través de la opción de aseguramiento</t>
  </si>
  <si>
    <t>aseguramiento público en materia de salud.</t>
  </si>
  <si>
    <t>Se caracteriza por ser un seguro público y voluntario con el fin de evitar su empobrecimiento por causa de gastos catastróficos en salud</t>
  </si>
  <si>
    <t>LIC. José Antonio Amaya Santamaría</t>
  </si>
  <si>
    <t>Dr. Celso del Ángel Montiel Hernandez</t>
  </si>
  <si>
    <t>Director de Área Administrativa del OPD REPSS, Jalisco</t>
  </si>
  <si>
    <t>Director General del OPD REPSS ,Jalisco</t>
  </si>
  <si>
    <t xml:space="preserve">Otros Aplicaciones de Operación  </t>
  </si>
  <si>
    <t>Gasto por Categoría Programática</t>
  </si>
  <si>
    <t xml:space="preserve">Egresos </t>
  </si>
  <si>
    <t>Subejercicio</t>
  </si>
  <si>
    <t>Aprobado</t>
  </si>
  <si>
    <t>Ampliaciones/ (Reducciones)</t>
  </si>
  <si>
    <t>Modificado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</si>
  <si>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</si>
  <si>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</si>
  <si>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</si>
  <si>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</si>
  <si>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</si>
  <si>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</si>
  <si>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</si>
  <si>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</si>
  <si>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</si>
  <si>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</si>
  <si>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F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</si>
  <si>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</si>
  <si>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</si>
  <si>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</si>
  <si>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</si>
  <si>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</si>
  <si>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</si>
  <si>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M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</si>
  <si>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</si>
  <si>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</si>
  <si>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</si>
  <si>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</si>
  <si>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</si>
  <si>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</si>
  <si>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</si>
  <si>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</si>
  <si>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</si>
  <si>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</si>
  <si>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</si>
  <si>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</si>
  <si>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</si>
  <si>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</si>
  <si>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</si>
  <si>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</si>
  <si>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</si>
  <si>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Estado Analítico del Ejercicio del Presupuesto de Egresos</t>
  </si>
  <si>
    <t>Clasificación Funcional (Finalidad y Función)</t>
  </si>
  <si>
    <t>Egresos</t>
  </si>
  <si>
    <t>Gobierno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</si>
  <si>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</si>
  <si>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</si>
  <si>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</si>
  <si>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</si>
  <si>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</si>
  <si>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</si>
  <si>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</si>
  <si>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</si>
  <si>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>Desarrollo Social</t>
  </si>
  <si>
    <t xml:space="preserve">     Protección Ambiental</t>
  </si>
  <si>
    <t xml:space="preserve">     Vivienda y Servicios a la Comunidad</t>
  </si>
  <si>
    <t xml:space="preserve">     Salud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</si>
  <si>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</si>
  <si>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</si>
  <si>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</si>
  <si>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</si>
  <si>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>Desarrollo Económico</t>
  </si>
  <si>
    <t xml:space="preserve">     Asuntos Económicos, Comerciales y Laborales en General</t>
  </si>
  <si>
    <t xml:space="preserve"> 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</si>
  <si>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</si>
  <si>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</si>
  <si>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</si>
  <si>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</si>
  <si>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</si>
  <si>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</si>
  <si>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</si>
  <si>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>Otras no Clasificadas en Funciones Anteriores</t>
  </si>
  <si>
    <t xml:space="preserve">     Transacciones de la Deuda Publica / Costo Financiero de la Deuda</t>
  </si>
  <si>
    <t xml:space="preserve">     Transferencias, Participaciones y Aportaciones entre Diferentes Niveles y Ordenes de Gobierno</t>
  </si>
  <si>
    <t xml:space="preserve">     Saneamiento del Sistema Financiero</t>
  </si>
  <si>
    <t xml:space="preserve">     Adeudos de Ejercicios Fiscales Anteriores</t>
  </si>
  <si>
    <t>Clasificación por Objeto del Gasto (Capítulo y Concepto)</t>
  </si>
  <si>
    <t>Remuneraciones al personal de carácter permanente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</si>
  <si>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</si>
  <si>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</si>
  <si>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</si>
  <si>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</si>
  <si>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</si>
  <si>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</si>
  <si>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</si>
  <si>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Materiales y Artículos de Construcción y de Reparación</t>
  </si>
  <si>
    <t>Productos Químicos, Farmacéuticos y de Laboratorio</t>
  </si>
  <si>
    <t xml:space="preserve">Combustibles, lubricantes y aditivos </t>
  </si>
  <si>
    <t>Vestuario, Blancos, Prendas de Protección y Artículos Deportivos</t>
  </si>
  <si>
    <t>Herramientas, Refacciones y Accesorios Menores</t>
  </si>
  <si>
    <t>Servicios Básicos</t>
  </si>
  <si>
    <t>Servicios de Arrendamiento</t>
  </si>
  <si>
    <t>Servicios Profesionales, Científicos 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</si>
  <si>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</si>
  <si>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</si>
  <si>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</si>
  <si>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</si>
  <si>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</si>
  <si>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Servios Generales</t>
  </si>
  <si>
    <t>Transferencias otorgadas a ent. fed. y municipios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</si>
  <si>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</si>
  <si>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</si>
  <si>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</si>
  <si>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</si>
  <si>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Vehiculos y Equipo de Trasporte</t>
  </si>
  <si>
    <t>Maquinaria y otros Equipos  y Herramientas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</si>
  <si>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</si>
  <si>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</si>
  <si>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</si>
  <si>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</si>
  <si>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</si>
  <si>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</si>
  <si>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</si>
  <si>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</si>
  <si>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</si>
  <si>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</si>
  <si>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</si>
  <si>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Deuda Pública</t>
  </si>
  <si>
    <t>Amortización de la Deuda Pública</t>
  </si>
  <si>
    <t>Adeudos de Ejercicios Fiscales Anteriores (Adefas)</t>
  </si>
  <si>
    <t>Clasificación Económica (por Tipo de Gasto)</t>
  </si>
  <si>
    <t>Del 1 de enero al 31  de Marzo de 2017</t>
  </si>
  <si>
    <t xml:space="preserve">Gasto Corriente </t>
  </si>
  <si>
    <t>Gasto de Capital</t>
  </si>
  <si>
    <t>Amortización de la Deuda y Disminución de Pasivos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</si>
</sst>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&quot;$&quot;#,##0.00"/>
    <numFmt numFmtId="168" formatCode="_-* #,##0.00\ _€_-;\-* #,##0.00\ _€_-;_-* &quot;-&quot;??\ _€_-;_-@_-"/>
    <numFmt numFmtId="169" formatCode="_-* #,##0_-;\-* #,##0_-;_-* &quot;-&quot;??_-;_-@_-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i/>
      <sz val="9"/>
      <color theme="1"/>
      <name val="Arial"/>
      <family val="2"/>
    </font>
    <font>
      <b/>
      <sz val="9"/>
      <color theme="1" tint="0.34998626667073579"/>
      <name val="Arial"/>
      <family val="2"/>
    </font>
    <font>
      <b/>
      <i/>
      <sz val="9"/>
      <color theme="1"/>
      <name val="Arial"/>
      <family val="2"/>
    </font>
    <font>
      <b/>
      <sz val="9"/>
      <color theme="0" tint="-0.499984740745262"/>
      <name val="Arial"/>
      <family val="2"/>
    </font>
    <font>
      <sz val="9"/>
      <color rgb="FFFF0000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7"/>
      <color rgb="FF000000"/>
      <name val="Times New Roman"/>
      <family val="1"/>
    </font>
    <font>
      <b/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9"/>
      <color indexed="8"/>
      <name val="Arial"/>
      <family val="2"/>
    </font>
    <font>
      <b/>
      <sz val="11"/>
      <name val="Calibri"/>
      <family val="2"/>
      <scheme val="minor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sz val="8"/>
      <color rgb="FFFF0000"/>
      <name val="Calibri"/>
      <family val="2"/>
      <scheme val="minor"/>
    </font>
    <font>
      <b/>
      <sz val="16"/>
      <color theme="0" tint="-0.34998626667073579"/>
      <name val="Calibri"/>
      <family val="2"/>
      <scheme val="minor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i/>
      <sz val="11"/>
      <color theme="3" tint="-0.249977111117893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1"/>
      <color theme="1"/>
      <name val="Cambria"/>
      <family val="1"/>
      <scheme val="major"/>
    </font>
    <font>
      <sz val="9"/>
      <color indexed="8"/>
      <name val="MS Sans Serif"/>
      <family val="2"/>
    </font>
    <font>
      <sz val="10"/>
      <color rgb="FF002060"/>
      <name val="Arial"/>
      <family val="2"/>
    </font>
    <font>
      <sz val="12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0"/>
      <color theme="1"/>
      <name val="Arial"/>
      <family val="2"/>
    </font>
    <font>
      <sz val="8"/>
      <name val="MS Sans Serif"/>
      <charset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9"/>
      <color rgb="FF000000"/>
      <name val="Arial"/>
      <family val="2"/>
    </font>
    <font>
      <b/>
      <sz val="8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33993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indexed="9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ck">
        <color rgb="FFC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/>
      <top/>
      <bottom style="thin">
        <color indexed="64"/>
      </bottom>
      <diagonal/>
    </border>
    <border>
      <left/>
      <right style="thin">
        <color indexed="0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164" fontId="4" fillId="0" borderId="0"/>
    <xf numFmtId="0" fontId="4" fillId="0" borderId="0"/>
    <xf numFmtId="0" fontId="1" fillId="0" borderId="0"/>
    <xf numFmtId="43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6" fillId="0" borderId="0"/>
    <xf numFmtId="0" fontId="38" fillId="0" borderId="0"/>
    <xf numFmtId="0" fontId="16" fillId="0" borderId="0"/>
    <xf numFmtId="0" fontId="47" fillId="0" borderId="0" applyAlignment="0">
      <alignment vertical="top" wrapText="1"/>
      <protection locked="0"/>
    </xf>
  </cellStyleXfs>
  <cellXfs count="833">
    <xf numFmtId="0" fontId="0" fillId="0" borderId="0" xfId="0"/>
    <xf numFmtId="0" fontId="2" fillId="0" borderId="0" xfId="0" applyFont="1" applyProtection="1"/>
    <xf numFmtId="0" fontId="2" fillId="2" borderId="0" xfId="0" applyFont="1" applyFill="1" applyProtection="1"/>
    <xf numFmtId="0" fontId="2" fillId="2" borderId="0" xfId="0" applyFont="1" applyFill="1" applyAlignment="1" applyProtection="1">
      <alignment vertical="top"/>
    </xf>
    <xf numFmtId="0" fontId="2" fillId="2" borderId="0" xfId="0" applyFont="1" applyFill="1" applyAlignment="1" applyProtection="1"/>
    <xf numFmtId="0" fontId="2" fillId="2" borderId="0" xfId="0" applyFont="1" applyFill="1" applyAlignment="1" applyProtection="1">
      <alignment horizontal="right" vertical="top"/>
    </xf>
    <xf numFmtId="0" fontId="2" fillId="2" borderId="0" xfId="0" applyFont="1" applyFill="1" applyBorder="1" applyProtection="1"/>
    <xf numFmtId="0" fontId="3" fillId="2" borderId="0" xfId="0" applyFont="1" applyFill="1" applyBorder="1" applyAlignment="1" applyProtection="1"/>
    <xf numFmtId="0" fontId="3" fillId="2" borderId="0" xfId="2" applyNumberFormat="1" applyFont="1" applyFill="1" applyBorder="1" applyAlignment="1" applyProtection="1">
      <alignment vertical="center"/>
    </xf>
    <xf numFmtId="0" fontId="3" fillId="2" borderId="0" xfId="2" applyNumberFormat="1" applyFont="1" applyFill="1" applyBorder="1" applyAlignment="1" applyProtection="1">
      <alignment horizontal="centerContinuous" vertical="center"/>
    </xf>
    <xf numFmtId="0" fontId="3" fillId="2" borderId="0" xfId="0" applyFont="1" applyFill="1" applyBorder="1" applyAlignment="1" applyProtection="1">
      <alignment horizontal="right"/>
    </xf>
    <xf numFmtId="0" fontId="3" fillId="2" borderId="1" xfId="0" applyNumberFormat="1" applyFont="1" applyFill="1" applyBorder="1" applyAlignment="1" applyProtection="1"/>
    <xf numFmtId="0" fontId="3" fillId="2" borderId="0" xfId="2" applyNumberFormat="1" applyFont="1" applyFill="1" applyBorder="1" applyAlignment="1" applyProtection="1">
      <alignment horizontal="right" vertical="top"/>
    </xf>
    <xf numFmtId="0" fontId="3" fillId="2" borderId="5" xfId="2" applyNumberFormat="1" applyFont="1" applyFill="1" applyBorder="1" applyAlignment="1" applyProtection="1">
      <alignment vertical="center"/>
    </xf>
    <xf numFmtId="0" fontId="2" fillId="2" borderId="6" xfId="0" applyFont="1" applyFill="1" applyBorder="1" applyProtection="1"/>
    <xf numFmtId="0" fontId="2" fillId="2" borderId="5" xfId="0" applyFont="1" applyFill="1" applyBorder="1" applyAlignment="1" applyProtection="1">
      <alignment vertical="top"/>
    </xf>
    <xf numFmtId="166" fontId="7" fillId="2" borderId="0" xfId="1" applyNumberFormat="1" applyFont="1" applyFill="1" applyBorder="1" applyAlignment="1" applyProtection="1">
      <alignment vertical="top"/>
    </xf>
    <xf numFmtId="0" fontId="7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 wrapText="1"/>
    </xf>
    <xf numFmtId="3" fontId="7" fillId="2" borderId="0" xfId="0" applyNumberFormat="1" applyFont="1" applyFill="1" applyBorder="1" applyAlignment="1" applyProtection="1">
      <alignment vertical="top"/>
    </xf>
    <xf numFmtId="3" fontId="3" fillId="2" borderId="0" xfId="0" applyNumberFormat="1" applyFont="1" applyFill="1" applyBorder="1" applyAlignment="1" applyProtection="1">
      <alignment vertical="top"/>
    </xf>
    <xf numFmtId="0" fontId="8" fillId="2" borderId="0" xfId="0" applyFont="1" applyFill="1" applyBorder="1" applyAlignment="1" applyProtection="1">
      <alignment vertical="top" wrapText="1"/>
    </xf>
    <xf numFmtId="0" fontId="8" fillId="2" borderId="0" xfId="0" applyFont="1" applyFill="1" applyBorder="1" applyAlignment="1" applyProtection="1">
      <alignment vertical="top"/>
    </xf>
    <xf numFmtId="0" fontId="2" fillId="2" borderId="7" xfId="0" applyFont="1" applyFill="1" applyBorder="1" applyAlignment="1" applyProtection="1">
      <alignment vertical="top"/>
    </xf>
    <xf numFmtId="0" fontId="2" fillId="2" borderId="1" xfId="0" applyFont="1" applyFill="1" applyBorder="1" applyAlignment="1" applyProtection="1">
      <alignment vertical="top"/>
    </xf>
    <xf numFmtId="0" fontId="2" fillId="2" borderId="1" xfId="0" applyFont="1" applyFill="1" applyBorder="1" applyAlignment="1" applyProtection="1">
      <alignment horizontal="right" vertical="top"/>
    </xf>
    <xf numFmtId="0" fontId="2" fillId="2" borderId="8" xfId="0" applyFont="1" applyFill="1" applyBorder="1" applyProtection="1"/>
    <xf numFmtId="0" fontId="7" fillId="2" borderId="0" xfId="0" applyFont="1" applyFill="1" applyBorder="1" applyProtection="1"/>
    <xf numFmtId="43" fontId="7" fillId="2" borderId="0" xfId="1" applyFont="1" applyFill="1" applyBorder="1" applyProtection="1"/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wrapText="1"/>
    </xf>
    <xf numFmtId="0" fontId="3" fillId="2" borderId="0" xfId="0" applyFont="1" applyFill="1" applyBorder="1" applyAlignment="1" applyProtection="1">
      <alignment horizontal="right" vertical="top"/>
    </xf>
    <xf numFmtId="0" fontId="7" fillId="2" borderId="0" xfId="0" applyFont="1" applyFill="1" applyBorder="1" applyAlignment="1" applyProtection="1">
      <alignment horizontal="right"/>
    </xf>
    <xf numFmtId="43" fontId="7" fillId="2" borderId="0" xfId="1" applyFont="1" applyFill="1" applyBorder="1" applyAlignment="1" applyProtection="1">
      <alignment vertical="top"/>
    </xf>
    <xf numFmtId="0" fontId="5" fillId="3" borderId="4" xfId="0" applyFont="1" applyFill="1" applyBorder="1" applyProtection="1"/>
    <xf numFmtId="0" fontId="5" fillId="3" borderId="6" xfId="0" applyFont="1" applyFill="1" applyBorder="1" applyProtection="1"/>
    <xf numFmtId="0" fontId="2" fillId="2" borderId="0" xfId="0" applyFont="1" applyFill="1" applyBorder="1"/>
    <xf numFmtId="0" fontId="3" fillId="2" borderId="0" xfId="3" applyFont="1" applyFill="1" applyBorder="1" applyAlignment="1"/>
    <xf numFmtId="0" fontId="9" fillId="2" borderId="0" xfId="0" applyFont="1" applyFill="1" applyBorder="1" applyAlignment="1"/>
    <xf numFmtId="0" fontId="9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right"/>
    </xf>
    <xf numFmtId="0" fontId="2" fillId="2" borderId="0" xfId="0" applyFont="1" applyFill="1" applyBorder="1" applyAlignment="1"/>
    <xf numFmtId="0" fontId="7" fillId="2" borderId="0" xfId="3" applyFont="1" applyFill="1" applyBorder="1" applyAlignment="1">
      <alignment horizontal="center" vertical="center"/>
    </xf>
    <xf numFmtId="0" fontId="7" fillId="2" borderId="0" xfId="3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/>
    <xf numFmtId="0" fontId="3" fillId="2" borderId="0" xfId="3" applyFont="1" applyFill="1" applyBorder="1" applyAlignment="1">
      <alignment vertical="center"/>
    </xf>
    <xf numFmtId="0" fontId="7" fillId="2" borderId="0" xfId="3" applyFont="1" applyFill="1" applyBorder="1" applyAlignment="1"/>
    <xf numFmtId="0" fontId="2" fillId="2" borderId="6" xfId="0" applyFont="1" applyFill="1" applyBorder="1"/>
    <xf numFmtId="0" fontId="3" fillId="2" borderId="5" xfId="0" applyFont="1" applyFill="1" applyBorder="1" applyAlignment="1"/>
    <xf numFmtId="0" fontId="2" fillId="2" borderId="0" xfId="0" applyFont="1" applyFill="1" applyBorder="1" applyAlignment="1">
      <alignment vertical="top"/>
    </xf>
    <xf numFmtId="0" fontId="2" fillId="2" borderId="6" xfId="0" applyFont="1" applyFill="1" applyBorder="1" applyAlignment="1"/>
    <xf numFmtId="0" fontId="3" fillId="2" borderId="5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vertical="top"/>
    </xf>
    <xf numFmtId="0" fontId="3" fillId="2" borderId="0" xfId="0" applyFont="1" applyFill="1" applyBorder="1" applyAlignment="1">
      <alignment vertical="top" wrapText="1"/>
    </xf>
    <xf numFmtId="0" fontId="7" fillId="2" borderId="0" xfId="0" applyFont="1" applyFill="1" applyBorder="1" applyAlignment="1">
      <alignment vertical="top"/>
    </xf>
    <xf numFmtId="0" fontId="2" fillId="2" borderId="7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/>
    <xf numFmtId="0" fontId="2" fillId="2" borderId="8" xfId="0" applyFont="1" applyFill="1" applyBorder="1"/>
    <xf numFmtId="0" fontId="7" fillId="2" borderId="1" xfId="0" applyFont="1" applyFill="1" applyBorder="1" applyAlignment="1">
      <alignment vertical="top"/>
    </xf>
    <xf numFmtId="0" fontId="7" fillId="2" borderId="1" xfId="0" applyFont="1" applyFill="1" applyBorder="1"/>
    <xf numFmtId="43" fontId="7" fillId="2" borderId="1" xfId="1" applyFont="1" applyFill="1" applyBorder="1"/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/>
    <xf numFmtId="0" fontId="7" fillId="2" borderId="0" xfId="0" applyFont="1" applyFill="1" applyBorder="1"/>
    <xf numFmtId="43" fontId="7" fillId="2" borderId="0" xfId="1" applyFont="1" applyFill="1" applyBorder="1"/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/>
    <xf numFmtId="0" fontId="3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vertical="top"/>
    </xf>
    <xf numFmtId="0" fontId="7" fillId="2" borderId="0" xfId="0" applyFont="1" applyFill="1" applyBorder="1" applyAlignment="1">
      <alignment horizontal="right"/>
    </xf>
    <xf numFmtId="43" fontId="7" fillId="2" borderId="0" xfId="1" applyFont="1" applyFill="1" applyBorder="1" applyAlignment="1">
      <alignment vertical="top"/>
    </xf>
    <xf numFmtId="0" fontId="7" fillId="2" borderId="0" xfId="0" applyFont="1" applyFill="1" applyBorder="1" applyAlignment="1" applyProtection="1">
      <alignment vertical="top" wrapText="1"/>
      <protection locked="0"/>
    </xf>
    <xf numFmtId="165" fontId="6" fillId="3" borderId="9" xfId="1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/>
    <xf numFmtId="0" fontId="3" fillId="2" borderId="0" xfId="2" applyNumberFormat="1" applyFont="1" applyFill="1" applyBorder="1" applyAlignment="1">
      <alignment horizontal="centerContinuous" vertical="center"/>
    </xf>
    <xf numFmtId="0" fontId="3" fillId="2" borderId="5" xfId="2" applyNumberFormat="1" applyFont="1" applyFill="1" applyBorder="1" applyAlignment="1">
      <alignment horizontal="centerContinuous" vertical="center"/>
    </xf>
    <xf numFmtId="0" fontId="3" fillId="2" borderId="6" xfId="2" applyNumberFormat="1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vertical="top"/>
    </xf>
    <xf numFmtId="0" fontId="12" fillId="2" borderId="0" xfId="0" applyFont="1" applyFill="1" applyBorder="1" applyAlignment="1">
      <alignment horizontal="left" vertical="top"/>
    </xf>
    <xf numFmtId="166" fontId="7" fillId="2" borderId="0" xfId="1" applyNumberFormat="1" applyFont="1" applyFill="1" applyBorder="1" applyAlignment="1">
      <alignment vertical="top"/>
    </xf>
    <xf numFmtId="0" fontId="3" fillId="2" borderId="6" xfId="0" applyFont="1" applyFill="1" applyBorder="1" applyAlignment="1">
      <alignment vertical="top" wrapText="1"/>
    </xf>
    <xf numFmtId="0" fontId="9" fillId="2" borderId="5" xfId="0" applyFont="1" applyFill="1" applyBorder="1" applyAlignment="1">
      <alignment vertical="top"/>
    </xf>
    <xf numFmtId="0" fontId="2" fillId="2" borderId="0" xfId="0" applyFont="1" applyFill="1"/>
    <xf numFmtId="0" fontId="3" fillId="2" borderId="0" xfId="3" applyFont="1" applyFill="1" applyBorder="1" applyAlignment="1">
      <alignment horizontal="centerContinuous"/>
    </xf>
    <xf numFmtId="0" fontId="2" fillId="2" borderId="0" xfId="0" applyFont="1" applyFill="1" applyBorder="1" applyAlignment="1">
      <alignment horizontal="centerContinuous"/>
    </xf>
    <xf numFmtId="0" fontId="7" fillId="2" borderId="1" xfId="0" applyNumberFormat="1" applyFont="1" applyFill="1" applyBorder="1" applyAlignment="1" applyProtection="1">
      <protection locked="0"/>
    </xf>
    <xf numFmtId="0" fontId="3" fillId="2" borderId="0" xfId="3" applyFont="1" applyFill="1" applyBorder="1" applyAlignment="1">
      <alignment horizontal="center" vertical="top"/>
    </xf>
    <xf numFmtId="0" fontId="7" fillId="2" borderId="0" xfId="3" applyFont="1" applyFill="1" applyBorder="1" applyAlignment="1">
      <alignment horizontal="centerContinuous" vertical="center"/>
    </xf>
    <xf numFmtId="0" fontId="7" fillId="2" borderId="0" xfId="3" applyFont="1" applyFill="1" applyBorder="1" applyAlignment="1">
      <alignment horizontal="center" vertical="top"/>
    </xf>
    <xf numFmtId="0" fontId="5" fillId="2" borderId="0" xfId="0" applyFont="1" applyFill="1" applyBorder="1" applyAlignment="1">
      <alignment vertical="center"/>
    </xf>
    <xf numFmtId="0" fontId="7" fillId="2" borderId="0" xfId="3" applyFont="1" applyFill="1" applyBorder="1" applyAlignment="1">
      <alignment vertical="top"/>
    </xf>
    <xf numFmtId="0" fontId="3" fillId="2" borderId="0" xfId="3" applyFont="1" applyFill="1" applyBorder="1" applyAlignment="1">
      <alignment vertical="top"/>
    </xf>
    <xf numFmtId="3" fontId="7" fillId="2" borderId="0" xfId="3" applyNumberFormat="1" applyFont="1" applyFill="1" applyBorder="1" applyAlignment="1">
      <alignment vertical="top"/>
    </xf>
    <xf numFmtId="0" fontId="5" fillId="3" borderId="9" xfId="0" applyFont="1" applyFill="1" applyBorder="1" applyAlignment="1">
      <alignment vertical="center"/>
    </xf>
    <xf numFmtId="0" fontId="6" fillId="2" borderId="0" xfId="0" applyFont="1" applyFill="1" applyBorder="1"/>
    <xf numFmtId="3" fontId="9" fillId="2" borderId="0" xfId="0" applyNumberFormat="1" applyFont="1" applyFill="1" applyBorder="1" applyAlignment="1">
      <alignment vertical="top"/>
    </xf>
    <xf numFmtId="0" fontId="9" fillId="2" borderId="6" xfId="0" applyFont="1" applyFill="1" applyBorder="1" applyAlignment="1">
      <alignment vertical="top"/>
    </xf>
    <xf numFmtId="0" fontId="6" fillId="3" borderId="2" xfId="3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  <xf numFmtId="0" fontId="6" fillId="3" borderId="7" xfId="3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8" xfId="3" applyFont="1" applyFill="1" applyBorder="1" applyAlignment="1">
      <alignment horizontal="center" vertical="center" wrapText="1"/>
    </xf>
    <xf numFmtId="0" fontId="3" fillId="2" borderId="0" xfId="3" applyFont="1" applyFill="1" applyBorder="1" applyAlignment="1" applyProtection="1"/>
    <xf numFmtId="0" fontId="3" fillId="2" borderId="0" xfId="0" applyFont="1" applyFill="1" applyBorder="1" applyAlignment="1" applyProtection="1">
      <alignment horizontal="centerContinuous"/>
    </xf>
    <xf numFmtId="164" fontId="7" fillId="2" borderId="0" xfId="2" applyFont="1" applyFill="1" applyBorder="1" applyProtection="1"/>
    <xf numFmtId="0" fontId="3" fillId="2" borderId="5" xfId="2" applyNumberFormat="1" applyFont="1" applyFill="1" applyBorder="1" applyAlignment="1" applyProtection="1">
      <alignment horizontal="centerContinuous" vertical="center"/>
    </xf>
    <xf numFmtId="0" fontId="6" fillId="3" borderId="9" xfId="3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Protection="1"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protection locked="0"/>
    </xf>
    <xf numFmtId="0" fontId="2" fillId="2" borderId="0" xfId="0" applyFont="1" applyFill="1" applyAlignment="1" applyProtection="1">
      <alignment wrapText="1"/>
      <protection locked="0"/>
    </xf>
    <xf numFmtId="0" fontId="2" fillId="2" borderId="0" xfId="0" applyFont="1" applyFill="1" applyBorder="1" applyAlignment="1">
      <alignment wrapText="1"/>
    </xf>
    <xf numFmtId="0" fontId="14" fillId="2" borderId="0" xfId="3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14" fontId="21" fillId="0" borderId="12" xfId="0" applyNumberFormat="1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0" fillId="0" borderId="19" xfId="0" applyBorder="1"/>
    <xf numFmtId="4" fontId="0" fillId="0" borderId="0" xfId="0" applyNumberFormat="1"/>
    <xf numFmtId="0" fontId="17" fillId="0" borderId="0" xfId="0" applyFont="1"/>
    <xf numFmtId="0" fontId="0" fillId="0" borderId="0" xfId="0" applyFill="1"/>
    <xf numFmtId="0" fontId="0" fillId="0" borderId="0" xfId="0" applyFont="1"/>
    <xf numFmtId="17" fontId="6" fillId="3" borderId="0" xfId="1" applyNumberFormat="1" applyFont="1" applyFill="1" applyBorder="1" applyAlignment="1" applyProtection="1">
      <alignment horizontal="center"/>
    </xf>
    <xf numFmtId="3" fontId="7" fillId="0" borderId="0" xfId="1" applyNumberFormat="1" applyFont="1" applyFill="1" applyBorder="1" applyAlignment="1" applyProtection="1">
      <alignment vertical="top"/>
      <protection locked="0"/>
    </xf>
    <xf numFmtId="3" fontId="7" fillId="0" borderId="0" xfId="1" applyNumberFormat="1" applyFont="1" applyFill="1" applyBorder="1" applyAlignment="1" applyProtection="1">
      <alignment vertical="top"/>
    </xf>
    <xf numFmtId="0" fontId="24" fillId="2" borderId="0" xfId="0" applyNumberFormat="1" applyFont="1" applyFill="1" applyBorder="1" applyAlignment="1" applyProtection="1"/>
    <xf numFmtId="0" fontId="26" fillId="2" borderId="0" xfId="0" applyNumberFormat="1" applyFont="1" applyFill="1" applyBorder="1" applyAlignment="1" applyProtection="1">
      <alignment horizontal="center"/>
      <protection locked="0"/>
    </xf>
    <xf numFmtId="0" fontId="3" fillId="4" borderId="0" xfId="0" applyNumberFormat="1" applyFont="1" applyFill="1" applyBorder="1" applyAlignment="1" applyProtection="1">
      <alignment horizontal="right"/>
    </xf>
    <xf numFmtId="0" fontId="7" fillId="4" borderId="21" xfId="0" applyNumberFormat="1" applyFont="1" applyFill="1" applyBorder="1" applyAlignment="1" applyProtection="1">
      <protection locked="0"/>
    </xf>
    <xf numFmtId="0" fontId="26" fillId="2" borderId="0" xfId="0" applyNumberFormat="1" applyFont="1" applyFill="1" applyBorder="1" applyAlignment="1" applyProtection="1">
      <alignment horizontal="center"/>
    </xf>
    <xf numFmtId="0" fontId="25" fillId="4" borderId="0" xfId="0" applyNumberFormat="1" applyFont="1" applyFill="1" applyBorder="1" applyAlignment="1" applyProtection="1">
      <alignment horizontal="centerContinuous"/>
    </xf>
    <xf numFmtId="0" fontId="3" fillId="4" borderId="0" xfId="0" applyNumberFormat="1" applyFont="1" applyFill="1" applyBorder="1" applyAlignment="1" applyProtection="1">
      <alignment horizontal="centerContinuous"/>
    </xf>
    <xf numFmtId="0" fontId="25" fillId="4" borderId="0" xfId="0" applyNumberFormat="1" applyFont="1" applyFill="1" applyBorder="1" applyAlignment="1" applyProtection="1">
      <alignment horizontal="center"/>
    </xf>
    <xf numFmtId="0" fontId="0" fillId="0" borderId="0" xfId="0" applyProtection="1"/>
    <xf numFmtId="0" fontId="26" fillId="2" borderId="0" xfId="0" applyNumberFormat="1" applyFont="1" applyFill="1" applyBorder="1" applyAlignment="1" applyProtection="1">
      <alignment horizontal="center" vertical="center"/>
    </xf>
    <xf numFmtId="0" fontId="27" fillId="4" borderId="0" xfId="0" applyNumberFormat="1" applyFont="1" applyFill="1" applyBorder="1" applyAlignment="1" applyProtection="1">
      <alignment horizontal="center"/>
    </xf>
    <xf numFmtId="0" fontId="7" fillId="4" borderId="0" xfId="0" applyNumberFormat="1" applyFont="1" applyFill="1" applyBorder="1" applyAlignment="1" applyProtection="1">
      <alignment horizontal="center" vertical="center"/>
    </xf>
    <xf numFmtId="0" fontId="28" fillId="3" borderId="22" xfId="0" applyNumberFormat="1" applyFont="1" applyFill="1" applyBorder="1" applyAlignment="1" applyProtection="1">
      <alignment horizontal="center" vertical="center"/>
    </xf>
    <xf numFmtId="0" fontId="28" fillId="3" borderId="23" xfId="0" applyNumberFormat="1" applyFont="1" applyFill="1" applyBorder="1" applyAlignment="1" applyProtection="1">
      <alignment horizontal="center" vertical="center"/>
    </xf>
    <xf numFmtId="3" fontId="7" fillId="4" borderId="0" xfId="0" applyNumberFormat="1" applyFont="1" applyFill="1" applyBorder="1" applyAlignment="1" applyProtection="1">
      <alignment horizontal="right" vertical="top"/>
      <protection locked="0"/>
    </xf>
    <xf numFmtId="0" fontId="27" fillId="4" borderId="25" xfId="0" applyNumberFormat="1" applyFont="1" applyFill="1" applyBorder="1" applyAlignment="1" applyProtection="1">
      <alignment vertical="top"/>
      <protection locked="0"/>
    </xf>
    <xf numFmtId="0" fontId="7" fillId="4" borderId="0" xfId="0" applyNumberFormat="1" applyFont="1" applyFill="1" applyBorder="1" applyAlignment="1" applyProtection="1">
      <alignment vertical="top"/>
      <protection locked="0"/>
    </xf>
    <xf numFmtId="0" fontId="27" fillId="4" borderId="0" xfId="0" applyNumberFormat="1" applyFont="1" applyFill="1" applyBorder="1" applyAlignment="1" applyProtection="1"/>
    <xf numFmtId="0" fontId="3" fillId="4" borderId="0" xfId="0" applyNumberFormat="1" applyFont="1" applyFill="1" applyBorder="1" applyAlignment="1" applyProtection="1">
      <alignment horizontal="center"/>
    </xf>
    <xf numFmtId="0" fontId="0" fillId="3" borderId="0" xfId="0" applyFill="1" applyProtection="1"/>
    <xf numFmtId="0" fontId="27" fillId="4" borderId="27" xfId="0" applyNumberFormat="1" applyFont="1" applyFill="1" applyBorder="1" applyAlignment="1" applyProtection="1">
      <protection locked="0"/>
    </xf>
    <xf numFmtId="0" fontId="3" fillId="4" borderId="0" xfId="0" applyNumberFormat="1" applyFont="1" applyFill="1" applyBorder="1" applyAlignment="1" applyProtection="1">
      <alignment vertical="center"/>
      <protection locked="0"/>
    </xf>
    <xf numFmtId="0" fontId="27" fillId="0" borderId="25" xfId="0" applyNumberFormat="1" applyFont="1" applyFill="1" applyBorder="1" applyAlignment="1" applyProtection="1">
      <protection locked="0"/>
    </xf>
    <xf numFmtId="0" fontId="7" fillId="4" borderId="27" xfId="0" applyNumberFormat="1" applyFont="1" applyFill="1" applyBorder="1" applyAlignment="1" applyProtection="1">
      <alignment vertical="top"/>
      <protection locked="0"/>
    </xf>
    <xf numFmtId="0" fontId="7" fillId="4" borderId="28" xfId="0" applyNumberFormat="1" applyFont="1" applyFill="1" applyBorder="1" applyAlignment="1" applyProtection="1">
      <alignment horizontal="left" vertical="top" wrapText="1"/>
      <protection locked="0"/>
    </xf>
    <xf numFmtId="0" fontId="7" fillId="4" borderId="27" xfId="0" applyNumberFormat="1" applyFont="1" applyFill="1" applyBorder="1" applyAlignment="1" applyProtection="1">
      <alignment horizontal="center" vertical="top"/>
      <protection locked="0"/>
    </xf>
    <xf numFmtId="0" fontId="7" fillId="4" borderId="0" xfId="0" applyNumberFormat="1" applyFont="1" applyFill="1" applyBorder="1" applyAlignment="1" applyProtection="1">
      <alignment horizontal="center" vertical="top"/>
      <protection locked="0"/>
    </xf>
    <xf numFmtId="0" fontId="3" fillId="4" borderId="29" xfId="0" applyNumberFormat="1" applyFont="1" applyFill="1" applyBorder="1" applyAlignment="1" applyProtection="1">
      <alignment vertical="top"/>
      <protection locked="0"/>
    </xf>
    <xf numFmtId="0" fontId="3" fillId="4" borderId="21" xfId="0" applyNumberFormat="1" applyFont="1" applyFill="1" applyBorder="1" applyAlignment="1" applyProtection="1">
      <alignment vertical="top"/>
      <protection locked="0"/>
    </xf>
    <xf numFmtId="0" fontId="3" fillId="4" borderId="30" xfId="0" applyNumberFormat="1" applyFont="1" applyFill="1" applyBorder="1" applyAlignment="1" applyProtection="1">
      <alignment horizontal="left" vertical="top"/>
      <protection locked="0"/>
    </xf>
    <xf numFmtId="3" fontId="3" fillId="4" borderId="21" xfId="0" applyNumberFormat="1" applyFont="1" applyFill="1" applyBorder="1" applyAlignment="1" applyProtection="1">
      <alignment horizontal="right" vertical="top"/>
      <protection locked="0"/>
    </xf>
    <xf numFmtId="3" fontId="7" fillId="4" borderId="31" xfId="0" applyNumberFormat="1" applyFont="1" applyFill="1" applyBorder="1" applyAlignment="1" applyProtection="1">
      <alignment vertical="top"/>
      <protection locked="0"/>
    </xf>
    <xf numFmtId="0" fontId="2" fillId="0" borderId="0" xfId="0" applyFont="1"/>
    <xf numFmtId="0" fontId="2" fillId="0" borderId="40" xfId="0" applyFont="1" applyBorder="1" applyAlignment="1" applyProtection="1">
      <alignment horizontal="justify" vertical="center" wrapText="1"/>
      <protection locked="0"/>
    </xf>
    <xf numFmtId="0" fontId="2" fillId="0" borderId="39" xfId="0" applyFont="1" applyBorder="1" applyAlignment="1" applyProtection="1">
      <alignment horizontal="center" vertical="center" wrapText="1"/>
      <protection locked="0"/>
    </xf>
    <xf numFmtId="0" fontId="2" fillId="0" borderId="39" xfId="0" applyFont="1" applyBorder="1" applyAlignment="1" applyProtection="1">
      <alignment horizontal="left" vertical="center" wrapText="1"/>
      <protection locked="0"/>
    </xf>
    <xf numFmtId="0" fontId="0" fillId="2" borderId="42" xfId="0" applyFill="1" applyBorder="1" applyAlignment="1">
      <alignment horizontal="center" vertical="center"/>
    </xf>
    <xf numFmtId="0" fontId="0" fillId="2" borderId="42" xfId="0" applyFont="1" applyFill="1" applyBorder="1" applyAlignment="1">
      <alignment horizontal="center" vertical="center"/>
    </xf>
    <xf numFmtId="0" fontId="23" fillId="2" borderId="42" xfId="0" applyFont="1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 wrapText="1"/>
    </xf>
    <xf numFmtId="0" fontId="0" fillId="0" borderId="0" xfId="0" applyBorder="1"/>
    <xf numFmtId="0" fontId="7" fillId="4" borderId="46" xfId="0" applyNumberFormat="1" applyFont="1" applyFill="1" applyBorder="1" applyAlignment="1" applyProtection="1">
      <alignment vertical="top"/>
      <protection locked="0"/>
    </xf>
    <xf numFmtId="0" fontId="7" fillId="4" borderId="1" xfId="0" applyNumberFormat="1" applyFont="1" applyFill="1" applyBorder="1" applyAlignment="1" applyProtection="1">
      <alignment vertical="top"/>
      <protection locked="0"/>
    </xf>
    <xf numFmtId="0" fontId="7" fillId="4" borderId="45" xfId="0" applyNumberFormat="1" applyFont="1" applyFill="1" applyBorder="1" applyAlignment="1" applyProtection="1">
      <alignment horizontal="left" vertical="top" wrapText="1"/>
      <protection locked="0"/>
    </xf>
    <xf numFmtId="3" fontId="7" fillId="4" borderId="1" xfId="0" applyNumberFormat="1" applyFont="1" applyFill="1" applyBorder="1" applyAlignment="1" applyProtection="1">
      <alignment horizontal="right" vertical="top"/>
      <protection locked="0"/>
    </xf>
    <xf numFmtId="0" fontId="27" fillId="4" borderId="47" xfId="0" applyNumberFormat="1" applyFont="1" applyFill="1" applyBorder="1" applyAlignment="1" applyProtection="1">
      <alignment vertical="top"/>
      <protection locked="0"/>
    </xf>
    <xf numFmtId="0" fontId="2" fillId="0" borderId="36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41" xfId="0" applyFont="1" applyBorder="1" applyAlignment="1" applyProtection="1">
      <alignment horizontal="center" vertical="center" wrapText="1"/>
      <protection locked="0"/>
    </xf>
    <xf numFmtId="0" fontId="2" fillId="0" borderId="35" xfId="0" applyFont="1" applyBorder="1" applyAlignment="1" applyProtection="1">
      <alignment horizontal="justify" vertical="center" wrapText="1"/>
      <protection locked="0"/>
    </xf>
    <xf numFmtId="4" fontId="18" fillId="0" borderId="0" xfId="0" applyNumberFormat="1" applyFont="1" applyFill="1" applyAlignment="1">
      <alignment horizontal="right" vertical="top"/>
    </xf>
    <xf numFmtId="0" fontId="29" fillId="0" borderId="0" xfId="0" applyFont="1" applyAlignment="1">
      <alignment horizontal="right"/>
    </xf>
    <xf numFmtId="3" fontId="7" fillId="0" borderId="0" xfId="3" applyNumberFormat="1" applyFont="1" applyFill="1" applyBorder="1" applyAlignment="1" applyProtection="1">
      <alignment vertical="top"/>
      <protection locked="0"/>
    </xf>
    <xf numFmtId="3" fontId="7" fillId="0" borderId="0" xfId="0" applyNumberFormat="1" applyFont="1" applyFill="1" applyBorder="1" applyAlignment="1" applyProtection="1">
      <alignment vertical="top"/>
      <protection locked="0"/>
    </xf>
    <xf numFmtId="0" fontId="2" fillId="0" borderId="0" xfId="0" applyFont="1" applyFill="1" applyBorder="1" applyAlignment="1" applyProtection="1">
      <alignment horizontal="right" vertical="top"/>
    </xf>
    <xf numFmtId="3" fontId="3" fillId="0" borderId="0" xfId="0" applyNumberFormat="1" applyFont="1" applyFill="1" applyBorder="1" applyAlignment="1" applyProtection="1">
      <alignment vertical="top"/>
    </xf>
    <xf numFmtId="0" fontId="9" fillId="0" borderId="0" xfId="0" applyFont="1" applyFill="1" applyBorder="1" applyAlignment="1" applyProtection="1">
      <alignment horizontal="right" vertical="top"/>
    </xf>
    <xf numFmtId="0" fontId="3" fillId="0" borderId="0" xfId="0" applyFont="1" applyFill="1" applyBorder="1" applyAlignment="1" applyProtection="1">
      <alignment vertical="top" wrapText="1"/>
    </xf>
    <xf numFmtId="0" fontId="3" fillId="0" borderId="0" xfId="0" applyFont="1" applyFill="1" applyBorder="1" applyAlignment="1" applyProtection="1">
      <alignment vertical="top"/>
    </xf>
    <xf numFmtId="3" fontId="3" fillId="0" borderId="0" xfId="1" applyNumberFormat="1" applyFont="1" applyFill="1" applyBorder="1" applyAlignment="1" applyProtection="1">
      <alignment vertical="top"/>
    </xf>
    <xf numFmtId="0" fontId="2" fillId="0" borderId="0" xfId="0" applyFont="1" applyFill="1" applyBorder="1" applyAlignment="1" applyProtection="1">
      <alignment vertical="top" wrapText="1"/>
    </xf>
    <xf numFmtId="3" fontId="7" fillId="0" borderId="0" xfId="0" applyNumberFormat="1" applyFont="1" applyFill="1" applyBorder="1" applyAlignment="1" applyProtection="1">
      <alignment vertical="top"/>
    </xf>
    <xf numFmtId="0" fontId="7" fillId="0" borderId="0" xfId="0" applyFont="1" applyFill="1" applyBorder="1" applyAlignment="1" applyProtection="1">
      <alignment vertical="top" wrapText="1"/>
    </xf>
    <xf numFmtId="0" fontId="3" fillId="0" borderId="0" xfId="0" applyFont="1" applyFill="1" applyBorder="1" applyAlignment="1" applyProtection="1">
      <alignment horizontal="left" vertical="top"/>
    </xf>
    <xf numFmtId="0" fontId="7" fillId="0" borderId="0" xfId="0" applyFont="1" applyFill="1" applyBorder="1" applyAlignment="1" applyProtection="1">
      <alignment vertical="top"/>
    </xf>
    <xf numFmtId="0" fontId="5" fillId="0" borderId="0" xfId="0" applyFont="1" applyFill="1" applyBorder="1" applyAlignment="1" applyProtection="1">
      <alignment vertical="center" wrapText="1"/>
    </xf>
    <xf numFmtId="3" fontId="10" fillId="0" borderId="0" xfId="1" applyNumberFormat="1" applyFont="1" applyFill="1" applyBorder="1" applyAlignment="1" applyProtection="1">
      <alignment vertical="top"/>
    </xf>
    <xf numFmtId="0" fontId="2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3" fontId="10" fillId="0" borderId="0" xfId="0" applyNumberFormat="1" applyFont="1" applyFill="1" applyBorder="1" applyAlignment="1">
      <alignment vertical="top"/>
    </xf>
    <xf numFmtId="3" fontId="7" fillId="0" borderId="0" xfId="0" applyNumberFormat="1" applyFont="1" applyFill="1" applyBorder="1" applyAlignment="1">
      <alignment vertical="top"/>
    </xf>
    <xf numFmtId="0" fontId="11" fillId="0" borderId="0" xfId="0" applyFont="1" applyFill="1" applyBorder="1" applyAlignment="1">
      <alignment vertical="top"/>
    </xf>
    <xf numFmtId="3" fontId="2" fillId="0" borderId="0" xfId="0" applyNumberFormat="1" applyFont="1" applyFill="1" applyBorder="1" applyAlignment="1" applyProtection="1">
      <alignment horizontal="right" vertical="top"/>
      <protection locked="0"/>
    </xf>
    <xf numFmtId="3" fontId="2" fillId="0" borderId="0" xfId="0" applyNumberFormat="1" applyFont="1" applyFill="1" applyBorder="1" applyAlignment="1">
      <alignment horizontal="right" vertical="top"/>
    </xf>
    <xf numFmtId="0" fontId="3" fillId="0" borderId="6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/>
    </xf>
    <xf numFmtId="3" fontId="9" fillId="0" borderId="0" xfId="0" applyNumberFormat="1" applyFont="1" applyFill="1" applyBorder="1" applyAlignment="1">
      <alignment horizontal="right" vertical="top"/>
    </xf>
    <xf numFmtId="3" fontId="9" fillId="0" borderId="10" xfId="0" applyNumberFormat="1" applyFont="1" applyFill="1" applyBorder="1" applyAlignment="1">
      <alignment horizontal="right" vertical="top"/>
    </xf>
    <xf numFmtId="3" fontId="9" fillId="0" borderId="1" xfId="0" applyNumberFormat="1" applyFont="1" applyFill="1" applyBorder="1" applyAlignment="1">
      <alignment horizontal="right" vertical="top"/>
    </xf>
    <xf numFmtId="0" fontId="3" fillId="0" borderId="8" xfId="0" applyFont="1" applyFill="1" applyBorder="1" applyAlignment="1">
      <alignment vertical="top" wrapText="1"/>
    </xf>
    <xf numFmtId="0" fontId="2" fillId="0" borderId="9" xfId="0" applyFont="1" applyFill="1" applyBorder="1" applyAlignment="1">
      <alignment vertical="top"/>
    </xf>
    <xf numFmtId="0" fontId="3" fillId="0" borderId="9" xfId="0" applyFont="1" applyFill="1" applyBorder="1" applyAlignment="1">
      <alignment vertical="top" wrapText="1"/>
    </xf>
    <xf numFmtId="3" fontId="3" fillId="0" borderId="0" xfId="0" applyNumberFormat="1" applyFont="1" applyFill="1" applyBorder="1" applyAlignment="1" applyProtection="1">
      <alignment horizontal="right" vertical="top"/>
    </xf>
    <xf numFmtId="3" fontId="7" fillId="0" borderId="0" xfId="0" applyNumberFormat="1" applyFont="1" applyFill="1" applyBorder="1" applyAlignment="1" applyProtection="1">
      <alignment horizontal="right" vertical="top"/>
    </xf>
    <xf numFmtId="3" fontId="7" fillId="0" borderId="0" xfId="1" applyNumberFormat="1" applyFont="1" applyFill="1" applyBorder="1" applyAlignment="1" applyProtection="1">
      <alignment horizontal="right" vertical="top" wrapText="1"/>
      <protection locked="0"/>
    </xf>
    <xf numFmtId="0" fontId="14" fillId="0" borderId="0" xfId="3" applyFont="1" applyFill="1" applyBorder="1" applyAlignment="1" applyProtection="1">
      <alignment horizontal="center"/>
    </xf>
    <xf numFmtId="0" fontId="2" fillId="0" borderId="0" xfId="0" applyFont="1" applyFill="1" applyBorder="1"/>
    <xf numFmtId="0" fontId="13" fillId="0" borderId="5" xfId="0" applyFont="1" applyFill="1" applyBorder="1" applyAlignment="1">
      <alignment vertical="top"/>
    </xf>
    <xf numFmtId="0" fontId="13" fillId="0" borderId="6" xfId="0" applyFont="1" applyFill="1" applyBorder="1" applyAlignment="1">
      <alignment vertical="top"/>
    </xf>
    <xf numFmtId="0" fontId="2" fillId="0" borderId="5" xfId="0" applyFont="1" applyFill="1" applyBorder="1" applyAlignment="1">
      <alignment vertical="top"/>
    </xf>
    <xf numFmtId="3" fontId="2" fillId="0" borderId="0" xfId="0" applyNumberFormat="1" applyFont="1" applyFill="1" applyBorder="1" applyAlignment="1">
      <alignment vertical="top"/>
    </xf>
    <xf numFmtId="0" fontId="2" fillId="0" borderId="6" xfId="0" applyFont="1" applyFill="1" applyBorder="1" applyAlignment="1">
      <alignment vertical="top"/>
    </xf>
    <xf numFmtId="3" fontId="7" fillId="0" borderId="0" xfId="1" applyNumberFormat="1" applyFont="1" applyFill="1" applyBorder="1" applyAlignment="1">
      <alignment vertical="top"/>
    </xf>
    <xf numFmtId="3" fontId="2" fillId="0" borderId="0" xfId="1" applyNumberFormat="1" applyFont="1" applyFill="1" applyBorder="1" applyAlignment="1">
      <alignment vertical="top"/>
    </xf>
    <xf numFmtId="0" fontId="9" fillId="0" borderId="5" xfId="0" applyFont="1" applyFill="1" applyBorder="1" applyAlignment="1">
      <alignment vertical="top"/>
    </xf>
    <xf numFmtId="0" fontId="9" fillId="0" borderId="6" xfId="0" applyFont="1" applyFill="1" applyBorder="1" applyAlignment="1">
      <alignment vertical="top"/>
    </xf>
    <xf numFmtId="0" fontId="9" fillId="0" borderId="0" xfId="0" applyFont="1" applyFill="1" applyBorder="1" applyAlignment="1">
      <alignment vertical="top"/>
    </xf>
    <xf numFmtId="3" fontId="9" fillId="0" borderId="0" xfId="0" applyNumberFormat="1" applyFont="1" applyFill="1" applyBorder="1" applyAlignment="1">
      <alignment vertical="top"/>
    </xf>
    <xf numFmtId="0" fontId="17" fillId="0" borderId="0" xfId="0" applyFont="1" applyFill="1"/>
    <xf numFmtId="44" fontId="17" fillId="0" borderId="42" xfId="6" applyFont="1" applyBorder="1"/>
    <xf numFmtId="0" fontId="22" fillId="3" borderId="48" xfId="0" applyFont="1" applyFill="1" applyBorder="1" applyAlignment="1">
      <alignment horizontal="center" vertical="center" wrapText="1"/>
    </xf>
    <xf numFmtId="0" fontId="22" fillId="3" borderId="49" xfId="0" applyFont="1" applyFill="1" applyBorder="1" applyAlignment="1">
      <alignment horizontal="center" vertical="center" wrapText="1"/>
    </xf>
    <xf numFmtId="0" fontId="22" fillId="3" borderId="50" xfId="0" applyFont="1" applyFill="1" applyBorder="1" applyAlignment="1">
      <alignment horizontal="center" vertical="center" wrapText="1"/>
    </xf>
    <xf numFmtId="0" fontId="0" fillId="0" borderId="51" xfId="0" applyBorder="1"/>
    <xf numFmtId="0" fontId="19" fillId="0" borderId="18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14" fontId="21" fillId="0" borderId="17" xfId="0" applyNumberFormat="1" applyFont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left" wrapText="1" indent="5"/>
    </xf>
    <xf numFmtId="0" fontId="19" fillId="5" borderId="17" xfId="0" applyFont="1" applyFill="1" applyBorder="1" applyAlignment="1">
      <alignment horizontal="center" vertical="center" wrapText="1"/>
    </xf>
    <xf numFmtId="0" fontId="0" fillId="0" borderId="17" xfId="0" applyBorder="1"/>
    <xf numFmtId="4" fontId="0" fillId="5" borderId="17" xfId="0" applyNumberFormat="1" applyFill="1" applyBorder="1" applyAlignment="1">
      <alignment vertical="center"/>
    </xf>
    <xf numFmtId="4" fontId="0" fillId="0" borderId="16" xfId="0" applyNumberFormat="1" applyFill="1" applyBorder="1" applyAlignment="1">
      <alignment vertical="center"/>
    </xf>
    <xf numFmtId="0" fontId="19" fillId="0" borderId="42" xfId="0" applyFont="1" applyBorder="1" applyAlignment="1">
      <alignment horizontal="center" vertical="center" wrapText="1"/>
    </xf>
    <xf numFmtId="14" fontId="21" fillId="0" borderId="42" xfId="0" applyNumberFormat="1" applyFont="1" applyBorder="1" applyAlignment="1">
      <alignment horizontal="center" vertical="center" wrapText="1"/>
    </xf>
    <xf numFmtId="0" fontId="19" fillId="5" borderId="42" xfId="0" applyFont="1" applyFill="1" applyBorder="1" applyAlignment="1">
      <alignment horizontal="center" vertical="center" wrapText="1"/>
    </xf>
    <xf numFmtId="0" fontId="0" fillId="0" borderId="42" xfId="0" applyBorder="1"/>
    <xf numFmtId="4" fontId="0" fillId="5" borderId="42" xfId="0" applyNumberFormat="1" applyFill="1" applyBorder="1" applyAlignment="1">
      <alignment vertical="center"/>
    </xf>
    <xf numFmtId="4" fontId="0" fillId="0" borderId="14" xfId="0" applyNumberFormat="1" applyFill="1" applyBorder="1" applyAlignment="1">
      <alignment vertical="center"/>
    </xf>
    <xf numFmtId="0" fontId="21" fillId="0" borderId="42" xfId="0" applyFont="1" applyBorder="1" applyAlignment="1">
      <alignment horizontal="center" vertical="center" wrapText="1"/>
    </xf>
    <xf numFmtId="0" fontId="19" fillId="5" borderId="12" xfId="0" applyFont="1" applyFill="1" applyBorder="1" applyAlignment="1">
      <alignment horizontal="center" vertical="center" wrapText="1"/>
    </xf>
    <xf numFmtId="0" fontId="0" fillId="0" borderId="12" xfId="0" applyBorder="1"/>
    <xf numFmtId="4" fontId="0" fillId="5" borderId="12" xfId="0" applyNumberFormat="1" applyFill="1" applyBorder="1" applyAlignment="1">
      <alignment vertical="center"/>
    </xf>
    <xf numFmtId="4" fontId="0" fillId="0" borderId="11" xfId="0" applyNumberFormat="1" applyFill="1" applyBorder="1" applyAlignment="1">
      <alignment vertical="center"/>
    </xf>
    <xf numFmtId="4" fontId="17" fillId="5" borderId="24" xfId="0" applyNumberFormat="1" applyFont="1" applyFill="1" applyBorder="1" applyAlignment="1">
      <alignment vertical="center"/>
    </xf>
    <xf numFmtId="4" fontId="17" fillId="0" borderId="24" xfId="0" applyNumberFormat="1" applyFont="1" applyFill="1" applyBorder="1" applyAlignment="1">
      <alignment vertical="center"/>
    </xf>
    <xf numFmtId="4" fontId="17" fillId="5" borderId="0" xfId="0" applyNumberFormat="1" applyFont="1" applyFill="1" applyBorder="1" applyAlignment="1">
      <alignment vertical="center"/>
    </xf>
    <xf numFmtId="4" fontId="17" fillId="0" borderId="0" xfId="0" applyNumberFormat="1" applyFont="1" applyFill="1" applyBorder="1" applyAlignment="1">
      <alignment vertical="center"/>
    </xf>
    <xf numFmtId="10" fontId="7" fillId="2" borderId="0" xfId="7" applyNumberFormat="1" applyFont="1" applyFill="1" applyBorder="1" applyProtection="1"/>
    <xf numFmtId="4" fontId="7" fillId="2" borderId="0" xfId="1" applyNumberFormat="1" applyFont="1" applyFill="1" applyBorder="1" applyProtection="1"/>
    <xf numFmtId="0" fontId="0" fillId="2" borderId="0" xfId="0" applyFill="1"/>
    <xf numFmtId="44" fontId="0" fillId="2" borderId="0" xfId="6" applyFont="1" applyFill="1"/>
    <xf numFmtId="0" fontId="31" fillId="2" borderId="42" xfId="0" applyFont="1" applyFill="1" applyBorder="1" applyAlignment="1">
      <alignment horizontal="center" vertical="center" wrapText="1"/>
    </xf>
    <xf numFmtId="49" fontId="32" fillId="3" borderId="43" xfId="0" applyNumberFormat="1" applyFont="1" applyFill="1" applyBorder="1" applyAlignment="1">
      <alignment vertical="center" wrapText="1"/>
    </xf>
    <xf numFmtId="0" fontId="32" fillId="3" borderId="42" xfId="0" applyFont="1" applyFill="1" applyBorder="1" applyAlignment="1">
      <alignment horizontal="center" vertical="center" wrapText="1"/>
    </xf>
    <xf numFmtId="0" fontId="33" fillId="3" borderId="42" xfId="0" applyFont="1" applyFill="1" applyBorder="1" applyAlignment="1">
      <alignment horizontal="center" vertical="center" wrapText="1"/>
    </xf>
    <xf numFmtId="49" fontId="33" fillId="3" borderId="42" xfId="0" applyNumberFormat="1" applyFont="1" applyFill="1" applyBorder="1" applyAlignment="1">
      <alignment horizontal="center" vertical="center" wrapText="1"/>
    </xf>
    <xf numFmtId="44" fontId="32" fillId="3" borderId="42" xfId="6" applyFont="1" applyFill="1" applyBorder="1" applyAlignment="1">
      <alignment horizontal="center" vertical="center"/>
    </xf>
    <xf numFmtId="49" fontId="31" fillId="2" borderId="44" xfId="0" applyNumberFormat="1" applyFont="1" applyFill="1" applyBorder="1" applyAlignment="1">
      <alignment vertical="center" wrapText="1"/>
    </xf>
    <xf numFmtId="0" fontId="31" fillId="2" borderId="42" xfId="0" applyFont="1" applyFill="1" applyBorder="1" applyAlignment="1">
      <alignment horizontal="center" vertical="center"/>
    </xf>
    <xf numFmtId="0" fontId="34" fillId="2" borderId="52" xfId="0" applyFont="1" applyFill="1" applyBorder="1" applyAlignment="1">
      <alignment horizontal="center" vertical="center" wrapText="1"/>
    </xf>
    <xf numFmtId="0" fontId="35" fillId="2" borderId="42" xfId="0" applyFont="1" applyFill="1" applyBorder="1" applyAlignment="1">
      <alignment vertical="top" wrapText="1"/>
    </xf>
    <xf numFmtId="0" fontId="0" fillId="2" borderId="42" xfId="0" applyFont="1" applyFill="1" applyBorder="1" applyAlignment="1">
      <alignment horizontal="center" vertical="center" wrapText="1"/>
    </xf>
    <xf numFmtId="49" fontId="18" fillId="6" borderId="42" xfId="8" applyNumberFormat="1" applyFont="1" applyFill="1" applyBorder="1" applyAlignment="1">
      <alignment horizontal="center" vertical="center"/>
    </xf>
    <xf numFmtId="0" fontId="35" fillId="2" borderId="42" xfId="0" applyFont="1" applyFill="1" applyBorder="1" applyAlignment="1">
      <alignment horizontal="center" vertical="center" wrapText="1"/>
    </xf>
    <xf numFmtId="0" fontId="0" fillId="2" borderId="42" xfId="0" quotePrefix="1" applyFont="1" applyFill="1" applyBorder="1" applyAlignment="1">
      <alignment horizontal="center" vertical="center"/>
    </xf>
    <xf numFmtId="44" fontId="1" fillId="2" borderId="42" xfId="6" applyFont="1" applyFill="1" applyBorder="1" applyAlignment="1">
      <alignment horizontal="center" vertical="center"/>
    </xf>
    <xf numFmtId="0" fontId="0" fillId="2" borderId="42" xfId="0" applyFill="1" applyBorder="1"/>
    <xf numFmtId="49" fontId="37" fillId="6" borderId="42" xfId="8" quotePrefix="1" applyNumberFormat="1" applyFont="1" applyFill="1" applyBorder="1" applyAlignment="1">
      <alignment horizontal="left" vertical="top"/>
    </xf>
    <xf numFmtId="49" fontId="18" fillId="6" borderId="42" xfId="0" applyNumberFormat="1" applyFont="1" applyFill="1" applyBorder="1" applyAlignment="1">
      <alignment horizontal="left" vertical="top"/>
    </xf>
    <xf numFmtId="49" fontId="18" fillId="6" borderId="42" xfId="0" quotePrefix="1" applyNumberFormat="1" applyFont="1" applyFill="1" applyBorder="1" applyAlignment="1">
      <alignment horizontal="left" vertical="top"/>
    </xf>
    <xf numFmtId="43" fontId="0" fillId="2" borderId="42" xfId="1" applyFont="1" applyFill="1" applyBorder="1"/>
    <xf numFmtId="0" fontId="35" fillId="2" borderId="42" xfId="0" applyFont="1" applyFill="1" applyBorder="1" applyAlignment="1">
      <alignment horizontal="center" vertical="top" wrapText="1"/>
    </xf>
    <xf numFmtId="49" fontId="35" fillId="2" borderId="42" xfId="0" applyNumberFormat="1" applyFont="1" applyFill="1" applyBorder="1" applyAlignment="1">
      <alignment horizontal="center" vertical="center" wrapText="1"/>
    </xf>
    <xf numFmtId="0" fontId="0" fillId="7" borderId="42" xfId="0" applyFont="1" applyFill="1" applyBorder="1" applyAlignment="1">
      <alignment horizontal="center" vertical="center" wrapText="1"/>
    </xf>
    <xf numFmtId="0" fontId="18" fillId="2" borderId="42" xfId="9" applyFont="1" applyFill="1" applyBorder="1" applyAlignment="1">
      <alignment vertical="top" wrapText="1"/>
    </xf>
    <xf numFmtId="49" fontId="18" fillId="2" borderId="42" xfId="8" applyNumberFormat="1" applyFont="1" applyFill="1" applyBorder="1" applyAlignment="1">
      <alignment horizontal="center" vertical="center"/>
    </xf>
    <xf numFmtId="49" fontId="37" fillId="2" borderId="42" xfId="8" quotePrefix="1" applyNumberFormat="1" applyFont="1" applyFill="1" applyBorder="1" applyAlignment="1">
      <alignment horizontal="left" vertical="top"/>
    </xf>
    <xf numFmtId="49" fontId="18" fillId="2" borderId="42" xfId="0" applyNumberFormat="1" applyFont="1" applyFill="1" applyBorder="1" applyAlignment="1">
      <alignment horizontal="left" vertical="top"/>
    </xf>
    <xf numFmtId="0" fontId="0" fillId="2" borderId="42" xfId="0" applyFill="1" applyBorder="1" applyAlignment="1">
      <alignment vertical="top" wrapText="1"/>
    </xf>
    <xf numFmtId="0" fontId="0" fillId="7" borderId="42" xfId="0" applyFont="1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top" wrapText="1"/>
    </xf>
    <xf numFmtId="0" fontId="0" fillId="2" borderId="42" xfId="0" applyFill="1" applyBorder="1" applyAlignment="1">
      <alignment horizontal="center"/>
    </xf>
    <xf numFmtId="0" fontId="39" fillId="2" borderId="42" xfId="0" applyFont="1" applyFill="1" applyBorder="1"/>
    <xf numFmtId="0" fontId="40" fillId="2" borderId="42" xfId="0" applyNumberFormat="1" applyFont="1" applyFill="1" applyBorder="1" applyAlignment="1" applyProtection="1"/>
    <xf numFmtId="0" fontId="40" fillId="2" borderId="42" xfId="0" applyNumberFormat="1" applyFont="1" applyFill="1" applyBorder="1" applyAlignment="1" applyProtection="1">
      <alignment horizontal="center" vertical="center" wrapText="1"/>
    </xf>
    <xf numFmtId="0" fontId="0" fillId="2" borderId="42" xfId="0" applyFill="1" applyBorder="1" applyAlignment="1">
      <alignment horizontal="left"/>
    </xf>
    <xf numFmtId="49" fontId="18" fillId="2" borderId="42" xfId="10" applyNumberFormat="1" applyFont="1" applyFill="1" applyBorder="1" applyAlignment="1">
      <alignment horizontal="left" vertical="top" wrapText="1"/>
    </xf>
    <xf numFmtId="49" fontId="18" fillId="2" borderId="42" xfId="10" applyNumberFormat="1" applyFont="1" applyFill="1" applyBorder="1" applyAlignment="1">
      <alignment horizontal="center" vertical="center" wrapText="1"/>
    </xf>
    <xf numFmtId="0" fontId="0" fillId="2" borderId="42" xfId="0" applyFill="1" applyBorder="1" applyAlignment="1">
      <alignment wrapText="1"/>
    </xf>
    <xf numFmtId="0" fontId="35" fillId="2" borderId="42" xfId="0" applyFont="1" applyFill="1" applyBorder="1" applyAlignment="1">
      <alignment horizontal="left" vertical="top" wrapText="1"/>
    </xf>
    <xf numFmtId="49" fontId="18" fillId="2" borderId="42" xfId="0" quotePrefix="1" applyNumberFormat="1" applyFont="1" applyFill="1" applyBorder="1" applyAlignment="1">
      <alignment horizontal="left" vertical="top"/>
    </xf>
    <xf numFmtId="0" fontId="41" fillId="2" borderId="42" xfId="0" applyFont="1" applyFill="1" applyBorder="1" applyAlignment="1">
      <alignment horizontal="center" vertical="center" wrapText="1"/>
    </xf>
    <xf numFmtId="0" fontId="0" fillId="2" borderId="42" xfId="0" applyFill="1" applyBorder="1" applyAlignment="1">
      <alignment horizontal="center" wrapText="1"/>
    </xf>
    <xf numFmtId="11" fontId="35" fillId="2" borderId="42" xfId="0" applyNumberFormat="1" applyFont="1" applyFill="1" applyBorder="1" applyAlignment="1">
      <alignment horizontal="center" vertical="center" wrapText="1"/>
    </xf>
    <xf numFmtId="49" fontId="0" fillId="2" borderId="42" xfId="0" applyNumberFormat="1" applyFont="1" applyFill="1" applyBorder="1" applyAlignment="1">
      <alignment horizontal="center" vertical="center"/>
    </xf>
    <xf numFmtId="49" fontId="0" fillId="2" borderId="42" xfId="0" quotePrefix="1" applyNumberFormat="1" applyFont="1" applyFill="1" applyBorder="1" applyAlignment="1">
      <alignment horizontal="center" vertical="center"/>
    </xf>
    <xf numFmtId="0" fontId="35" fillId="2" borderId="0" xfId="0" applyFont="1" applyFill="1" applyBorder="1" applyAlignment="1">
      <alignment vertical="top" wrapText="1"/>
    </xf>
    <xf numFmtId="0" fontId="0" fillId="2" borderId="0" xfId="0" applyFill="1" applyBorder="1" applyAlignment="1">
      <alignment vertical="top" wrapText="1"/>
    </xf>
    <xf numFmtId="167" fontId="0" fillId="2" borderId="42" xfId="0" applyNumberFormat="1" applyFont="1" applyFill="1" applyBorder="1"/>
    <xf numFmtId="44" fontId="0" fillId="2" borderId="42" xfId="0" applyNumberFormat="1" applyFont="1" applyFill="1" applyBorder="1" applyAlignment="1">
      <alignment horizontal="center" vertical="center"/>
    </xf>
    <xf numFmtId="167" fontId="0" fillId="2" borderId="42" xfId="0" applyNumberFormat="1" applyFont="1" applyFill="1" applyBorder="1" applyAlignment="1">
      <alignment vertical="center"/>
    </xf>
    <xf numFmtId="44" fontId="0" fillId="2" borderId="42" xfId="6" applyFont="1" applyFill="1" applyBorder="1" applyAlignment="1">
      <alignment vertical="center"/>
    </xf>
    <xf numFmtId="0" fontId="0" fillId="2" borderId="0" xfId="0" applyFill="1" applyBorder="1"/>
    <xf numFmtId="0" fontId="0" fillId="2" borderId="0" xfId="0" applyFill="1" applyBorder="1" applyAlignment="1">
      <alignment horizontal="center" vertical="center" wrapText="1"/>
    </xf>
    <xf numFmtId="49" fontId="37" fillId="6" borderId="0" xfId="8" quotePrefix="1" applyNumberFormat="1" applyFont="1" applyFill="1" applyBorder="1" applyAlignment="1">
      <alignment horizontal="left" vertical="top"/>
    </xf>
    <xf numFmtId="49" fontId="18" fillId="6" borderId="0" xfId="0" quotePrefix="1" applyNumberFormat="1" applyFont="1" applyFill="1" applyBorder="1" applyAlignment="1">
      <alignment horizontal="left" vertical="top"/>
    </xf>
    <xf numFmtId="43" fontId="0" fillId="2" borderId="0" xfId="1" applyFont="1" applyFill="1" applyBorder="1"/>
    <xf numFmtId="44" fontId="0" fillId="2" borderId="42" xfId="6" applyNumberFormat="1" applyFont="1" applyFill="1" applyBorder="1" applyAlignment="1">
      <alignment horizontal="center" vertical="center"/>
    </xf>
    <xf numFmtId="0" fontId="0" fillId="2" borderId="42" xfId="0" quotePrefix="1" applyFont="1" applyFill="1" applyBorder="1" applyAlignment="1">
      <alignment horizontal="center" vertical="center" wrapText="1"/>
    </xf>
    <xf numFmtId="0" fontId="23" fillId="2" borderId="42" xfId="0" applyNumberFormat="1" applyFont="1" applyFill="1" applyBorder="1" applyAlignment="1" applyProtection="1">
      <alignment horizontal="center" vertical="center"/>
      <protection locked="0"/>
    </xf>
    <xf numFmtId="0" fontId="0" fillId="2" borderId="42" xfId="0" applyFont="1" applyFill="1" applyBorder="1" applyAlignment="1">
      <alignment horizontal="center"/>
    </xf>
    <xf numFmtId="14" fontId="0" fillId="2" borderId="42" xfId="0" applyNumberFormat="1" applyFont="1" applyFill="1" applyBorder="1" applyAlignment="1">
      <alignment horizontal="center" vertical="center"/>
    </xf>
    <xf numFmtId="44" fontId="0" fillId="2" borderId="42" xfId="0" applyNumberFormat="1" applyFont="1" applyFill="1" applyBorder="1" applyAlignment="1">
      <alignment horizontal="center" vertical="center" wrapText="1"/>
    </xf>
    <xf numFmtId="44" fontId="1" fillId="2" borderId="42" xfId="6" applyFont="1" applyFill="1" applyBorder="1"/>
    <xf numFmtId="44" fontId="0" fillId="2" borderId="42" xfId="0" applyNumberFormat="1" applyFont="1" applyFill="1" applyBorder="1"/>
    <xf numFmtId="44" fontId="0" fillId="2" borderId="42" xfId="0" applyNumberFormat="1" applyFont="1" applyFill="1" applyBorder="1" applyAlignment="1">
      <alignment vertical="center"/>
    </xf>
    <xf numFmtId="44" fontId="1" fillId="2" borderId="42" xfId="6" applyFont="1" applyFill="1" applyBorder="1" applyAlignment="1">
      <alignment vertical="center"/>
    </xf>
    <xf numFmtId="0" fontId="0" fillId="2" borderId="53" xfId="0" applyFont="1" applyFill="1" applyBorder="1" applyAlignment="1">
      <alignment horizontal="center" vertical="center"/>
    </xf>
    <xf numFmtId="44" fontId="1" fillId="2" borderId="53" xfId="6" applyFont="1" applyFill="1" applyBorder="1"/>
    <xf numFmtId="0" fontId="0" fillId="2" borderId="53" xfId="0" applyFont="1" applyFill="1" applyBorder="1" applyAlignment="1">
      <alignment horizontal="center" vertical="center" wrapText="1"/>
    </xf>
    <xf numFmtId="44" fontId="1" fillId="2" borderId="53" xfId="6" applyFont="1" applyFill="1" applyBorder="1" applyAlignment="1">
      <alignment vertical="center"/>
    </xf>
    <xf numFmtId="167" fontId="0" fillId="2" borderId="42" xfId="0" applyNumberFormat="1" applyFont="1" applyFill="1" applyBorder="1" applyAlignment="1">
      <alignment horizontal="center" vertical="center" wrapText="1"/>
    </xf>
    <xf numFmtId="0" fontId="1" fillId="2" borderId="42" xfId="6" applyNumberFormat="1" applyFont="1" applyFill="1" applyBorder="1" applyAlignment="1">
      <alignment horizontal="center" vertical="center"/>
    </xf>
    <xf numFmtId="49" fontId="1" fillId="2" borderId="42" xfId="6" applyNumberFormat="1" applyFont="1" applyFill="1" applyBorder="1" applyAlignment="1">
      <alignment horizontal="center" vertical="center"/>
    </xf>
    <xf numFmtId="0" fontId="42" fillId="2" borderId="42" xfId="0" applyFont="1" applyFill="1" applyBorder="1" applyAlignment="1">
      <alignment horizontal="center" vertical="center"/>
    </xf>
    <xf numFmtId="2" fontId="0" fillId="2" borderId="42" xfId="0" applyNumberFormat="1" applyFont="1" applyFill="1" applyBorder="1" applyAlignment="1">
      <alignment horizontal="center" vertical="center"/>
    </xf>
    <xf numFmtId="44" fontId="23" fillId="2" borderId="42" xfId="6" applyFont="1" applyFill="1" applyBorder="1" applyAlignment="1">
      <alignment vertical="center"/>
    </xf>
    <xf numFmtId="1" fontId="0" fillId="2" borderId="42" xfId="0" applyNumberFormat="1" applyFont="1" applyFill="1" applyBorder="1" applyAlignment="1">
      <alignment horizontal="center" vertical="center"/>
    </xf>
    <xf numFmtId="0" fontId="0" fillId="2" borderId="42" xfId="0" applyFont="1" applyFill="1" applyBorder="1" applyAlignment="1">
      <alignment vertical="center"/>
    </xf>
    <xf numFmtId="44" fontId="0" fillId="2" borderId="42" xfId="6" applyFont="1" applyFill="1" applyBorder="1"/>
    <xf numFmtId="0" fontId="2" fillId="0" borderId="0" xfId="0" applyFont="1" applyFill="1" applyProtection="1"/>
    <xf numFmtId="0" fontId="44" fillId="0" borderId="0" xfId="0" applyFont="1"/>
    <xf numFmtId="165" fontId="6" fillId="8" borderId="0" xfId="1" applyNumberFormat="1" applyFont="1" applyFill="1" applyBorder="1" applyAlignment="1" applyProtection="1">
      <alignment vertical="center"/>
    </xf>
    <xf numFmtId="0" fontId="45" fillId="2" borderId="0" xfId="0" applyFont="1" applyFill="1"/>
    <xf numFmtId="0" fontId="46" fillId="0" borderId="0" xfId="0" applyFont="1"/>
    <xf numFmtId="0" fontId="0" fillId="0" borderId="0" xfId="0" applyFont="1" applyFill="1"/>
    <xf numFmtId="0" fontId="9" fillId="0" borderId="0" xfId="0" applyFont="1" applyFill="1"/>
    <xf numFmtId="0" fontId="9" fillId="0" borderId="0" xfId="0" applyFont="1" applyFill="1" applyAlignment="1">
      <alignment vertical="top"/>
    </xf>
    <xf numFmtId="0" fontId="9" fillId="2" borderId="0" xfId="0" applyFont="1" applyFill="1" applyAlignment="1">
      <alignment vertical="center"/>
    </xf>
    <xf numFmtId="3" fontId="3" fillId="0" borderId="0" xfId="3" applyNumberFormat="1" applyFont="1" applyFill="1" applyBorder="1" applyAlignment="1">
      <alignment vertical="top"/>
    </xf>
    <xf numFmtId="0" fontId="7" fillId="0" borderId="0" xfId="3" applyFont="1" applyFill="1" applyBorder="1" applyAlignment="1">
      <alignment vertical="top"/>
    </xf>
    <xf numFmtId="3" fontId="3" fillId="0" borderId="0" xfId="3" applyNumberFormat="1" applyFont="1" applyFill="1" applyBorder="1" applyAlignment="1">
      <alignment horizontal="right" vertical="top" wrapText="1"/>
    </xf>
    <xf numFmtId="3" fontId="7" fillId="0" borderId="0" xfId="3" applyNumberFormat="1" applyFont="1" applyFill="1" applyBorder="1" applyAlignment="1">
      <alignment vertical="top"/>
    </xf>
    <xf numFmtId="0" fontId="3" fillId="2" borderId="0" xfId="3" applyFont="1" applyFill="1" applyBorder="1" applyAlignment="1">
      <alignment horizontal="center"/>
    </xf>
    <xf numFmtId="0" fontId="6" fillId="3" borderId="9" xfId="3" applyFont="1" applyFill="1" applyBorder="1" applyAlignment="1">
      <alignment horizontal="center" vertical="center"/>
    </xf>
    <xf numFmtId="165" fontId="6" fillId="3" borderId="9" xfId="1" applyNumberFormat="1" applyFont="1" applyFill="1" applyBorder="1" applyAlignment="1">
      <alignment horizontal="center" vertical="center" wrapText="1"/>
    </xf>
    <xf numFmtId="0" fontId="7" fillId="2" borderId="0" xfId="0" applyNumberFormat="1" applyFont="1" applyFill="1" applyBorder="1" applyAlignment="1" applyProtection="1">
      <alignment horizontal="left"/>
    </xf>
    <xf numFmtId="0" fontId="3" fillId="2" borderId="0" xfId="2" applyNumberFormat="1" applyFont="1" applyFill="1" applyBorder="1" applyAlignment="1">
      <alignment horizontal="center" vertical="center"/>
    </xf>
    <xf numFmtId="0" fontId="6" fillId="3" borderId="1" xfId="3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right"/>
    </xf>
    <xf numFmtId="0" fontId="2" fillId="0" borderId="1" xfId="0" applyFont="1" applyFill="1" applyBorder="1"/>
    <xf numFmtId="0" fontId="2" fillId="0" borderId="1" xfId="0" applyFont="1" applyFill="1" applyBorder="1" applyAlignment="1">
      <alignment vertical="top"/>
    </xf>
    <xf numFmtId="3" fontId="7" fillId="0" borderId="1" xfId="1" applyNumberFormat="1" applyFont="1" applyFill="1" applyBorder="1" applyAlignment="1" applyProtection="1">
      <alignment horizontal="right" vertical="top" wrapText="1"/>
      <protection locked="0"/>
    </xf>
    <xf numFmtId="0" fontId="6" fillId="3" borderId="54" xfId="0" applyFont="1" applyFill="1" applyBorder="1" applyAlignment="1" applyProtection="1">
      <alignment horizontal="centerContinuous"/>
    </xf>
    <xf numFmtId="0" fontId="5" fillId="3" borderId="43" xfId="0" applyFont="1" applyFill="1" applyBorder="1" applyAlignment="1">
      <alignment horizontal="center" vertical="center"/>
    </xf>
    <xf numFmtId="0" fontId="6" fillId="3" borderId="44" xfId="3" applyFont="1" applyFill="1" applyBorder="1" applyAlignment="1">
      <alignment horizontal="center" vertical="center"/>
    </xf>
    <xf numFmtId="165" fontId="6" fillId="3" borderId="43" xfId="1" applyNumberFormat="1" applyFont="1" applyFill="1" applyBorder="1" applyAlignment="1">
      <alignment horizontal="center" vertical="center" wrapText="1"/>
    </xf>
    <xf numFmtId="0" fontId="5" fillId="3" borderId="44" xfId="0" applyFont="1" applyFill="1" applyBorder="1"/>
    <xf numFmtId="0" fontId="15" fillId="3" borderId="43" xfId="0" applyFont="1" applyFill="1" applyBorder="1" applyAlignment="1">
      <alignment horizontal="center" vertical="center"/>
    </xf>
    <xf numFmtId="0" fontId="6" fillId="3" borderId="54" xfId="0" applyFont="1" applyFill="1" applyBorder="1" applyAlignment="1">
      <alignment horizontal="center" vertical="center" wrapText="1"/>
    </xf>
    <xf numFmtId="0" fontId="6" fillId="3" borderId="54" xfId="3" applyFont="1" applyFill="1" applyBorder="1" applyAlignment="1">
      <alignment horizontal="center" vertical="center" wrapText="1"/>
    </xf>
    <xf numFmtId="0" fontId="6" fillId="3" borderId="43" xfId="3" applyFont="1" applyFill="1" applyBorder="1" applyAlignment="1" applyProtection="1">
      <alignment horizontal="center" vertical="center" wrapText="1"/>
    </xf>
    <xf numFmtId="0" fontId="6" fillId="3" borderId="44" xfId="3" applyFont="1" applyFill="1" applyBorder="1" applyAlignment="1" applyProtection="1">
      <alignment horizontal="center" vertical="center" wrapText="1"/>
    </xf>
    <xf numFmtId="3" fontId="8" fillId="0" borderId="0" xfId="1" applyNumberFormat="1" applyFont="1" applyFill="1" applyBorder="1" applyAlignment="1" applyProtection="1">
      <alignment vertical="top"/>
    </xf>
    <xf numFmtId="3" fontId="9" fillId="0" borderId="0" xfId="1" applyNumberFormat="1" applyFont="1" applyFill="1" applyBorder="1" applyAlignment="1">
      <alignment vertical="top"/>
    </xf>
    <xf numFmtId="0" fontId="3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/>
    </xf>
    <xf numFmtId="0" fontId="2" fillId="0" borderId="5" xfId="0" applyFont="1" applyFill="1" applyBorder="1" applyAlignment="1" applyProtection="1">
      <alignment vertical="top"/>
    </xf>
    <xf numFmtId="0" fontId="2" fillId="0" borderId="6" xfId="0" applyFont="1" applyFill="1" applyBorder="1" applyProtection="1"/>
    <xf numFmtId="0" fontId="9" fillId="0" borderId="5" xfId="0" applyFont="1" applyFill="1" applyBorder="1" applyAlignment="1" applyProtection="1">
      <alignment vertical="top"/>
    </xf>
    <xf numFmtId="0" fontId="7" fillId="0" borderId="5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vertical="top"/>
    </xf>
    <xf numFmtId="0" fontId="8" fillId="0" borderId="5" xfId="0" applyFont="1" applyFill="1" applyBorder="1" applyAlignment="1">
      <alignment horizontal="left" vertical="top"/>
    </xf>
    <xf numFmtId="0" fontId="2" fillId="0" borderId="5" xfId="0" applyFont="1" applyFill="1" applyBorder="1"/>
    <xf numFmtId="0" fontId="11" fillId="0" borderId="6" xfId="0" applyFont="1" applyFill="1" applyBorder="1" applyAlignment="1">
      <alignment vertical="top"/>
    </xf>
    <xf numFmtId="0" fontId="3" fillId="0" borderId="0" xfId="3" applyFont="1" applyFill="1" applyBorder="1" applyAlignment="1">
      <alignment vertical="top"/>
    </xf>
    <xf numFmtId="0" fontId="2" fillId="0" borderId="6" xfId="0" applyFont="1" applyFill="1" applyBorder="1"/>
    <xf numFmtId="0" fontId="2" fillId="0" borderId="0" xfId="0" applyFont="1" applyFill="1"/>
    <xf numFmtId="0" fontId="2" fillId="0" borderId="0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wrapText="1"/>
    </xf>
    <xf numFmtId="0" fontId="2" fillId="0" borderId="0" xfId="0" applyFont="1" applyFill="1" applyAlignment="1">
      <alignment horizontal="left" wrapText="1"/>
    </xf>
    <xf numFmtId="3" fontId="3" fillId="0" borderId="0" xfId="3" applyNumberFormat="1" applyFont="1" applyFill="1" applyBorder="1" applyAlignment="1" applyProtection="1">
      <alignment horizontal="right" vertical="top" wrapText="1"/>
      <protection locked="0"/>
    </xf>
    <xf numFmtId="3" fontId="3" fillId="0" borderId="0" xfId="3" applyNumberFormat="1" applyFont="1" applyFill="1" applyBorder="1" applyAlignment="1" applyProtection="1">
      <alignment horizontal="right" vertical="top" wrapText="1"/>
    </xf>
    <xf numFmtId="0" fontId="2" fillId="0" borderId="7" xfId="0" applyFont="1" applyFill="1" applyBorder="1" applyAlignment="1">
      <alignment vertical="top"/>
    </xf>
    <xf numFmtId="0" fontId="3" fillId="0" borderId="1" xfId="3" applyFont="1" applyFill="1" applyBorder="1" applyAlignment="1">
      <alignment vertical="top"/>
    </xf>
    <xf numFmtId="3" fontId="7" fillId="0" borderId="1" xfId="3" applyNumberFormat="1" applyFont="1" applyFill="1" applyBorder="1" applyAlignment="1">
      <alignment vertical="top"/>
    </xf>
    <xf numFmtId="0" fontId="2" fillId="0" borderId="8" xfId="0" applyFont="1" applyFill="1" applyBorder="1"/>
    <xf numFmtId="0" fontId="2" fillId="0" borderId="0" xfId="0" applyFont="1" applyFill="1" applyBorder="1" applyAlignment="1"/>
    <xf numFmtId="0" fontId="7" fillId="0" borderId="0" xfId="0" applyFont="1" applyFill="1" applyBorder="1"/>
    <xf numFmtId="43" fontId="7" fillId="0" borderId="0" xfId="1" applyFont="1" applyFill="1" applyBorder="1"/>
    <xf numFmtId="0" fontId="7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top"/>
    </xf>
    <xf numFmtId="0" fontId="7" fillId="0" borderId="0" xfId="0" applyFont="1" applyFill="1" applyBorder="1" applyAlignment="1">
      <alignment horizontal="right"/>
    </xf>
    <xf numFmtId="43" fontId="7" fillId="0" borderId="0" xfId="1" applyFont="1" applyFill="1" applyBorder="1" applyAlignment="1">
      <alignment vertical="top"/>
    </xf>
    <xf numFmtId="3" fontId="9" fillId="0" borderId="0" xfId="0" applyNumberFormat="1" applyFont="1" applyFill="1" applyBorder="1" applyAlignment="1" applyProtection="1">
      <alignment horizontal="right" vertical="top"/>
      <protection locked="0"/>
    </xf>
    <xf numFmtId="3" fontId="9" fillId="0" borderId="0" xfId="0" applyNumberFormat="1" applyFont="1" applyFill="1" applyBorder="1" applyAlignment="1" applyProtection="1">
      <alignment horizontal="right" vertical="top"/>
    </xf>
    <xf numFmtId="0" fontId="9" fillId="0" borderId="7" xfId="0" applyFont="1" applyFill="1" applyBorder="1" applyAlignment="1">
      <alignment vertical="top"/>
    </xf>
    <xf numFmtId="0" fontId="7" fillId="0" borderId="0" xfId="0" applyFont="1" applyFill="1" applyAlignment="1">
      <alignment wrapText="1"/>
    </xf>
    <xf numFmtId="0" fontId="2" fillId="0" borderId="0" xfId="0" applyFont="1" applyFill="1" applyAlignme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/>
    </xf>
    <xf numFmtId="0" fontId="3" fillId="0" borderId="5" xfId="2" applyNumberFormat="1" applyFont="1" applyFill="1" applyBorder="1" applyAlignment="1" applyProtection="1">
      <alignment vertical="center"/>
    </xf>
    <xf numFmtId="0" fontId="3" fillId="0" borderId="0" xfId="2" applyNumberFormat="1" applyFont="1" applyFill="1" applyBorder="1" applyAlignment="1" applyProtection="1">
      <alignment vertical="top"/>
    </xf>
    <xf numFmtId="0" fontId="3" fillId="0" borderId="6" xfId="2" applyNumberFormat="1" applyFont="1" applyFill="1" applyBorder="1" applyAlignment="1" applyProtection="1">
      <alignment vertical="top"/>
    </xf>
    <xf numFmtId="0" fontId="9" fillId="0" borderId="5" xfId="0" applyFont="1" applyFill="1" applyBorder="1" applyAlignment="1" applyProtection="1"/>
    <xf numFmtId="0" fontId="3" fillId="0" borderId="6" xfId="0" applyFont="1" applyFill="1" applyBorder="1" applyAlignment="1" applyProtection="1">
      <alignment vertical="top"/>
    </xf>
    <xf numFmtId="3" fontId="3" fillId="0" borderId="0" xfId="0" applyNumberFormat="1" applyFont="1" applyFill="1" applyBorder="1" applyAlignment="1" applyProtection="1">
      <alignment horizontal="center" vertical="top"/>
      <protection locked="0"/>
    </xf>
    <xf numFmtId="0" fontId="9" fillId="0" borderId="6" xfId="0" applyFont="1" applyFill="1" applyBorder="1" applyAlignment="1" applyProtection="1">
      <alignment vertical="top"/>
    </xf>
    <xf numFmtId="0" fontId="2" fillId="0" borderId="5" xfId="0" applyFont="1" applyFill="1" applyBorder="1" applyAlignment="1" applyProtection="1"/>
    <xf numFmtId="0" fontId="14" fillId="0" borderId="0" xfId="0" applyFont="1" applyFill="1" applyBorder="1" applyAlignment="1" applyProtection="1">
      <alignment vertical="top"/>
    </xf>
    <xf numFmtId="3" fontId="7" fillId="0" borderId="0" xfId="0" applyNumberFormat="1" applyFont="1" applyFill="1" applyBorder="1" applyAlignment="1" applyProtection="1">
      <alignment horizontal="center" vertical="top"/>
      <protection locked="0"/>
    </xf>
    <xf numFmtId="3" fontId="7" fillId="0" borderId="0" xfId="0" applyNumberFormat="1" applyFont="1" applyFill="1" applyBorder="1" applyAlignment="1" applyProtection="1">
      <alignment horizontal="right" vertical="top"/>
      <protection locked="0"/>
    </xf>
    <xf numFmtId="0" fontId="2" fillId="0" borderId="6" xfId="0" applyFont="1" applyFill="1" applyBorder="1" applyAlignment="1" applyProtection="1">
      <alignment vertical="top"/>
    </xf>
    <xf numFmtId="0" fontId="3" fillId="0" borderId="0" xfId="0" applyFont="1" applyFill="1" applyBorder="1" applyAlignment="1" applyProtection="1">
      <alignment horizontal="center" vertical="top"/>
      <protection locked="0"/>
    </xf>
    <xf numFmtId="0" fontId="3" fillId="0" borderId="0" xfId="0" applyFont="1" applyFill="1" applyBorder="1" applyAlignment="1" applyProtection="1">
      <alignment horizontal="right" vertical="top"/>
      <protection locked="0"/>
    </xf>
    <xf numFmtId="0" fontId="2" fillId="0" borderId="0" xfId="0" applyFont="1" applyFill="1" applyBorder="1" applyAlignment="1" applyProtection="1">
      <alignment vertical="top"/>
    </xf>
    <xf numFmtId="0" fontId="7" fillId="0" borderId="0" xfId="0" applyNumberFormat="1" applyFont="1" applyFill="1" applyBorder="1" applyAlignment="1" applyProtection="1">
      <alignment horizontal="right" vertical="top"/>
      <protection locked="0"/>
    </xf>
    <xf numFmtId="0" fontId="3" fillId="0" borderId="0" xfId="0" applyFont="1" applyFill="1" applyBorder="1" applyAlignment="1" applyProtection="1">
      <alignment horizontal="center" vertical="top"/>
    </xf>
    <xf numFmtId="0" fontId="3" fillId="0" borderId="0" xfId="0" applyFont="1" applyFill="1" applyBorder="1" applyAlignment="1" applyProtection="1">
      <alignment horizontal="right" vertical="top"/>
    </xf>
    <xf numFmtId="0" fontId="13" fillId="0" borderId="5" xfId="0" applyFont="1" applyFill="1" applyBorder="1" applyAlignment="1" applyProtection="1"/>
    <xf numFmtId="0" fontId="8" fillId="0" borderId="0" xfId="0" applyFont="1" applyFill="1" applyBorder="1" applyAlignment="1" applyProtection="1">
      <alignment vertical="top"/>
    </xf>
    <xf numFmtId="3" fontId="8" fillId="0" borderId="0" xfId="0" applyNumberFormat="1" applyFont="1" applyFill="1" applyBorder="1" applyAlignment="1" applyProtection="1">
      <alignment horizontal="center" vertical="top"/>
      <protection locked="0"/>
    </xf>
    <xf numFmtId="3" fontId="8" fillId="0" borderId="0" xfId="0" applyNumberFormat="1" applyFont="1" applyFill="1" applyBorder="1" applyAlignment="1" applyProtection="1">
      <alignment horizontal="right" vertical="top"/>
    </xf>
    <xf numFmtId="0" fontId="13" fillId="0" borderId="6" xfId="0" applyFont="1" applyFill="1" applyBorder="1" applyAlignment="1" applyProtection="1">
      <alignment vertical="top"/>
    </xf>
    <xf numFmtId="0" fontId="2" fillId="0" borderId="0" xfId="0" applyFont="1" applyFill="1" applyBorder="1" applyAlignment="1" applyProtection="1">
      <alignment horizontal="center" vertical="top"/>
      <protection locked="0"/>
    </xf>
    <xf numFmtId="3" fontId="8" fillId="0" borderId="0" xfId="0" applyNumberFormat="1" applyFont="1" applyFill="1" applyBorder="1" applyAlignment="1" applyProtection="1">
      <alignment horizontal="center" vertical="top"/>
    </xf>
    <xf numFmtId="0" fontId="13" fillId="0" borderId="7" xfId="0" applyFont="1" applyFill="1" applyBorder="1" applyAlignment="1" applyProtection="1"/>
    <xf numFmtId="0" fontId="8" fillId="0" borderId="1" xfId="0" applyFont="1" applyFill="1" applyBorder="1" applyAlignment="1" applyProtection="1">
      <alignment vertical="top"/>
    </xf>
    <xf numFmtId="3" fontId="8" fillId="0" borderId="1" xfId="0" applyNumberFormat="1" applyFont="1" applyFill="1" applyBorder="1" applyAlignment="1" applyProtection="1">
      <alignment horizontal="center" vertical="top"/>
    </xf>
    <xf numFmtId="3" fontId="3" fillId="0" borderId="1" xfId="0" applyNumberFormat="1" applyFont="1" applyFill="1" applyBorder="1" applyAlignment="1" applyProtection="1">
      <alignment horizontal="right" vertical="top"/>
    </xf>
    <xf numFmtId="0" fontId="13" fillId="0" borderId="8" xfId="0" applyFont="1" applyFill="1" applyBorder="1" applyAlignment="1" applyProtection="1">
      <alignment vertical="top"/>
    </xf>
    <xf numFmtId="3" fontId="3" fillId="0" borderId="0" xfId="0" applyNumberFormat="1" applyFont="1" applyFill="1" applyBorder="1" applyAlignment="1" applyProtection="1">
      <alignment horizontal="center" vertical="center"/>
    </xf>
    <xf numFmtId="3" fontId="3" fillId="0" borderId="0" xfId="0" applyNumberFormat="1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/>
    <xf numFmtId="0" fontId="2" fillId="0" borderId="0" xfId="0" applyFont="1" applyFill="1" applyBorder="1" applyProtection="1"/>
    <xf numFmtId="0" fontId="7" fillId="0" borderId="0" xfId="0" applyFont="1" applyFill="1" applyBorder="1" applyProtection="1"/>
    <xf numFmtId="43" fontId="7" fillId="0" borderId="0" xfId="1" applyFont="1" applyFill="1" applyBorder="1" applyProtection="1"/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right"/>
    </xf>
    <xf numFmtId="43" fontId="7" fillId="0" borderId="0" xfId="1" applyFont="1" applyFill="1" applyBorder="1" applyAlignment="1" applyProtection="1">
      <alignment vertical="top"/>
    </xf>
    <xf numFmtId="0" fontId="7" fillId="0" borderId="7" xfId="0" applyFont="1" applyFill="1" applyBorder="1" applyAlignment="1">
      <alignment horizontal="left" vertical="top"/>
    </xf>
    <xf numFmtId="0" fontId="2" fillId="0" borderId="9" xfId="0" applyFont="1" applyFill="1" applyBorder="1"/>
    <xf numFmtId="0" fontId="7" fillId="0" borderId="1" xfId="0" applyFont="1" applyFill="1" applyBorder="1" applyAlignment="1">
      <alignment vertical="top"/>
    </xf>
    <xf numFmtId="0" fontId="7" fillId="0" borderId="1" xfId="0" applyFont="1" applyFill="1" applyBorder="1"/>
    <xf numFmtId="43" fontId="7" fillId="0" borderId="1" xfId="1" applyFont="1" applyFill="1" applyBorder="1"/>
    <xf numFmtId="0" fontId="7" fillId="0" borderId="1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left" vertical="top"/>
    </xf>
    <xf numFmtId="0" fontId="2" fillId="2" borderId="54" xfId="0" applyFont="1" applyFill="1" applyBorder="1" applyAlignment="1" applyProtection="1">
      <protection locked="0"/>
    </xf>
    <xf numFmtId="0" fontId="50" fillId="0" borderId="0" xfId="0" applyFont="1"/>
    <xf numFmtId="0" fontId="9" fillId="0" borderId="40" xfId="0" applyFont="1" applyBorder="1" applyAlignment="1" applyProtection="1">
      <alignment horizontal="justify" vertical="center" wrapText="1"/>
      <protection locked="0"/>
    </xf>
    <xf numFmtId="0" fontId="9" fillId="0" borderId="39" xfId="0" applyFont="1" applyBorder="1" applyAlignment="1" applyProtection="1">
      <alignment horizontal="center" vertical="center" wrapText="1"/>
      <protection locked="0"/>
    </xf>
    <xf numFmtId="0" fontId="9" fillId="0" borderId="39" xfId="0" applyFont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0" fontId="7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 applyProtection="1">
      <alignment horizontal="left" vertical="top"/>
    </xf>
    <xf numFmtId="0" fontId="3" fillId="0" borderId="0" xfId="0" applyFont="1" applyFill="1" applyBorder="1" applyAlignment="1" applyProtection="1">
      <alignment horizontal="left" vertical="top"/>
    </xf>
    <xf numFmtId="0" fontId="0" fillId="0" borderId="0" xfId="0" applyFont="1" applyFill="1" applyBorder="1" applyAlignment="1">
      <alignment wrapText="1"/>
    </xf>
    <xf numFmtId="3" fontId="0" fillId="0" borderId="0" xfId="0" applyNumberFormat="1" applyFill="1"/>
    <xf numFmtId="0" fontId="0" fillId="0" borderId="42" xfId="0" applyBorder="1" applyAlignment="1">
      <alignment horizontal="center"/>
    </xf>
    <xf numFmtId="44" fontId="0" fillId="2" borderId="42" xfId="6" applyFont="1" applyFill="1" applyBorder="1" applyAlignment="1">
      <alignment horizontal="center" vertical="center"/>
    </xf>
    <xf numFmtId="44" fontId="51" fillId="2" borderId="42" xfId="6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17" fillId="2" borderId="42" xfId="0" applyFont="1" applyFill="1" applyBorder="1" applyAlignment="1">
      <alignment horizontal="center" vertical="center"/>
    </xf>
    <xf numFmtId="167" fontId="0" fillId="9" borderId="42" xfId="0" applyNumberFormat="1" applyFont="1" applyFill="1" applyBorder="1" applyAlignment="1">
      <alignment vertical="center"/>
    </xf>
    <xf numFmtId="167" fontId="0" fillId="9" borderId="42" xfId="0" applyNumberFormat="1" applyFill="1" applyBorder="1" applyAlignment="1">
      <alignment vertical="center"/>
    </xf>
    <xf numFmtId="8" fontId="0" fillId="2" borderId="42" xfId="0" applyNumberFormat="1" applyFill="1" applyBorder="1" applyAlignment="1">
      <alignment vertical="center"/>
    </xf>
    <xf numFmtId="167" fontId="0" fillId="0" borderId="42" xfId="0" applyNumberFormat="1" applyFill="1" applyBorder="1" applyAlignment="1">
      <alignment vertical="center"/>
    </xf>
    <xf numFmtId="0" fontId="0" fillId="2" borderId="42" xfId="0" applyFont="1" applyFill="1" applyBorder="1"/>
    <xf numFmtId="0" fontId="0" fillId="0" borderId="42" xfId="0" applyFont="1" applyBorder="1" applyAlignment="1">
      <alignment horizontal="center"/>
    </xf>
    <xf numFmtId="3" fontId="2" fillId="0" borderId="1" xfId="0" applyNumberFormat="1" applyFont="1" applyFill="1" applyBorder="1" applyAlignment="1" applyProtection="1">
      <alignment vertical="top"/>
    </xf>
    <xf numFmtId="0" fontId="2" fillId="0" borderId="40" xfId="0" applyFont="1" applyFill="1" applyBorder="1" applyAlignment="1" applyProtection="1">
      <alignment horizontal="justify" vertical="center" wrapText="1"/>
      <protection locked="0"/>
    </xf>
    <xf numFmtId="0" fontId="2" fillId="0" borderId="39" xfId="0" applyFont="1" applyFill="1" applyBorder="1" applyAlignment="1" applyProtection="1">
      <alignment horizontal="center" vertical="center" wrapText="1"/>
      <protection locked="0"/>
    </xf>
    <xf numFmtId="49" fontId="2" fillId="0" borderId="39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 applyAlignment="1">
      <alignment horizontal="right"/>
    </xf>
    <xf numFmtId="0" fontId="50" fillId="0" borderId="0" xfId="0" applyFont="1" applyFill="1"/>
    <xf numFmtId="0" fontId="44" fillId="0" borderId="38" xfId="0" applyFont="1" applyFill="1" applyBorder="1" applyAlignment="1">
      <alignment vertical="top"/>
    </xf>
    <xf numFmtId="0" fontId="9" fillId="0" borderId="38" xfId="0" applyFont="1" applyFill="1" applyBorder="1"/>
    <xf numFmtId="0" fontId="0" fillId="0" borderId="0" xfId="0" applyFont="1" applyBorder="1"/>
    <xf numFmtId="3" fontId="3" fillId="0" borderId="0" xfId="0" applyNumberFormat="1" applyFont="1" applyFill="1" applyBorder="1" applyAlignment="1" applyProtection="1">
      <alignment horizontal="right" vertical="top"/>
      <protection locked="0"/>
    </xf>
    <xf numFmtId="165" fontId="6" fillId="3" borderId="42" xfId="1" applyNumberFormat="1" applyFont="1" applyFill="1" applyBorder="1" applyAlignment="1" applyProtection="1">
      <alignment horizontal="center" vertical="center"/>
    </xf>
    <xf numFmtId="0" fontId="30" fillId="0" borderId="0" xfId="0" applyFont="1" applyAlignment="1">
      <alignment horizontal="center" vertical="center"/>
    </xf>
    <xf numFmtId="0" fontId="7" fillId="2" borderId="0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7" fillId="2" borderId="0" xfId="0" applyFont="1" applyFill="1" applyBorder="1" applyAlignment="1" applyProtection="1">
      <alignment horizontal="left" vertical="top"/>
    </xf>
    <xf numFmtId="0" fontId="2" fillId="2" borderId="20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 wrapText="1"/>
    </xf>
    <xf numFmtId="0" fontId="8" fillId="2" borderId="0" xfId="0" applyFont="1" applyFill="1" applyBorder="1" applyAlignment="1" applyProtection="1">
      <alignment horizontal="left" vertical="top" wrapText="1"/>
    </xf>
    <xf numFmtId="0" fontId="5" fillId="3" borderId="2" xfId="3" applyFont="1" applyFill="1" applyBorder="1" applyAlignment="1" applyProtection="1">
      <alignment horizontal="center" vertical="center"/>
    </xf>
    <xf numFmtId="0" fontId="5" fillId="3" borderId="5" xfId="3" applyFont="1" applyFill="1" applyBorder="1" applyAlignment="1" applyProtection="1">
      <alignment horizontal="center" vertical="center"/>
    </xf>
    <xf numFmtId="0" fontId="6" fillId="3" borderId="54" xfId="3" applyFont="1" applyFill="1" applyBorder="1" applyAlignment="1" applyProtection="1">
      <alignment horizontal="center" vertical="center"/>
    </xf>
    <xf numFmtId="0" fontId="6" fillId="3" borderId="0" xfId="3" applyFont="1" applyFill="1" applyBorder="1" applyAlignment="1" applyProtection="1">
      <alignment horizontal="center" vertical="center"/>
    </xf>
    <xf numFmtId="0" fontId="6" fillId="3" borderId="54" xfId="3" applyFont="1" applyFill="1" applyBorder="1" applyAlignment="1" applyProtection="1">
      <alignment horizontal="right" vertical="top"/>
    </xf>
    <xf numFmtId="0" fontId="6" fillId="3" borderId="0" xfId="3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center"/>
    </xf>
    <xf numFmtId="0" fontId="3" fillId="2" borderId="0" xfId="2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vertical="top" wrapText="1"/>
    </xf>
    <xf numFmtId="0" fontId="7" fillId="2" borderId="0" xfId="0" applyFont="1" applyFill="1" applyBorder="1" applyAlignment="1">
      <alignment horizontal="left" vertical="top"/>
    </xf>
    <xf numFmtId="0" fontId="7" fillId="2" borderId="1" xfId="0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3" fillId="2" borderId="0" xfId="3" applyFont="1" applyFill="1" applyBorder="1" applyAlignment="1">
      <alignment horizontal="center"/>
    </xf>
    <xf numFmtId="0" fontId="6" fillId="3" borderId="9" xfId="3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top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0" xfId="0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center" vertical="top" wrapText="1"/>
      <protection locked="0"/>
    </xf>
    <xf numFmtId="0" fontId="3" fillId="0" borderId="0" xfId="3" applyFont="1" applyFill="1" applyBorder="1" applyAlignment="1">
      <alignment horizontal="left" vertical="top"/>
    </xf>
    <xf numFmtId="0" fontId="7" fillId="0" borderId="0" xfId="3" applyFont="1" applyFill="1" applyBorder="1" applyAlignment="1">
      <alignment horizontal="left" vertical="top" wrapText="1"/>
    </xf>
    <xf numFmtId="0" fontId="7" fillId="0" borderId="0" xfId="3" applyFont="1" applyFill="1" applyBorder="1" applyAlignment="1">
      <alignment horizontal="left" vertical="top"/>
    </xf>
    <xf numFmtId="0" fontId="6" fillId="3" borderId="43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3" fillId="2" borderId="5" xfId="3" applyFont="1" applyFill="1" applyBorder="1" applyAlignment="1">
      <alignment horizontal="left" vertical="top"/>
    </xf>
    <xf numFmtId="0" fontId="3" fillId="2" borderId="0" xfId="3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center"/>
    </xf>
    <xf numFmtId="165" fontId="6" fillId="3" borderId="9" xfId="1" applyNumberFormat="1" applyFont="1" applyFill="1" applyBorder="1" applyAlignment="1">
      <alignment horizontal="center" vertical="center" wrapText="1"/>
    </xf>
    <xf numFmtId="165" fontId="6" fillId="3" borderId="44" xfId="1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7" fillId="0" borderId="1" xfId="0" applyFont="1" applyFill="1" applyBorder="1" applyAlignment="1" applyProtection="1">
      <alignment horizont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/>
    </xf>
    <xf numFmtId="0" fontId="7" fillId="2" borderId="0" xfId="0" applyNumberFormat="1" applyFont="1" applyFill="1" applyBorder="1" applyAlignment="1" applyProtection="1">
      <alignment horizontal="left"/>
    </xf>
    <xf numFmtId="0" fontId="2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left" vertical="top"/>
    </xf>
    <xf numFmtId="0" fontId="2" fillId="0" borderId="7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2" fillId="0" borderId="8" xfId="0" applyFont="1" applyFill="1" applyBorder="1" applyAlignment="1">
      <alignment horizontal="center" vertical="top"/>
    </xf>
    <xf numFmtId="0" fontId="7" fillId="0" borderId="1" xfId="0" applyFont="1" applyFill="1" applyBorder="1" applyAlignment="1" applyProtection="1">
      <alignment horizontal="center" vertical="top"/>
      <protection locked="0"/>
    </xf>
    <xf numFmtId="0" fontId="3" fillId="2" borderId="0" xfId="2" applyNumberFormat="1" applyFont="1" applyFill="1" applyBorder="1" applyAlignment="1">
      <alignment horizontal="center" vertical="center"/>
    </xf>
    <xf numFmtId="0" fontId="6" fillId="3" borderId="54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 wrapText="1"/>
    </xf>
    <xf numFmtId="0" fontId="3" fillId="2" borderId="5" xfId="2" applyNumberFormat="1" applyFont="1" applyFill="1" applyBorder="1" applyAlignment="1">
      <alignment horizontal="center" vertical="center"/>
    </xf>
    <xf numFmtId="0" fontId="3" fillId="2" borderId="6" xfId="2" applyNumberFormat="1" applyFont="1" applyFill="1" applyBorder="1" applyAlignment="1">
      <alignment horizontal="center" vertical="center"/>
    </xf>
    <xf numFmtId="0" fontId="3" fillId="2" borderId="5" xfId="2" applyNumberFormat="1" applyFont="1" applyFill="1" applyBorder="1" applyAlignment="1">
      <alignment horizontal="center" vertical="top"/>
    </xf>
    <xf numFmtId="0" fontId="3" fillId="2" borderId="0" xfId="2" applyNumberFormat="1" applyFont="1" applyFill="1" applyBorder="1" applyAlignment="1">
      <alignment horizontal="center" vertical="top"/>
    </xf>
    <xf numFmtId="0" fontId="3" fillId="2" borderId="6" xfId="2" applyNumberFormat="1" applyFont="1" applyFill="1" applyBorder="1" applyAlignment="1">
      <alignment horizontal="center" vertical="top"/>
    </xf>
    <xf numFmtId="0" fontId="9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7" fillId="0" borderId="0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horizontal="left" vertical="top"/>
    </xf>
    <xf numFmtId="0" fontId="3" fillId="0" borderId="0" xfId="0" applyFont="1" applyFill="1" applyBorder="1" applyAlignment="1" applyProtection="1">
      <alignment horizontal="left" vertical="top"/>
    </xf>
    <xf numFmtId="0" fontId="8" fillId="0" borderId="1" xfId="0" applyFont="1" applyFill="1" applyBorder="1" applyAlignment="1" applyProtection="1">
      <alignment horizontal="left" vertical="top"/>
    </xf>
    <xf numFmtId="0" fontId="3" fillId="0" borderId="0" xfId="0" applyFont="1" applyFill="1" applyBorder="1" applyAlignment="1" applyProtection="1">
      <alignment horizontal="center" vertical="top"/>
    </xf>
    <xf numFmtId="0" fontId="6" fillId="3" borderId="9" xfId="3" applyFont="1" applyFill="1" applyBorder="1" applyAlignment="1" applyProtection="1">
      <alignment horizontal="center" vertical="center"/>
    </xf>
    <xf numFmtId="0" fontId="3" fillId="2" borderId="6" xfId="2" applyNumberFormat="1" applyFont="1" applyFill="1" applyBorder="1" applyAlignment="1" applyProtection="1">
      <alignment horizontal="center" vertical="center"/>
    </xf>
    <xf numFmtId="0" fontId="3" fillId="2" borderId="0" xfId="2" applyNumberFormat="1" applyFont="1" applyFill="1" applyBorder="1" applyAlignment="1" applyProtection="1">
      <alignment horizontal="center" vertical="top"/>
    </xf>
    <xf numFmtId="0" fontId="3" fillId="2" borderId="6" xfId="2" applyNumberFormat="1" applyFont="1" applyFill="1" applyBorder="1" applyAlignment="1" applyProtection="1">
      <alignment horizontal="center" vertical="top"/>
    </xf>
    <xf numFmtId="0" fontId="3" fillId="2" borderId="0" xfId="3" applyFont="1" applyFill="1" applyBorder="1" applyAlignment="1" applyProtection="1">
      <alignment horizontal="center"/>
    </xf>
    <xf numFmtId="0" fontId="7" fillId="0" borderId="1" xfId="0" applyFont="1" applyFill="1" applyBorder="1" applyAlignment="1">
      <alignment horizontal="left" vertical="top" wrapText="1"/>
    </xf>
    <xf numFmtId="0" fontId="17" fillId="0" borderId="0" xfId="0" applyFont="1" applyAlignment="1">
      <alignment horizontal="center" vertical="center" wrapText="1"/>
    </xf>
    <xf numFmtId="0" fontId="25" fillId="4" borderId="0" xfId="0" applyNumberFormat="1" applyFont="1" applyFill="1" applyBorder="1" applyAlignment="1" applyProtection="1">
      <alignment horizontal="center" vertical="center"/>
    </xf>
    <xf numFmtId="0" fontId="3" fillId="4" borderId="21" xfId="0" applyNumberFormat="1" applyFont="1" applyFill="1" applyBorder="1" applyAlignment="1" applyProtection="1">
      <alignment horizontal="center"/>
      <protection locked="0"/>
    </xf>
    <xf numFmtId="0" fontId="3" fillId="4" borderId="1" xfId="0" applyNumberFormat="1" applyFont="1" applyFill="1" applyBorder="1" applyAlignment="1" applyProtection="1">
      <alignment horizontal="center"/>
      <protection locked="0"/>
    </xf>
    <xf numFmtId="0" fontId="28" fillId="3" borderId="26" xfId="0" applyNumberFormat="1" applyFont="1" applyFill="1" applyBorder="1" applyAlignment="1" applyProtection="1">
      <alignment horizontal="center" vertical="center"/>
    </xf>
    <xf numFmtId="0" fontId="28" fillId="3" borderId="22" xfId="0" applyNumberFormat="1" applyFont="1" applyFill="1" applyBorder="1" applyAlignment="1" applyProtection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17" fillId="2" borderId="0" xfId="0" applyFont="1" applyFill="1" applyAlignment="1">
      <alignment wrapText="1"/>
    </xf>
    <xf numFmtId="0" fontId="17" fillId="0" borderId="0" xfId="0" applyFont="1" applyAlignment="1">
      <alignment wrapText="1"/>
    </xf>
    <xf numFmtId="0" fontId="6" fillId="3" borderId="32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6" fillId="3" borderId="34" xfId="0" applyFont="1" applyFill="1" applyBorder="1" applyAlignment="1">
      <alignment horizontal="center" vertical="center"/>
    </xf>
    <xf numFmtId="0" fontId="6" fillId="3" borderId="35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Border="1" applyAlignment="1" applyProtection="1">
      <alignment horizontal="center" vertical="center"/>
      <protection locked="0"/>
    </xf>
    <xf numFmtId="0" fontId="6" fillId="3" borderId="36" xfId="0" applyFont="1" applyFill="1" applyBorder="1" applyAlignment="1" applyProtection="1">
      <alignment horizontal="center" vertical="center"/>
      <protection locked="0"/>
    </xf>
    <xf numFmtId="0" fontId="6" fillId="3" borderId="37" xfId="0" applyFont="1" applyFill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0" fontId="9" fillId="0" borderId="42" xfId="0" applyFont="1" applyBorder="1" applyAlignment="1">
      <alignment horizontal="right"/>
    </xf>
    <xf numFmtId="3" fontId="9" fillId="0" borderId="42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 applyAlignment="1">
      <alignment horizontal="right"/>
    </xf>
    <xf numFmtId="0" fontId="9" fillId="0" borderId="42" xfId="0" applyFont="1" applyBorder="1" applyAlignment="1">
      <alignment horizontal="center"/>
    </xf>
    <xf numFmtId="49" fontId="2" fillId="2" borderId="54" xfId="0" applyNumberFormat="1" applyFont="1" applyFill="1" applyBorder="1" applyAlignment="1" applyProtection="1">
      <alignment horizontal="center"/>
      <protection locked="0"/>
    </xf>
    <xf numFmtId="0" fontId="2" fillId="2" borderId="54" xfId="0" applyFont="1" applyFill="1" applyBorder="1" applyAlignment="1" applyProtection="1">
      <alignment horizontal="center"/>
      <protection locked="0"/>
    </xf>
    <xf numFmtId="0" fontId="2" fillId="0" borderId="42" xfId="0" applyFont="1" applyBorder="1" applyAlignment="1" applyProtection="1">
      <alignment horizontal="left"/>
      <protection locked="0"/>
    </xf>
    <xf numFmtId="3" fontId="2" fillId="0" borderId="42" xfId="0" applyNumberFormat="1" applyFont="1" applyBorder="1" applyAlignment="1" applyProtection="1">
      <alignment horizontal="right"/>
      <protection locked="0"/>
    </xf>
    <xf numFmtId="165" fontId="6" fillId="3" borderId="42" xfId="1" applyNumberFormat="1" applyFont="1" applyFill="1" applyBorder="1" applyAlignment="1" applyProtection="1">
      <alignment horizontal="center" vertical="center"/>
    </xf>
    <xf numFmtId="165" fontId="43" fillId="3" borderId="0" xfId="1" applyNumberFormat="1" applyFont="1" applyFill="1" applyBorder="1" applyAlignment="1" applyProtection="1">
      <alignment horizontal="center" vertical="center"/>
    </xf>
    <xf numFmtId="165" fontId="43" fillId="3" borderId="0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>
      <alignment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justify" vertical="center" wrapText="1"/>
    </xf>
    <xf numFmtId="0" fontId="44" fillId="2" borderId="0" xfId="0" applyFont="1" applyFill="1"/>
    <xf numFmtId="165" fontId="43" fillId="3" borderId="55" xfId="1" applyNumberFormat="1" applyFont="1" applyFill="1" applyBorder="1" applyAlignment="1" applyProtection="1">
      <alignment horizontal="center"/>
    </xf>
    <xf numFmtId="165" fontId="43" fillId="3" borderId="56" xfId="1" applyNumberFormat="1" applyFont="1" applyFill="1" applyBorder="1" applyAlignment="1" applyProtection="1">
      <alignment horizontal="center"/>
    </xf>
    <xf numFmtId="165" fontId="43" fillId="3" borderId="57" xfId="1" applyNumberFormat="1" applyFont="1" applyFill="1" applyBorder="1" applyAlignment="1" applyProtection="1">
      <alignment horizontal="center"/>
    </xf>
    <xf numFmtId="165" fontId="43" fillId="3" borderId="58" xfId="1" applyNumberFormat="1" applyFont="1" applyFill="1" applyBorder="1" applyAlignment="1" applyProtection="1">
      <alignment horizontal="center"/>
      <protection locked="0"/>
    </xf>
    <xf numFmtId="165" fontId="43" fillId="3" borderId="0" xfId="1" applyNumberFormat="1" applyFont="1" applyFill="1" applyBorder="1" applyAlignment="1" applyProtection="1">
      <alignment horizontal="center"/>
      <protection locked="0"/>
    </xf>
    <xf numFmtId="165" fontId="43" fillId="3" borderId="59" xfId="1" applyNumberFormat="1" applyFont="1" applyFill="1" applyBorder="1" applyAlignment="1" applyProtection="1">
      <alignment horizontal="center"/>
      <protection locked="0"/>
    </xf>
    <xf numFmtId="165" fontId="43" fillId="3" borderId="58" xfId="1" applyNumberFormat="1" applyFont="1" applyFill="1" applyBorder="1" applyAlignment="1" applyProtection="1">
      <alignment horizontal="center"/>
    </xf>
    <xf numFmtId="165" fontId="43" fillId="3" borderId="0" xfId="1" applyNumberFormat="1" applyFont="1" applyFill="1" applyBorder="1" applyAlignment="1" applyProtection="1">
      <alignment horizontal="center"/>
    </xf>
    <xf numFmtId="165" fontId="43" fillId="3" borderId="59" xfId="1" applyNumberFormat="1" applyFont="1" applyFill="1" applyBorder="1" applyAlignment="1" applyProtection="1">
      <alignment horizontal="center"/>
    </xf>
    <xf numFmtId="165" fontId="43" fillId="3" borderId="60" xfId="1" applyNumberFormat="1" applyFont="1" applyFill="1" applyBorder="1" applyAlignment="1" applyProtection="1">
      <alignment horizontal="right"/>
    </xf>
    <xf numFmtId="165" fontId="43" fillId="3" borderId="61" xfId="1" applyNumberFormat="1" applyFont="1" applyFill="1" applyBorder="1" applyAlignment="1" applyProtection="1">
      <alignment horizontal="right"/>
    </xf>
    <xf numFmtId="165" fontId="43" fillId="3" borderId="61" xfId="1" applyNumberFormat="1" applyFont="1" applyFill="1" applyBorder="1" applyAlignment="1" applyProtection="1">
      <alignment horizontal="center"/>
    </xf>
    <xf numFmtId="165" fontId="43" fillId="3" borderId="62" xfId="1" applyNumberFormat="1" applyFont="1" applyFill="1" applyBorder="1" applyAlignment="1" applyProtection="1"/>
    <xf numFmtId="0" fontId="52" fillId="2" borderId="0" xfId="0" applyFont="1" applyFill="1"/>
    <xf numFmtId="165" fontId="6" fillId="3" borderId="2" xfId="1" applyNumberFormat="1" applyFont="1" applyFill="1" applyBorder="1" applyAlignment="1" applyProtection="1">
      <alignment horizontal="center" vertical="center"/>
    </xf>
    <xf numFmtId="165" fontId="6" fillId="3" borderId="54" xfId="1" applyNumberFormat="1" applyFont="1" applyFill="1" applyBorder="1" applyAlignment="1" applyProtection="1">
      <alignment horizontal="center" vertical="center"/>
    </xf>
    <xf numFmtId="165" fontId="6" fillId="3" borderId="4" xfId="1" applyNumberFormat="1" applyFont="1" applyFill="1" applyBorder="1" applyAlignment="1" applyProtection="1">
      <alignment horizontal="center" vertical="center"/>
    </xf>
    <xf numFmtId="165" fontId="6" fillId="3" borderId="43" xfId="1" applyNumberFormat="1" applyFont="1" applyFill="1" applyBorder="1" applyAlignment="1" applyProtection="1">
      <alignment horizontal="center"/>
    </xf>
    <xf numFmtId="165" fontId="6" fillId="3" borderId="9" xfId="1" applyNumberFormat="1" applyFont="1" applyFill="1" applyBorder="1" applyAlignment="1" applyProtection="1">
      <alignment horizontal="center"/>
    </xf>
    <xf numFmtId="165" fontId="6" fillId="3" borderId="44" xfId="1" applyNumberFormat="1" applyFont="1" applyFill="1" applyBorder="1" applyAlignment="1" applyProtection="1">
      <alignment horizontal="center"/>
    </xf>
    <xf numFmtId="165" fontId="6" fillId="3" borderId="53" xfId="1" applyNumberFormat="1" applyFont="1" applyFill="1" applyBorder="1" applyAlignment="1" applyProtection="1">
      <alignment horizontal="center" vertical="center"/>
    </xf>
    <xf numFmtId="165" fontId="6" fillId="3" borderId="5" xfId="1" applyNumberFormat="1" applyFont="1" applyFill="1" applyBorder="1" applyAlignment="1" applyProtection="1">
      <alignment horizontal="center" vertical="center"/>
    </xf>
    <xf numFmtId="165" fontId="6" fillId="3" borderId="0" xfId="1" applyNumberFormat="1" applyFont="1" applyFill="1" applyBorder="1" applyAlignment="1" applyProtection="1">
      <alignment horizontal="center" vertical="center"/>
    </xf>
    <xf numFmtId="165" fontId="6" fillId="3" borderId="6" xfId="1" applyNumberFormat="1" applyFont="1" applyFill="1" applyBorder="1" applyAlignment="1" applyProtection="1">
      <alignment horizontal="center" vertical="center"/>
    </xf>
    <xf numFmtId="165" fontId="6" fillId="3" borderId="53" xfId="1" applyNumberFormat="1" applyFont="1" applyFill="1" applyBorder="1" applyAlignment="1" applyProtection="1">
      <alignment horizontal="center"/>
    </xf>
    <xf numFmtId="165" fontId="6" fillId="3" borderId="53" xfId="1" applyNumberFormat="1" applyFont="1" applyFill="1" applyBorder="1" applyAlignment="1" applyProtection="1">
      <alignment horizontal="center" vertical="center"/>
    </xf>
    <xf numFmtId="165" fontId="6" fillId="3" borderId="2" xfId="1" applyNumberFormat="1" applyFont="1" applyFill="1" applyBorder="1" applyAlignment="1" applyProtection="1">
      <alignment horizontal="center" vertical="center"/>
    </xf>
    <xf numFmtId="165" fontId="6" fillId="3" borderId="63" xfId="1" applyNumberFormat="1" applyFont="1" applyFill="1" applyBorder="1" applyAlignment="1" applyProtection="1">
      <alignment horizontal="center" vertical="center"/>
    </xf>
    <xf numFmtId="165" fontId="6" fillId="3" borderId="7" xfId="1" applyNumberFormat="1" applyFont="1" applyFill="1" applyBorder="1" applyAlignment="1" applyProtection="1">
      <alignment horizontal="center" vertical="center"/>
    </xf>
    <xf numFmtId="165" fontId="6" fillId="3" borderId="1" xfId="1" applyNumberFormat="1" applyFont="1" applyFill="1" applyBorder="1" applyAlignment="1" applyProtection="1">
      <alignment horizontal="center" vertical="center"/>
    </xf>
    <xf numFmtId="165" fontId="6" fillId="3" borderId="8" xfId="1" applyNumberFormat="1" applyFont="1" applyFill="1" applyBorder="1" applyAlignment="1" applyProtection="1">
      <alignment horizontal="center" vertical="center"/>
    </xf>
    <xf numFmtId="165" fontId="6" fillId="3" borderId="24" xfId="1" applyNumberFormat="1" applyFont="1" applyFill="1" applyBorder="1" applyAlignment="1" applyProtection="1">
      <alignment horizontal="center"/>
    </xf>
    <xf numFmtId="165" fontId="6" fillId="3" borderId="7" xfId="1" applyNumberFormat="1" applyFont="1" applyFill="1" applyBorder="1" applyAlignment="1" applyProtection="1">
      <alignment horizont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3" fontId="9" fillId="0" borderId="6" xfId="0" applyNumberFormat="1" applyFont="1" applyFill="1" applyBorder="1" applyAlignment="1">
      <alignment vertical="center" wrapText="1"/>
    </xf>
    <xf numFmtId="0" fontId="44" fillId="0" borderId="0" xfId="0" applyFont="1" applyFill="1"/>
    <xf numFmtId="0" fontId="9" fillId="0" borderId="5" xfId="0" applyFont="1" applyFill="1" applyBorder="1" applyAlignment="1">
      <alignment horizontal="justify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9" fillId="0" borderId="6" xfId="0" applyFont="1" applyFill="1" applyBorder="1" applyAlignment="1">
      <alignment horizontal="justify" vertical="center" wrapText="1"/>
    </xf>
    <xf numFmtId="3" fontId="9" fillId="0" borderId="6" xfId="0" applyNumberFormat="1" applyFont="1" applyFill="1" applyBorder="1" applyAlignment="1" applyProtection="1">
      <alignment horizontal="right" vertical="center" wrapText="1"/>
    </xf>
    <xf numFmtId="0" fontId="53" fillId="0" borderId="0" xfId="0" applyFont="1" applyFill="1"/>
    <xf numFmtId="0" fontId="2" fillId="0" borderId="5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2" fillId="0" borderId="6" xfId="0" applyFont="1" applyFill="1" applyBorder="1" applyAlignment="1">
      <alignment horizontal="justify" vertical="center" wrapText="1"/>
    </xf>
    <xf numFmtId="3" fontId="2" fillId="0" borderId="6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63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63" xfId="0" applyNumberFormat="1" applyFont="1" applyFill="1" applyBorder="1" applyAlignment="1" applyProtection="1">
      <alignment horizontal="right" vertical="center" wrapText="1"/>
    </xf>
    <xf numFmtId="3" fontId="2" fillId="0" borderId="6" xfId="0" applyNumberFormat="1" applyFont="1" applyFill="1" applyBorder="1" applyAlignment="1">
      <alignment vertical="center" wrapText="1"/>
    </xf>
    <xf numFmtId="3" fontId="2" fillId="2" borderId="63" xfId="0" applyNumberFormat="1" applyFont="1" applyFill="1" applyBorder="1" applyAlignment="1" applyProtection="1">
      <alignment horizontal="right" vertical="center" wrapText="1"/>
    </xf>
    <xf numFmtId="3" fontId="9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Fill="1" applyBorder="1" applyAlignment="1">
      <alignment horizontal="justify" vertical="center" wrapText="1"/>
    </xf>
    <xf numFmtId="0" fontId="2" fillId="0" borderId="6" xfId="0" applyFont="1" applyFill="1" applyBorder="1" applyAlignment="1">
      <alignment horizontal="justify" vertical="center" wrapText="1"/>
    </xf>
    <xf numFmtId="0" fontId="2" fillId="0" borderId="7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8" xfId="0" applyFont="1" applyFill="1" applyBorder="1" applyAlignment="1">
      <alignment horizontal="justify" vertical="center" wrapText="1"/>
    </xf>
    <xf numFmtId="3" fontId="2" fillId="0" borderId="8" xfId="0" applyNumberFormat="1" applyFont="1" applyFill="1" applyBorder="1" applyAlignment="1">
      <alignment horizontal="right" vertical="center" wrapText="1"/>
    </xf>
    <xf numFmtId="3" fontId="2" fillId="0" borderId="24" xfId="0" applyNumberFormat="1" applyFont="1" applyFill="1" applyBorder="1" applyAlignment="1">
      <alignment horizontal="right" vertical="center" wrapText="1"/>
    </xf>
    <xf numFmtId="0" fontId="9" fillId="0" borderId="43" xfId="0" applyFont="1" applyFill="1" applyBorder="1" applyAlignment="1">
      <alignment horizontal="justify" vertical="center" wrapText="1"/>
    </xf>
    <xf numFmtId="0" fontId="9" fillId="0" borderId="9" xfId="0" applyFont="1" applyFill="1" applyBorder="1" applyAlignment="1">
      <alignment horizontal="left" vertical="center" wrapText="1" indent="3"/>
    </xf>
    <xf numFmtId="0" fontId="9" fillId="0" borderId="44" xfId="0" applyFont="1" applyFill="1" applyBorder="1" applyAlignment="1">
      <alignment horizontal="left" vertical="center" wrapText="1" indent="3"/>
    </xf>
    <xf numFmtId="3" fontId="9" fillId="0" borderId="24" xfId="0" applyNumberFormat="1" applyFont="1" applyFill="1" applyBorder="1" applyAlignment="1" applyProtection="1">
      <alignment horizontal="right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9" fillId="0" borderId="0" xfId="0" applyFont="1" applyFill="1" applyBorder="1" applyAlignment="1">
      <alignment horizontal="left" vertical="center" wrapText="1" indent="3"/>
    </xf>
    <xf numFmtId="3" fontId="9" fillId="0" borderId="0" xfId="0" applyNumberFormat="1" applyFont="1" applyFill="1" applyBorder="1" applyAlignment="1" applyProtection="1">
      <alignment horizontal="right" vertical="center" wrapText="1"/>
    </xf>
    <xf numFmtId="0" fontId="53" fillId="0" borderId="0" xfId="0" applyFont="1" applyFill="1" applyAlignment="1">
      <alignment vertical="top"/>
    </xf>
    <xf numFmtId="0" fontId="53" fillId="2" borderId="0" xfId="0" applyFont="1" applyFill="1" applyAlignment="1">
      <alignment vertical="center"/>
    </xf>
    <xf numFmtId="165" fontId="43" fillId="3" borderId="2" xfId="1" applyNumberFormat="1" applyFont="1" applyFill="1" applyBorder="1" applyAlignment="1" applyProtection="1">
      <alignment horizontal="center" vertical="center"/>
    </xf>
    <xf numFmtId="165" fontId="43" fillId="3" borderId="54" xfId="1" applyNumberFormat="1" applyFont="1" applyFill="1" applyBorder="1" applyAlignment="1" applyProtection="1">
      <alignment horizontal="center" vertical="center"/>
    </xf>
    <xf numFmtId="165" fontId="43" fillId="3" borderId="4" xfId="1" applyNumberFormat="1" applyFont="1" applyFill="1" applyBorder="1" applyAlignment="1" applyProtection="1">
      <alignment horizontal="center" vertical="center"/>
    </xf>
    <xf numFmtId="165" fontId="43" fillId="3" borderId="5" xfId="1" applyNumberFormat="1" applyFont="1" applyFill="1" applyBorder="1" applyAlignment="1" applyProtection="1">
      <alignment horizontal="center" vertical="center"/>
      <protection locked="0"/>
    </xf>
    <xf numFmtId="165" fontId="43" fillId="3" borderId="6" xfId="1" applyNumberFormat="1" applyFont="1" applyFill="1" applyBorder="1" applyAlignment="1" applyProtection="1">
      <alignment horizontal="center" vertical="center"/>
      <protection locked="0"/>
    </xf>
    <xf numFmtId="37" fontId="43" fillId="3" borderId="5" xfId="1" applyNumberFormat="1" applyFont="1" applyFill="1" applyBorder="1" applyAlignment="1" applyProtection="1">
      <alignment horizontal="center"/>
      <protection locked="0"/>
    </xf>
    <xf numFmtId="37" fontId="43" fillId="3" borderId="0" xfId="1" applyNumberFormat="1" applyFont="1" applyFill="1" applyBorder="1" applyAlignment="1" applyProtection="1">
      <alignment horizontal="center"/>
      <protection locked="0"/>
    </xf>
    <xf numFmtId="37" fontId="43" fillId="3" borderId="6" xfId="1" applyNumberFormat="1" applyFont="1" applyFill="1" applyBorder="1" applyAlignment="1" applyProtection="1">
      <alignment horizontal="center"/>
      <protection locked="0"/>
    </xf>
    <xf numFmtId="165" fontId="43" fillId="3" borderId="5" xfId="1" applyNumberFormat="1" applyFont="1" applyFill="1" applyBorder="1" applyAlignment="1" applyProtection="1">
      <alignment horizontal="center" vertical="center"/>
    </xf>
    <xf numFmtId="165" fontId="43" fillId="3" borderId="6" xfId="1" applyNumberFormat="1" applyFont="1" applyFill="1" applyBorder="1" applyAlignment="1" applyProtection="1">
      <alignment horizontal="center" vertical="center"/>
    </xf>
    <xf numFmtId="165" fontId="43" fillId="3" borderId="7" xfId="1" applyNumberFormat="1" applyFont="1" applyFill="1" applyBorder="1" applyAlignment="1" applyProtection="1">
      <alignment horizontal="center" vertical="center"/>
    </xf>
    <xf numFmtId="165" fontId="43" fillId="3" borderId="1" xfId="1" applyNumberFormat="1" applyFont="1" applyFill="1" applyBorder="1" applyAlignment="1" applyProtection="1">
      <alignment horizontal="center" vertical="center"/>
    </xf>
    <xf numFmtId="165" fontId="43" fillId="3" borderId="8" xfId="1" applyNumberFormat="1" applyFont="1" applyFill="1" applyBorder="1" applyAlignment="1" applyProtection="1">
      <alignment horizontal="center" vertical="center"/>
    </xf>
    <xf numFmtId="165" fontId="6" fillId="3" borderId="43" xfId="1" applyNumberFormat="1" applyFont="1" applyFill="1" applyBorder="1" applyAlignment="1" applyProtection="1">
      <alignment horizontal="center" vertical="center"/>
    </xf>
    <xf numFmtId="165" fontId="6" fillId="3" borderId="9" xfId="1" applyNumberFormat="1" applyFont="1" applyFill="1" applyBorder="1" applyAlignment="1" applyProtection="1">
      <alignment horizontal="center" vertical="center"/>
    </xf>
    <xf numFmtId="165" fontId="6" fillId="3" borderId="44" xfId="1" applyNumberFormat="1" applyFont="1" applyFill="1" applyBorder="1" applyAlignment="1" applyProtection="1">
      <alignment horizontal="center" vertical="center"/>
    </xf>
    <xf numFmtId="165" fontId="6" fillId="3" borderId="43" xfId="1" applyNumberFormat="1" applyFont="1" applyFill="1" applyBorder="1" applyAlignment="1" applyProtection="1">
      <alignment horizontal="center" vertical="center"/>
    </xf>
    <xf numFmtId="165" fontId="6" fillId="3" borderId="43" xfId="1" applyNumberFormat="1" applyFont="1" applyFill="1" applyBorder="1" applyAlignment="1" applyProtection="1">
      <alignment horizontal="center" vertical="center" wrapText="1"/>
    </xf>
    <xf numFmtId="165" fontId="6" fillId="3" borderId="24" xfId="1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justify" vertical="center" wrapText="1"/>
    </xf>
    <xf numFmtId="3" fontId="2" fillId="2" borderId="53" xfId="0" applyNumberFormat="1" applyFont="1" applyFill="1" applyBorder="1" applyAlignment="1">
      <alignment horizontal="justify" vertical="center" wrapText="1"/>
    </xf>
    <xf numFmtId="0" fontId="9" fillId="2" borderId="5" xfId="0" applyFont="1" applyFill="1" applyBorder="1" applyAlignment="1">
      <alignment horizontal="left" vertical="top" wrapText="1"/>
    </xf>
    <xf numFmtId="0" fontId="9" fillId="2" borderId="6" xfId="0" applyFont="1" applyFill="1" applyBorder="1" applyAlignment="1">
      <alignment horizontal="left" vertical="top" wrapText="1"/>
    </xf>
    <xf numFmtId="3" fontId="9" fillId="2" borderId="63" xfId="0" applyNumberFormat="1" applyFont="1" applyFill="1" applyBorder="1" applyAlignment="1">
      <alignment horizontal="right" vertical="top" wrapText="1"/>
    </xf>
    <xf numFmtId="0" fontId="2" fillId="2" borderId="5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horizontal="left" vertical="top"/>
    </xf>
    <xf numFmtId="3" fontId="2" fillId="2" borderId="63" xfId="0" applyNumberFormat="1" applyFont="1" applyFill="1" applyBorder="1" applyAlignment="1" applyProtection="1">
      <alignment horizontal="right" vertical="top" wrapText="1"/>
      <protection locked="0"/>
    </xf>
    <xf numFmtId="3" fontId="2" fillId="2" borderId="63" xfId="0" applyNumberFormat="1" applyFont="1" applyFill="1" applyBorder="1" applyAlignment="1">
      <alignment horizontal="right" vertical="top" wrapText="1"/>
    </xf>
    <xf numFmtId="0" fontId="2" fillId="2" borderId="5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horizontal="justify" vertical="top"/>
    </xf>
    <xf numFmtId="3" fontId="2" fillId="2" borderId="63" xfId="0" applyNumberFormat="1" applyFont="1" applyFill="1" applyBorder="1" applyAlignment="1" applyProtection="1">
      <alignment horizontal="right" vertical="top" wrapText="1"/>
    </xf>
    <xf numFmtId="3" fontId="2" fillId="2" borderId="63" xfId="0" applyNumberFormat="1" applyFont="1" applyFill="1" applyBorder="1" applyAlignment="1" applyProtection="1">
      <alignment horizontal="right" vertical="top"/>
      <protection locked="0"/>
    </xf>
    <xf numFmtId="3" fontId="2" fillId="2" borderId="63" xfId="0" applyNumberFormat="1" applyFont="1" applyFill="1" applyBorder="1" applyAlignment="1" applyProtection="1">
      <alignment horizontal="right" vertical="top"/>
    </xf>
    <xf numFmtId="3" fontId="9" fillId="2" borderId="63" xfId="0" applyNumberFormat="1" applyFont="1" applyFill="1" applyBorder="1" applyAlignment="1">
      <alignment horizontal="right" vertical="top"/>
    </xf>
    <xf numFmtId="3" fontId="9" fillId="2" borderId="63" xfId="0" applyNumberFormat="1" applyFont="1" applyFill="1" applyBorder="1" applyAlignment="1" applyProtection="1">
      <alignment horizontal="right" vertical="top"/>
    </xf>
    <xf numFmtId="0" fontId="2" fillId="2" borderId="7" xfId="0" applyFont="1" applyFill="1" applyBorder="1" applyAlignment="1">
      <alignment horizontal="left" vertical="top"/>
    </xf>
    <xf numFmtId="0" fontId="2" fillId="2" borderId="8" xfId="0" applyFont="1" applyFill="1" applyBorder="1" applyAlignment="1">
      <alignment vertical="top"/>
    </xf>
    <xf numFmtId="3" fontId="2" fillId="2" borderId="24" xfId="0" applyNumberFormat="1" applyFont="1" applyFill="1" applyBorder="1" applyAlignment="1" applyProtection="1">
      <alignment horizontal="right" vertical="top"/>
    </xf>
    <xf numFmtId="0" fontId="9" fillId="0" borderId="7" xfId="0" applyFont="1" applyFill="1" applyBorder="1" applyAlignment="1">
      <alignment horizontal="left" vertical="top"/>
    </xf>
    <xf numFmtId="0" fontId="9" fillId="0" borderId="8" xfId="0" applyFont="1" applyFill="1" applyBorder="1" applyAlignment="1">
      <alignment vertical="top"/>
    </xf>
    <xf numFmtId="3" fontId="9" fillId="0" borderId="24" xfId="0" applyNumberFormat="1" applyFont="1" applyFill="1" applyBorder="1" applyAlignment="1">
      <alignment horizontal="right" vertical="top"/>
    </xf>
    <xf numFmtId="37" fontId="6" fillId="3" borderId="2" xfId="1" applyNumberFormat="1" applyFont="1" applyFill="1" applyBorder="1" applyAlignment="1" applyProtection="1">
      <alignment horizontal="center"/>
    </xf>
    <xf numFmtId="37" fontId="6" fillId="3" borderId="54" xfId="1" applyNumberFormat="1" applyFont="1" applyFill="1" applyBorder="1" applyAlignment="1" applyProtection="1">
      <alignment horizontal="center"/>
    </xf>
    <xf numFmtId="37" fontId="6" fillId="3" borderId="4" xfId="1" applyNumberFormat="1" applyFont="1" applyFill="1" applyBorder="1" applyAlignment="1" applyProtection="1">
      <alignment horizontal="center"/>
    </xf>
    <xf numFmtId="37" fontId="6" fillId="3" borderId="5" xfId="1" applyNumberFormat="1" applyFont="1" applyFill="1" applyBorder="1" applyAlignment="1" applyProtection="1">
      <alignment horizontal="center"/>
      <protection locked="0"/>
    </xf>
    <xf numFmtId="37" fontId="6" fillId="3" borderId="0" xfId="1" applyNumberFormat="1" applyFont="1" applyFill="1" applyBorder="1" applyAlignment="1" applyProtection="1">
      <alignment horizontal="center"/>
      <protection locked="0"/>
    </xf>
    <xf numFmtId="37" fontId="6" fillId="3" borderId="6" xfId="1" applyNumberFormat="1" applyFont="1" applyFill="1" applyBorder="1" applyAlignment="1" applyProtection="1">
      <alignment horizontal="center"/>
      <protection locked="0"/>
    </xf>
    <xf numFmtId="37" fontId="6" fillId="3" borderId="5" xfId="1" applyNumberFormat="1" applyFont="1" applyFill="1" applyBorder="1" applyAlignment="1" applyProtection="1">
      <alignment horizontal="center"/>
    </xf>
    <xf numFmtId="37" fontId="6" fillId="3" borderId="0" xfId="1" applyNumberFormat="1" applyFont="1" applyFill="1" applyBorder="1" applyAlignment="1" applyProtection="1">
      <alignment horizontal="center"/>
    </xf>
    <xf numFmtId="37" fontId="6" fillId="3" borderId="6" xfId="1" applyNumberFormat="1" applyFont="1" applyFill="1" applyBorder="1" applyAlignment="1" applyProtection="1">
      <alignment horizontal="center"/>
    </xf>
    <xf numFmtId="37" fontId="6" fillId="3" borderId="7" xfId="1" applyNumberFormat="1" applyFont="1" applyFill="1" applyBorder="1" applyAlignment="1" applyProtection="1">
      <alignment horizontal="center"/>
    </xf>
    <xf numFmtId="37" fontId="6" fillId="3" borderId="1" xfId="1" applyNumberFormat="1" applyFont="1" applyFill="1" applyBorder="1" applyAlignment="1" applyProtection="1">
      <alignment horizontal="center"/>
    </xf>
    <xf numFmtId="37" fontId="6" fillId="3" borderId="8" xfId="1" applyNumberFormat="1" applyFont="1" applyFill="1" applyBorder="1" applyAlignment="1" applyProtection="1">
      <alignment horizontal="center"/>
    </xf>
    <xf numFmtId="37" fontId="6" fillId="3" borderId="2" xfId="1" applyNumberFormat="1" applyFont="1" applyFill="1" applyBorder="1" applyAlignment="1" applyProtection="1">
      <alignment horizontal="center" vertical="center" wrapText="1"/>
    </xf>
    <xf numFmtId="37" fontId="6" fillId="3" borderId="4" xfId="1" applyNumberFormat="1" applyFont="1" applyFill="1" applyBorder="1" applyAlignment="1" applyProtection="1">
      <alignment horizontal="center" vertical="center"/>
    </xf>
    <xf numFmtId="37" fontId="6" fillId="3" borderId="43" xfId="1" applyNumberFormat="1" applyFont="1" applyFill="1" applyBorder="1" applyAlignment="1" applyProtection="1">
      <alignment horizontal="center"/>
    </xf>
    <xf numFmtId="37" fontId="6" fillId="3" borderId="9" xfId="1" applyNumberFormat="1" applyFont="1" applyFill="1" applyBorder="1" applyAlignment="1" applyProtection="1">
      <alignment horizontal="center"/>
    </xf>
    <xf numFmtId="37" fontId="6" fillId="3" borderId="44" xfId="1" applyNumberFormat="1" applyFont="1" applyFill="1" applyBorder="1" applyAlignment="1" applyProtection="1">
      <alignment horizontal="center"/>
    </xf>
    <xf numFmtId="37" fontId="6" fillId="3" borderId="42" xfId="1" applyNumberFormat="1" applyFont="1" applyFill="1" applyBorder="1" applyAlignment="1" applyProtection="1">
      <alignment horizontal="center" vertical="center" wrapText="1"/>
    </xf>
    <xf numFmtId="37" fontId="6" fillId="3" borderId="5" xfId="1" applyNumberFormat="1" applyFont="1" applyFill="1" applyBorder="1" applyAlignment="1" applyProtection="1">
      <alignment horizontal="center" vertical="center"/>
    </xf>
    <xf numFmtId="37" fontId="6" fillId="3" borderId="6" xfId="1" applyNumberFormat="1" applyFont="1" applyFill="1" applyBorder="1" applyAlignment="1" applyProtection="1">
      <alignment horizontal="center" vertical="center"/>
    </xf>
    <xf numFmtId="37" fontId="6" fillId="3" borderId="42" xfId="1" applyNumberFormat="1" applyFont="1" applyFill="1" applyBorder="1" applyAlignment="1" applyProtection="1">
      <alignment horizontal="center" vertical="center"/>
    </xf>
    <xf numFmtId="37" fontId="6" fillId="3" borderId="42" xfId="1" applyNumberFormat="1" applyFont="1" applyFill="1" applyBorder="1" applyAlignment="1" applyProtection="1">
      <alignment horizontal="center" wrapText="1"/>
    </xf>
    <xf numFmtId="37" fontId="6" fillId="3" borderId="7" xfId="1" applyNumberFormat="1" applyFont="1" applyFill="1" applyBorder="1" applyAlignment="1" applyProtection="1">
      <alignment horizontal="center" vertical="center"/>
    </xf>
    <xf numFmtId="37" fontId="6" fillId="3" borderId="8" xfId="1" applyNumberFormat="1" applyFont="1" applyFill="1" applyBorder="1" applyAlignment="1" applyProtection="1">
      <alignment horizontal="center" vertical="center"/>
    </xf>
    <xf numFmtId="37" fontId="6" fillId="3" borderId="42" xfId="1" applyNumberFormat="1" applyFont="1" applyFill="1" applyBorder="1" applyAlignment="1" applyProtection="1">
      <alignment horizontal="center"/>
    </xf>
    <xf numFmtId="0" fontId="54" fillId="0" borderId="5" xfId="0" applyFont="1" applyBorder="1" applyAlignment="1">
      <alignment horizontal="left" vertical="center" wrapText="1"/>
    </xf>
    <xf numFmtId="0" fontId="54" fillId="0" borderId="0" xfId="0" applyFont="1" applyBorder="1" applyAlignment="1">
      <alignment horizontal="left" vertical="center" wrapText="1"/>
    </xf>
    <xf numFmtId="4" fontId="25" fillId="2" borderId="53" xfId="5" applyNumberFormat="1" applyFont="1" applyFill="1" applyBorder="1" applyAlignment="1">
      <alignment horizontal="right"/>
    </xf>
    <xf numFmtId="3" fontId="25" fillId="2" borderId="53" xfId="5" applyNumberFormat="1" applyFont="1" applyFill="1" applyBorder="1" applyAlignment="1">
      <alignment horizontal="right"/>
    </xf>
    <xf numFmtId="0" fontId="4" fillId="0" borderId="42" xfId="3" applyFont="1" applyBorder="1" applyAlignment="1">
      <alignment horizontal="left"/>
    </xf>
    <xf numFmtId="0" fontId="18" fillId="0" borderId="42" xfId="3" applyFont="1" applyBorder="1" applyAlignment="1">
      <alignment horizontal="justify" wrapText="1"/>
    </xf>
    <xf numFmtId="4" fontId="27" fillId="0" borderId="5" xfId="0" applyNumberFormat="1" applyFont="1" applyFill="1" applyBorder="1" applyAlignment="1">
      <alignment horizontal="right" vertical="top"/>
    </xf>
    <xf numFmtId="4" fontId="27" fillId="0" borderId="63" xfId="0" applyNumberFormat="1" applyFont="1" applyFill="1" applyBorder="1" applyAlignment="1">
      <alignment horizontal="right" vertical="top"/>
    </xf>
    <xf numFmtId="4" fontId="27" fillId="10" borderId="5" xfId="0" applyNumberFormat="1" applyFont="1" applyFill="1" applyBorder="1" applyAlignment="1">
      <alignment horizontal="right" vertical="top"/>
    </xf>
    <xf numFmtId="4" fontId="27" fillId="10" borderId="63" xfId="0" applyNumberFormat="1" applyFont="1" applyFill="1" applyBorder="1" applyAlignment="1">
      <alignment horizontal="right" vertical="top"/>
    </xf>
    <xf numFmtId="0" fontId="4" fillId="0" borderId="42" xfId="3" applyFont="1" applyBorder="1" applyAlignment="1">
      <alignment horizontal="justify" wrapText="1"/>
    </xf>
    <xf numFmtId="0" fontId="4" fillId="0" borderId="53" xfId="3" applyFont="1" applyBorder="1" applyAlignment="1">
      <alignment horizontal="left"/>
    </xf>
    <xf numFmtId="0" fontId="18" fillId="0" borderId="53" xfId="3" applyFont="1" applyBorder="1" applyAlignment="1">
      <alignment horizontal="justify" wrapText="1"/>
    </xf>
    <xf numFmtId="0" fontId="0" fillId="0" borderId="42" xfId="3" applyFont="1" applyBorder="1" applyAlignment="1">
      <alignment horizontal="center" vertical="center"/>
    </xf>
    <xf numFmtId="0" fontId="1" fillId="0" borderId="43" xfId="3" applyFont="1" applyBorder="1" applyAlignment="1">
      <alignment horizontal="justify" vertical="center" wrapText="1"/>
    </xf>
    <xf numFmtId="4" fontId="27" fillId="0" borderId="0" xfId="0" applyNumberFormat="1" applyFont="1" applyFill="1" applyBorder="1" applyAlignment="1">
      <alignment horizontal="right" vertical="top"/>
    </xf>
    <xf numFmtId="4" fontId="25" fillId="0" borderId="63" xfId="0" applyNumberFormat="1" applyFont="1" applyFill="1" applyBorder="1" applyAlignment="1">
      <alignment horizontal="right" vertical="top"/>
    </xf>
    <xf numFmtId="4" fontId="25" fillId="10" borderId="63" xfId="0" applyNumberFormat="1" applyFont="1" applyFill="1" applyBorder="1" applyAlignment="1">
      <alignment horizontal="right" vertical="top"/>
    </xf>
    <xf numFmtId="0" fontId="4" fillId="0" borderId="42" xfId="0" applyFont="1" applyBorder="1" applyAlignment="1">
      <alignment horizontal="left" vertical="center"/>
    </xf>
    <xf numFmtId="0" fontId="4" fillId="0" borderId="42" xfId="0" applyFont="1" applyBorder="1" applyAlignment="1">
      <alignment wrapText="1"/>
    </xf>
    <xf numFmtId="4" fontId="27" fillId="0" borderId="63" xfId="0" applyNumberFormat="1" applyFont="1" applyFill="1" applyBorder="1" applyAlignment="1">
      <alignment horizontal="right" vertical="center"/>
    </xf>
    <xf numFmtId="0" fontId="0" fillId="0" borderId="42" xfId="0" applyBorder="1" applyAlignment="1">
      <alignment horizontal="left"/>
    </xf>
    <xf numFmtId="0" fontId="0" fillId="0" borderId="42" xfId="0" applyBorder="1" applyAlignment="1">
      <alignment wrapText="1"/>
    </xf>
    <xf numFmtId="4" fontId="55" fillId="10" borderId="0" xfId="0" applyNumberFormat="1" applyFont="1" applyFill="1" applyAlignment="1">
      <alignment horizontal="right" vertical="top"/>
    </xf>
    <xf numFmtId="0" fontId="0" fillId="0" borderId="42" xfId="0" applyFill="1" applyBorder="1" applyAlignment="1">
      <alignment wrapText="1"/>
    </xf>
    <xf numFmtId="0" fontId="0" fillId="0" borderId="42" xfId="0" applyFill="1" applyBorder="1" applyAlignment="1">
      <alignment horizontal="left"/>
    </xf>
    <xf numFmtId="4" fontId="0" fillId="0" borderId="0" xfId="0" applyNumberFormat="1" applyFill="1"/>
    <xf numFmtId="0" fontId="4" fillId="0" borderId="42" xfId="0" applyFont="1" applyFill="1" applyBorder="1" applyAlignment="1">
      <alignment wrapText="1"/>
    </xf>
    <xf numFmtId="0" fontId="54" fillId="0" borderId="5" xfId="0" applyFont="1" applyFill="1" applyBorder="1" applyAlignment="1">
      <alignment horizontal="left" vertical="center" wrapText="1"/>
    </xf>
    <xf numFmtId="0" fontId="54" fillId="0" borderId="6" xfId="0" applyFont="1" applyFill="1" applyBorder="1" applyAlignment="1">
      <alignment horizontal="left" vertical="center" wrapText="1"/>
    </xf>
    <xf numFmtId="4" fontId="26" fillId="0" borderId="5" xfId="3" applyNumberFormat="1" applyFont="1" applyFill="1" applyBorder="1" applyAlignment="1">
      <alignment horizontal="right" vertical="center"/>
    </xf>
    <xf numFmtId="4" fontId="26" fillId="0" borderId="6" xfId="3" applyNumberFormat="1" applyFont="1" applyFill="1" applyBorder="1" applyAlignment="1">
      <alignment horizontal="right" vertical="center" wrapText="1"/>
    </xf>
    <xf numFmtId="0" fontId="26" fillId="0" borderId="0" xfId="0" applyFont="1" applyFill="1"/>
    <xf numFmtId="0" fontId="56" fillId="0" borderId="5" xfId="0" applyFont="1" applyFill="1" applyBorder="1" applyAlignment="1">
      <alignment horizontal="center" vertical="center" wrapText="1"/>
    </xf>
    <xf numFmtId="0" fontId="23" fillId="0" borderId="6" xfId="3" applyFont="1" applyFill="1" applyBorder="1" applyAlignment="1">
      <alignment vertical="center" wrapText="1"/>
    </xf>
    <xf numFmtId="4" fontId="18" fillId="0" borderId="64" xfId="0" applyNumberFormat="1" applyFont="1" applyFill="1" applyBorder="1" applyAlignment="1">
      <alignment horizontal="right" vertical="top"/>
    </xf>
    <xf numFmtId="0" fontId="54" fillId="0" borderId="6" xfId="0" applyFont="1" applyBorder="1" applyAlignment="1">
      <alignment horizontal="left" vertical="center" wrapText="1"/>
    </xf>
    <xf numFmtId="0" fontId="56" fillId="0" borderId="5" xfId="0" applyFont="1" applyBorder="1" applyAlignment="1">
      <alignment horizontal="center" vertical="center" wrapText="1"/>
    </xf>
    <xf numFmtId="0" fontId="56" fillId="0" borderId="0" xfId="0" applyFont="1" applyBorder="1" applyAlignment="1">
      <alignment vertical="center" wrapText="1"/>
    </xf>
    <xf numFmtId="0" fontId="9" fillId="0" borderId="42" xfId="0" applyFont="1" applyFill="1" applyBorder="1" applyAlignment="1">
      <alignment horizontal="justify" vertical="center" wrapText="1"/>
    </xf>
    <xf numFmtId="3" fontId="25" fillId="0" borderId="42" xfId="5" applyNumberFormat="1" applyFont="1" applyFill="1" applyBorder="1" applyAlignment="1">
      <alignment horizontal="right"/>
    </xf>
    <xf numFmtId="0" fontId="9" fillId="0" borderId="0" xfId="0" applyFont="1" applyBorder="1" applyAlignment="1">
      <alignment horizontal="justify" vertical="center" wrapText="1"/>
    </xf>
    <xf numFmtId="3" fontId="9" fillId="0" borderId="0" xfId="0" applyNumberFormat="1" applyFont="1" applyBorder="1" applyAlignment="1">
      <alignment horizontal="justify" vertical="center" wrapText="1"/>
    </xf>
    <xf numFmtId="3" fontId="25" fillId="2" borderId="0" xfId="5" applyNumberFormat="1" applyFont="1" applyFill="1" applyBorder="1" applyAlignment="1">
      <alignment horizontal="right"/>
    </xf>
    <xf numFmtId="3" fontId="0" fillId="0" borderId="0" xfId="0" applyNumberFormat="1"/>
    <xf numFmtId="168" fontId="0" fillId="0" borderId="0" xfId="0" applyNumberFormat="1"/>
    <xf numFmtId="165" fontId="6" fillId="3" borderId="2" xfId="1" applyNumberFormat="1" applyFont="1" applyFill="1" applyBorder="1" applyAlignment="1" applyProtection="1">
      <alignment horizontal="left" vertical="center"/>
    </xf>
    <xf numFmtId="165" fontId="6" fillId="3" borderId="4" xfId="1" applyNumberFormat="1" applyFont="1" applyFill="1" applyBorder="1" applyAlignment="1" applyProtection="1">
      <alignment horizontal="left" vertical="center"/>
    </xf>
    <xf numFmtId="165" fontId="6" fillId="3" borderId="5" xfId="1" applyNumberFormat="1" applyFont="1" applyFill="1" applyBorder="1" applyAlignment="1" applyProtection="1">
      <alignment horizontal="left" vertical="center"/>
    </xf>
    <xf numFmtId="165" fontId="6" fillId="3" borderId="6" xfId="1" applyNumberFormat="1" applyFont="1" applyFill="1" applyBorder="1" applyAlignment="1" applyProtection="1">
      <alignment horizontal="left" vertical="center"/>
    </xf>
    <xf numFmtId="165" fontId="6" fillId="3" borderId="44" xfId="1" applyNumberFormat="1" applyFont="1" applyFill="1" applyBorder="1" applyAlignment="1" applyProtection="1">
      <alignment horizontal="center" vertical="center"/>
    </xf>
    <xf numFmtId="165" fontId="6" fillId="3" borderId="44" xfId="1" applyNumberFormat="1" applyFont="1" applyFill="1" applyBorder="1" applyAlignment="1" applyProtection="1">
      <alignment horizontal="center" vertical="center" wrapText="1"/>
    </xf>
    <xf numFmtId="165" fontId="6" fillId="3" borderId="7" xfId="1" applyNumberFormat="1" applyFont="1" applyFill="1" applyBorder="1" applyAlignment="1" applyProtection="1">
      <alignment horizontal="left" vertical="center"/>
    </xf>
    <xf numFmtId="165" fontId="6" fillId="3" borderId="8" xfId="1" applyNumberFormat="1" applyFont="1" applyFill="1" applyBorder="1" applyAlignment="1" applyProtection="1">
      <alignment horizontal="left" vertical="center"/>
    </xf>
    <xf numFmtId="0" fontId="52" fillId="2" borderId="2" xfId="0" applyFont="1" applyFill="1" applyBorder="1" applyAlignment="1">
      <alignment horizontal="justify" vertical="center" wrapText="1"/>
    </xf>
    <xf numFmtId="0" fontId="52" fillId="2" borderId="4" xfId="0" applyFont="1" applyFill="1" applyBorder="1" applyAlignment="1">
      <alignment horizontal="justify" vertical="center" wrapText="1"/>
    </xf>
    <xf numFmtId="3" fontId="52" fillId="2" borderId="53" xfId="0" applyNumberFormat="1" applyFont="1" applyFill="1" applyBorder="1" applyAlignment="1">
      <alignment horizontal="right" vertical="center" wrapText="1"/>
    </xf>
    <xf numFmtId="0" fontId="57" fillId="2" borderId="5" xfId="0" applyFont="1" applyFill="1" applyBorder="1" applyAlignment="1">
      <alignment horizontal="left" vertical="center" wrapText="1" indent="1"/>
    </xf>
    <xf numFmtId="0" fontId="57" fillId="2" borderId="6" xfId="0" applyFont="1" applyFill="1" applyBorder="1" applyAlignment="1">
      <alignment horizontal="left" vertical="center" wrapText="1" indent="1"/>
    </xf>
    <xf numFmtId="3" fontId="2" fillId="0" borderId="63" xfId="0" applyNumberFormat="1" applyFont="1" applyFill="1" applyBorder="1" applyAlignment="1">
      <alignment horizontal="right" vertical="center" wrapText="1"/>
    </xf>
    <xf numFmtId="169" fontId="56" fillId="0" borderId="63" xfId="0" applyNumberFormat="1" applyFont="1" applyFill="1" applyBorder="1" applyAlignment="1" applyProtection="1">
      <alignment vertical="center" wrapText="1"/>
      <protection locked="0"/>
    </xf>
    <xf numFmtId="3" fontId="2" fillId="0" borderId="63" xfId="0" applyNumberFormat="1" applyFont="1" applyFill="1" applyBorder="1" applyAlignment="1" applyProtection="1">
      <alignment horizontal="right" vertical="top"/>
      <protection locked="0"/>
    </xf>
    <xf numFmtId="3" fontId="2" fillId="2" borderId="63" xfId="0" applyNumberFormat="1" applyFont="1" applyFill="1" applyBorder="1" applyAlignment="1">
      <alignment horizontal="right" vertical="center" wrapText="1"/>
    </xf>
    <xf numFmtId="0" fontId="52" fillId="2" borderId="5" xfId="0" applyFont="1" applyFill="1" applyBorder="1" applyAlignment="1">
      <alignment horizontal="justify" vertical="center" wrapText="1"/>
    </xf>
    <xf numFmtId="0" fontId="52" fillId="2" borderId="6" xfId="0" applyFont="1" applyFill="1" applyBorder="1" applyAlignment="1">
      <alignment horizontal="justify" vertical="center" wrapText="1"/>
    </xf>
    <xf numFmtId="3" fontId="52" fillId="0" borderId="63" xfId="0" applyNumberFormat="1" applyFont="1" applyFill="1" applyBorder="1" applyAlignment="1">
      <alignment horizontal="right" vertical="center" wrapText="1"/>
    </xf>
    <xf numFmtId="3" fontId="52" fillId="2" borderId="63" xfId="0" applyNumberFormat="1" applyFont="1" applyFill="1" applyBorder="1" applyAlignment="1">
      <alignment horizontal="right" vertical="center" wrapText="1"/>
    </xf>
    <xf numFmtId="3" fontId="52" fillId="0" borderId="63" xfId="0" applyNumberFormat="1" applyFont="1" applyFill="1" applyBorder="1" applyAlignment="1" applyProtection="1">
      <alignment horizontal="right" vertical="center" wrapText="1"/>
      <protection locked="0"/>
    </xf>
    <xf numFmtId="0" fontId="57" fillId="2" borderId="7" xfId="0" applyFont="1" applyFill="1" applyBorder="1" applyAlignment="1">
      <alignment horizontal="justify" vertical="center" wrapText="1"/>
    </xf>
    <xf numFmtId="0" fontId="57" fillId="2" borderId="8" xfId="0" applyFont="1" applyFill="1" applyBorder="1" applyAlignment="1">
      <alignment horizontal="justify" vertical="center" wrapText="1"/>
    </xf>
    <xf numFmtId="3" fontId="52" fillId="0" borderId="24" xfId="0" applyNumberFormat="1" applyFont="1" applyFill="1" applyBorder="1" applyAlignment="1">
      <alignment horizontal="right" vertical="center" wrapText="1"/>
    </xf>
    <xf numFmtId="3" fontId="52" fillId="2" borderId="24" xfId="0" applyNumberFormat="1" applyFont="1" applyFill="1" applyBorder="1" applyAlignment="1">
      <alignment horizontal="right" vertical="center" wrapText="1"/>
    </xf>
    <xf numFmtId="0" fontId="57" fillId="0" borderId="7" xfId="0" applyFont="1" applyFill="1" applyBorder="1" applyAlignment="1">
      <alignment horizontal="justify" vertical="center" wrapText="1"/>
    </xf>
    <xf numFmtId="0" fontId="57" fillId="0" borderId="8" xfId="0" applyFont="1" applyFill="1" applyBorder="1" applyAlignment="1">
      <alignment horizontal="justify" vertical="center" wrapText="1"/>
    </xf>
    <xf numFmtId="3" fontId="57" fillId="0" borderId="24" xfId="0" applyNumberFormat="1" applyFont="1" applyFill="1" applyBorder="1" applyAlignment="1" applyProtection="1">
      <alignment horizontal="right" vertical="center" wrapText="1"/>
    </xf>
    <xf numFmtId="0" fontId="57" fillId="2" borderId="0" xfId="0" applyFont="1" applyFill="1" applyBorder="1" applyAlignment="1">
      <alignment horizontal="justify" vertical="center" wrapText="1"/>
    </xf>
    <xf numFmtId="3" fontId="57" fillId="2" borderId="0" xfId="0" applyNumberFormat="1" applyFont="1" applyFill="1" applyBorder="1" applyAlignment="1" applyProtection="1">
      <alignment horizontal="right" vertical="center" wrapText="1"/>
    </xf>
  </cellXfs>
  <cellStyles count="12">
    <cellStyle name="=C:\WINNT\SYSTEM32\COMMAND.COM" xfId="2"/>
    <cellStyle name="Excel Built-in Normal" xfId="10"/>
    <cellStyle name="Millares" xfId="1" builtinId="3"/>
    <cellStyle name="Millares 2" xfId="5"/>
    <cellStyle name="Moneda" xfId="6" builtinId="4"/>
    <cellStyle name="Normal" xfId="0" builtinId="0"/>
    <cellStyle name="Normal 2" xfId="3"/>
    <cellStyle name="Normal 2 2" xfId="8"/>
    <cellStyle name="Normal 2 3" xfId="9"/>
    <cellStyle name="Normal 3" xfId="11"/>
    <cellStyle name="Normal 9" xfId="4"/>
    <cellStyle name="Porcentaje" xfId="7" builtinId="5"/>
  </cellStyles>
  <dxfs count="76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diagrams/_rels/data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E9286EE1-88DE-498C-B016-B14C716DBFF3}" type="doc">
      <dgm:prSet loTypeId="urn:microsoft.com/office/officeart/2008/layout/BendingPictureCaption" loCatId="picture" qsTypeId="urn:microsoft.com/office/officeart/2005/8/quickstyle/simple1" qsCatId="simple" csTypeId="urn:microsoft.com/office/officeart/2005/8/colors/accent1_2" csCatId="accent1" phldr="1"/>
      <dgm:spPr/>
    </dgm:pt>
    <dgm:pt modelId="{5AAF3CCD-C248-46DD-9723-B1A7DD6ED69F}">
      <dgm:prSet phldrT="[Texto]"/>
      <dgm:spPr>
        <a:blipFill rotWithShape="0">
          <a:blip xmlns:r="http://schemas.openxmlformats.org/officeDocument/2006/relationships" r:embed="rId1"/>
          <a:stretch>
            <a:fillRect/>
          </a:stretch>
        </a:blipFill>
      </dgm:spPr>
      <dgm:t>
        <a:bodyPr/>
        <a:lstStyle/>
        <a:p>
          <a:endParaRPr lang="es-MX"/>
        </a:p>
      </dgm:t>
    </dgm:pt>
    <dgm:pt modelId="{B0E857BB-6A56-408D-A67D-B4755F95B3A8}" type="sibTrans" cxnId="{8362E88A-B192-4592-A86F-B81ABC5C9739}">
      <dgm:prSet/>
      <dgm:spPr/>
      <dgm:t>
        <a:bodyPr/>
        <a:lstStyle/>
        <a:p>
          <a:endParaRPr lang="es-MX"/>
        </a:p>
      </dgm:t>
    </dgm:pt>
    <dgm:pt modelId="{1976C424-0865-4310-ACF8-80A0B3F92939}" type="parTrans" cxnId="{8362E88A-B192-4592-A86F-B81ABC5C9739}">
      <dgm:prSet/>
      <dgm:spPr/>
      <dgm:t>
        <a:bodyPr/>
        <a:lstStyle/>
        <a:p>
          <a:endParaRPr lang="es-MX"/>
        </a:p>
      </dgm:t>
    </dgm:pt>
    <dgm:pt modelId="{BCC28BBB-7674-433E-BBB0-384C2E297A77}" type="pres">
      <dgm:prSet presAssocID="{E9286EE1-88DE-498C-B016-B14C716DBFF3}" presName="diagram" presStyleCnt="0">
        <dgm:presLayoutVars>
          <dgm:dir/>
        </dgm:presLayoutVars>
      </dgm:prSet>
      <dgm:spPr/>
    </dgm:pt>
    <dgm:pt modelId="{61C0025E-7C2C-4D6C-81BF-676989332D09}" type="pres">
      <dgm:prSet presAssocID="{5AAF3CCD-C248-46DD-9723-B1A7DD6ED69F}" presName="composite" presStyleCnt="0"/>
      <dgm:spPr/>
    </dgm:pt>
    <dgm:pt modelId="{A3E73264-E1C9-4B62-BC4B-C2C0E356779B}" type="pres">
      <dgm:prSet presAssocID="{5AAF3CCD-C248-46DD-9723-B1A7DD6ED69F}" presName="Image" presStyleLbl="bgShp" presStyleIdx="0" presStyleCnt="1" custScaleY="110555" custLinFactNeighborY="221"/>
      <dgm:spPr>
        <a:blipFill>
          <a:blip xmlns:r="http://schemas.openxmlformats.org/officeDocument/2006/relationships" r:embed="rId2" cstate="print"/>
          <a:srcRect/>
          <a:stretch>
            <a:fillRect l="-9000" r="-9000"/>
          </a:stretch>
        </a:blipFill>
      </dgm:spPr>
    </dgm:pt>
    <dgm:pt modelId="{BB55D1C3-8847-478C-B59E-275D016B4D09}" type="pres">
      <dgm:prSet presAssocID="{5AAF3CCD-C248-46DD-9723-B1A7DD6ED69F}" presName="Parent" presStyleLbl="node0" presStyleIdx="0" presStyleCnt="1" custScaleX="15344" custScaleY="44453" custLinFactNeighborX="-3473" custLinFactNeighborY="-31204">
        <dgm:presLayoutVars>
          <dgm:bulletEnabled val="1"/>
        </dgm:presLayoutVars>
      </dgm:prSet>
      <dgm:spPr/>
      <dgm:t>
        <a:bodyPr/>
        <a:lstStyle/>
        <a:p>
          <a:endParaRPr lang="es-MX"/>
        </a:p>
      </dgm:t>
    </dgm:pt>
  </dgm:ptLst>
  <dgm:cxnLst>
    <dgm:cxn modelId="{8362E88A-B192-4592-A86F-B81ABC5C9739}" srcId="{E9286EE1-88DE-498C-B016-B14C716DBFF3}" destId="{5AAF3CCD-C248-46DD-9723-B1A7DD6ED69F}" srcOrd="0" destOrd="0" parTransId="{1976C424-0865-4310-ACF8-80A0B3F92939}" sibTransId="{B0E857BB-6A56-408D-A67D-B4755F95B3A8}"/>
    <dgm:cxn modelId="{99946A81-C29F-49A9-ABD6-4F583C61C222}" type="presOf" srcId="{5AAF3CCD-C248-46DD-9723-B1A7DD6ED69F}" destId="{BB55D1C3-8847-478C-B59E-275D016B4D09}" srcOrd="0" destOrd="0" presId="urn:microsoft.com/office/officeart/2008/layout/BendingPictureCaption"/>
    <dgm:cxn modelId="{DB6F5E44-91F2-4730-AD3F-88504FC2DC64}" type="presOf" srcId="{E9286EE1-88DE-498C-B016-B14C716DBFF3}" destId="{BCC28BBB-7674-433E-BBB0-384C2E297A77}" srcOrd="0" destOrd="0" presId="urn:microsoft.com/office/officeart/2008/layout/BendingPictureCaption"/>
    <dgm:cxn modelId="{580AA808-21E2-4C47-8097-462BF8B5C633}" type="presParOf" srcId="{BCC28BBB-7674-433E-BBB0-384C2E297A77}" destId="{61C0025E-7C2C-4D6C-81BF-676989332D09}" srcOrd="0" destOrd="0" presId="urn:microsoft.com/office/officeart/2008/layout/BendingPictureCaption"/>
    <dgm:cxn modelId="{AA11C071-4F46-4DF0-87C0-49920C1BC466}" type="presParOf" srcId="{61C0025E-7C2C-4D6C-81BF-676989332D09}" destId="{A3E73264-E1C9-4B62-BC4B-C2C0E356779B}" srcOrd="0" destOrd="0" presId="urn:microsoft.com/office/officeart/2008/layout/BendingPictureCaption"/>
    <dgm:cxn modelId="{78A29DCB-C4E8-4EDA-8B1E-ACF818854077}" type="presParOf" srcId="{61C0025E-7C2C-4D6C-81BF-676989332D09}" destId="{BB55D1C3-8847-478C-B59E-275D016B4D09}" srcOrd="1" destOrd="0" presId="urn:microsoft.com/office/officeart/2008/layout/BendingPictureCaption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8/layout/BendingPictureCaption">
  <dgm:title val=""/>
  <dgm:desc val=""/>
  <dgm:catLst>
    <dgm:cat type="picture" pri="6000"/>
    <dgm:cat type="pictureconvert" pri="6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</dgm:ptLst>
      <dgm:cxnLst>
        <dgm:cxn modelId="7" srcId="0" destId="1" srcOrd="0" destOrd="0"/>
        <dgm:cxn modelId="8" srcId="0" destId="2" srcOrd="1" destOrd="0"/>
      </dgm:cxnLst>
      <dgm:bg/>
      <dgm:whole/>
    </dgm:dataModel>
  </dgm:sampData>
  <dgm:styleData>
    <dgm:dataModel>
      <dgm:ptLst>
        <dgm:pt modelId="0" type="doc"/>
        <dgm:pt modelId="10">
          <dgm:prSet phldr="1"/>
        </dgm:pt>
        <dgm:pt modelId="20">
          <dgm:prSet phldr="1"/>
        </dgm:pt>
      </dgm:ptLst>
      <dgm:cxnLst>
        <dgm:cxn modelId="60" srcId="0" destId="10" srcOrd="0" destOrd="0"/>
        <dgm:cxn modelId="70" srcId="0" destId="20" srcOrd="1" destOrd="0"/>
      </dgm:cxnLst>
      <dgm:bg/>
      <dgm:whole/>
    </dgm:dataModel>
  </dgm:styleData>
  <dgm:clrData>
    <dgm:dataModel>
      <dgm:ptLst>
        <dgm:pt modelId="0" type="doc"/>
        <dgm:pt modelId="10">
          <dgm:prSet phldr="1"/>
        </dgm:pt>
        <dgm:pt modelId="20">
          <dgm:prSet phldr="1"/>
        </dgm:pt>
        <dgm:pt modelId="30">
          <dgm:prSet phldr="1"/>
        </dgm:pt>
        <dgm:pt modelId="40">
          <dgm:prSet phldr="1"/>
        </dgm:pt>
      </dgm:ptLst>
      <dgm:cxnLst>
        <dgm:cxn modelId="60" srcId="0" destId="10" srcOrd="0" destOrd="0"/>
        <dgm:cxn modelId="70" srcId="0" destId="20" srcOrd="1" destOrd="0"/>
        <dgm:cxn modelId="80" srcId="0" destId="30" srcOrd="2" destOrd="0"/>
        <dgm:cxn modelId="90" srcId="0" destId="40" srcOrd="3" destOrd="0"/>
      </dgm:cxnLst>
      <dgm:bg/>
      <dgm:whole/>
    </dgm:dataModel>
  </dgm:clrData>
  <dgm:layoutNode name="diagram">
    <dgm:varLst>
      <dgm:dir/>
    </dgm:varLst>
    <dgm:choose name="Name0">
      <dgm:if name="Name1" func="var" arg="dir" op="equ" val="norm">
        <dgm:alg type="snake">
          <dgm:param type="off" val="ctr"/>
        </dgm:alg>
      </dgm:if>
      <dgm:else name="Name2">
        <dgm:alg type="snake">
          <dgm:param type="grDir" val="tR"/>
          <dgm:param type="off" val="ctr"/>
        </dgm:alg>
      </dgm:else>
    </dgm:choose>
    <dgm:shape xmlns:r="http://schemas.openxmlformats.org/officeDocument/2006/relationships" r:blip="">
      <dgm:adjLst/>
    </dgm:shape>
    <dgm:constrLst>
      <dgm:constr type="primFontSz" for="des" ptType="node" op="equ" val="65"/>
      <dgm:constr type="w" for="ch" forName="composite" refType="w"/>
      <dgm:constr type="h" for="ch" forName="composite" refType="h"/>
      <dgm:constr type="sp" refType="w" refFor="ch" refForName="composite" op="equ" fact="0.1"/>
      <dgm:constr type="w" for="ch" forName="sibTrans" refType="w" refFor="ch" refForName="composite" op="equ" fact="0.1"/>
      <dgm:constr type="h" for="ch" forName="sibTrans" refType="w" refFor="ch" refForName="sibTrans" op="equ"/>
    </dgm:constrLst>
    <dgm:forEach name="nodesForEach" axis="ch" ptType="node">
      <dgm:layoutNode name="composite">
        <dgm:alg type="composite">
          <dgm:param type="ar" val="1.31"/>
        </dgm:alg>
        <dgm:shape xmlns:r="http://schemas.openxmlformats.org/officeDocument/2006/relationships" r:blip="">
          <dgm:adjLst/>
        </dgm:shape>
        <dgm:choose name="Name3">
          <dgm:if name="Name4" func="var" arg="dir" op="equ" val="norm">
            <dgm:constrLst>
              <dgm:constr type="l" for="ch" forName="Image" refType="w" fact="0"/>
              <dgm:constr type="t" for="ch" forName="Image" refType="h" fact="0"/>
              <dgm:constr type="w" for="ch" forName="Image" refType="w" fact="0.94"/>
              <dgm:constr type="h" for="ch" forName="Image" refType="h" fact="0.91"/>
              <dgm:constr type="l" for="ch" forName="Parent" refType="w" fact="0.19"/>
              <dgm:constr type="t" for="ch" forName="Parent" refType="h" fact="0.745"/>
              <dgm:constr type="w" for="ch" forName="Parent" refType="w" fact="0.81"/>
              <dgm:constr type="h" for="ch" forName="Parent" refType="h" fact="0.255"/>
            </dgm:constrLst>
          </dgm:if>
          <dgm:else name="Name5">
            <dgm:constrLst>
              <dgm:constr type="l" for="ch" forName="Image" refType="w" fact="0.06"/>
              <dgm:constr type="t" for="ch" forName="Image" refType="h" fact="0"/>
              <dgm:constr type="w" for="ch" forName="Image" refType="w" fact="0.94"/>
              <dgm:constr type="h" for="ch" forName="Image" refType="h" fact="0.91"/>
              <dgm:constr type="l" for="ch" forName="Parent" refType="w" fact="0"/>
              <dgm:constr type="t" for="ch" forName="Parent" refType="h" fact="0.745"/>
              <dgm:constr type="w" for="ch" forName="Parent" refType="w" fact="0.81"/>
              <dgm:constr type="h" for="ch" forName="Parent" refType="h" fact="0.255"/>
            </dgm:constrLst>
          </dgm:else>
        </dgm:choose>
        <dgm:layoutNode name="Image" styleLbl="bgShp">
          <dgm:alg type="sp"/>
          <dgm:shape xmlns:r="http://schemas.openxmlformats.org/officeDocument/2006/relationships" type="rect" r:blip="" blipPhldr="1">
            <dgm:adjLst/>
          </dgm:shape>
          <dgm:presOf/>
        </dgm:layoutNode>
        <dgm:layoutNode name="Parent" styleLbl="node0">
          <dgm:varLst>
            <dgm:bulletEnabled val="1"/>
          </dgm:varLst>
          <dgm:alg type="tx">
            <dgm:param type="txAnchorVertCh" val="mid"/>
            <dgm:param type="shpTxRTLAlignCh" val="r"/>
            <dgm:param type="lnSpAfParP" val="5"/>
          </dgm:alg>
          <dgm:shape xmlns:r="http://schemas.openxmlformats.org/officeDocument/2006/relationships" type="rect" r:blip="">
            <dgm:adjLst/>
          </dgm:shape>
          <dgm:presOf axis="desOrSelf" ptType="node"/>
          <dgm:constrLst>
            <dgm:constr type="lMarg" refType="primFontSz" fact="0.15"/>
            <dgm:constr type="rMarg" refType="primFontSz" fact="0.15"/>
            <dgm:constr type="tMarg" refType="primFontSz" fact="0.15"/>
            <dgm:constr type="bMarg" refType="primFontSz" fact="0.15"/>
          </dgm:constrLst>
          <dgm:ruleLst>
            <dgm:rule type="primFontSz" val="5" fact="NaN" max="NaN"/>
          </dgm:ruleLst>
        </dgm:layoutNode>
      </dgm:layoutNode>
      <dgm:forEach name="sibTransForEach" axis="followSib" ptType="sibTrans" cnt="1">
        <dgm:layoutNode name="sibTrans">
          <dgm:alg type="sp"/>
          <dgm:shape xmlns:r="http://schemas.openxmlformats.org/officeDocument/2006/relationships" r:blip="">
            <dgm:adjLst/>
          </dgm:shap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8</xdr:col>
      <xdr:colOff>66675</xdr:colOff>
      <xdr:row>19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1328" t="22375" r="20938" b="25910"/>
        <a:stretch>
          <a:fillRect/>
        </a:stretch>
      </xdr:blipFill>
      <xdr:spPr bwMode="auto">
        <a:xfrm>
          <a:off x="1" y="0"/>
          <a:ext cx="6686549" cy="3743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3</xdr:col>
      <xdr:colOff>1285871</xdr:colOff>
      <xdr:row>21</xdr:row>
      <xdr:rowOff>145218</xdr:rowOff>
    </xdr:from>
    <xdr:to>
      <xdr:col>5</xdr:col>
      <xdr:colOff>647698</xdr:colOff>
      <xdr:row>24</xdr:row>
      <xdr:rowOff>362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pSpPr/>
      </xdr:nvGrpSpPr>
      <xdr:grpSpPr>
        <a:xfrm>
          <a:off x="3571871" y="4145718"/>
          <a:ext cx="1409702" cy="426644"/>
          <a:chOff x="4140791" y="3764724"/>
          <a:chExt cx="811647" cy="426644"/>
        </a:xfrm>
      </xdr:grpSpPr>
      <xdr:sp macro="" textlink="">
        <xdr:nvSpPr>
          <xdr:cNvPr id="7" name="Rectángulo 6">
            <a:extLst>
              <a:ext uri="{FF2B5EF4-FFF2-40B4-BE49-F238E27FC236}">
                <a16:creationId xmlns:a16="http://schemas.microsoft.com/office/drawing/2014/main" xmlns="" id="{00000000-0008-0000-0000-000007000000}"/>
              </a:ext>
            </a:extLst>
          </xdr:cNvPr>
          <xdr:cNvSpPr/>
        </xdr:nvSpPr>
        <xdr:spPr>
          <a:xfrm>
            <a:off x="4140791" y="3819531"/>
            <a:ext cx="539751" cy="231305"/>
          </a:xfrm>
          <a:prstGeom prst="rect">
            <a:avLst/>
          </a:prstGeom>
          <a:solidFill>
            <a:schemeClr val="bg1"/>
          </a:solidFill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1">
              <a:hueOff val="0"/>
              <a:satOff val="0"/>
              <a:lumOff val="0"/>
              <a:alphaOff val="0"/>
            </a:schemeClr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</xdr: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xmlns="" id="{00000000-0008-0000-0000-000008000000}"/>
              </a:ext>
            </a:extLst>
          </xdr:cNvPr>
          <xdr:cNvSpPr/>
        </xdr:nvSpPr>
        <xdr:spPr>
          <a:xfrm>
            <a:off x="4140791" y="3764724"/>
            <a:ext cx="811647" cy="426644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spcFirstLastPara="0" vert="horz" wrap="square" lIns="38100" tIns="38100" rIns="38100" bIns="38100" numCol="1" spcCol="1270" anchor="ctr" anchorCtr="0">
            <a:noAutofit/>
          </a:bodyPr>
          <a:lstStyle/>
          <a:p>
            <a:pPr lvl="0" algn="ctr" defTabSz="4445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es-MX" sz="1600" b="1" kern="1200" baseline="0">
                <a:solidFill>
                  <a:sysClr val="windowText" lastClr="000000"/>
                </a:solidFill>
              </a:rPr>
              <a:t> Marzo 2017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11</xdr:col>
      <xdr:colOff>704850</xdr:colOff>
      <xdr:row>31</xdr:row>
      <xdr:rowOff>152399</xdr:rowOff>
    </xdr:to>
    <xdr:graphicFrame macro="">
      <xdr:nvGraphicFramePr>
        <xdr:cNvPr id="2" name="Diagrama 1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666750</xdr:colOff>
      <xdr:row>28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1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1406" t="22125" r="20859" b="7000"/>
        <a:stretch>
          <a:fillRect/>
        </a:stretch>
      </xdr:blipFill>
      <xdr:spPr bwMode="auto">
        <a:xfrm>
          <a:off x="0" y="0"/>
          <a:ext cx="7524750" cy="5400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5</xdr:col>
      <xdr:colOff>609600</xdr:colOff>
      <xdr:row>23</xdr:row>
      <xdr:rowOff>142875</xdr:rowOff>
    </xdr:from>
    <xdr:to>
      <xdr:col>6</xdr:col>
      <xdr:colOff>476250</xdr:colOff>
      <xdr:row>25</xdr:row>
      <xdr:rowOff>66675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xmlns="" id="{00000000-0008-0000-1800-000003000000}"/>
            </a:ext>
          </a:extLst>
        </xdr:cNvPr>
        <xdr:cNvSpPr/>
      </xdr:nvSpPr>
      <xdr:spPr>
        <a:xfrm>
          <a:off x="4419600" y="4524375"/>
          <a:ext cx="628650" cy="30480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oneCellAnchor>
    <xdr:from>
      <xdr:col>5</xdr:col>
      <xdr:colOff>676275</xdr:colOff>
      <xdr:row>23</xdr:row>
      <xdr:rowOff>161925</xdr:rowOff>
    </xdr:from>
    <xdr:ext cx="484620" cy="436786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00000000-0008-0000-1800-000004000000}"/>
            </a:ext>
          </a:extLst>
        </xdr:cNvPr>
        <xdr:cNvSpPr txBox="1"/>
      </xdr:nvSpPr>
      <xdr:spPr>
        <a:xfrm>
          <a:off x="4486275" y="4543425"/>
          <a:ext cx="484620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ES" sz="1100"/>
            <a:t>Junio</a:t>
          </a:r>
        </a:p>
        <a:p>
          <a:r>
            <a:rPr lang="es-ES" sz="1100"/>
            <a:t>2016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ocuments\2017%20REPSS\2017.09.26%20REPORTES%201ER%20TRIM\B%202017.09.28%20%20MZO%202017%20REPSS%20CTA%20PU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 Contable"/>
      <sheetName val=" ESF"/>
      <sheetName val="EA"/>
      <sheetName val="EFE"/>
      <sheetName val=" EVHP"/>
      <sheetName val="EAA"/>
      <sheetName val=" EAD"/>
      <sheetName val=" ECSF"/>
      <sheetName val="PASIVOS CONTINGENTES"/>
      <sheetName val="OK Notas E.F. "/>
      <sheetName val="PORTADA Anexos"/>
      <sheetName val="OK Bienes muebles 1er trim"/>
      <sheetName val="OK B. Inmuebles"/>
      <sheetName val="OK Rel Ctas Bancarias "/>
      <sheetName val="PORTADA Presupuestaria"/>
      <sheetName val="Consil Ingre 3er trimestre"/>
      <sheetName val="Consil Egre 3er trimestre"/>
      <sheetName val="OK a) Analítico Ingresos"/>
      <sheetName val="b) Clasificación Administra (2"/>
      <sheetName val="c) Clasificación Económica  (2"/>
      <sheetName val="b) Clasificación COG(Cap-Co)"/>
      <sheetName val="b) Clasificación Funcional  CFG"/>
      <sheetName val="d) Intereses de la Deuda"/>
      <sheetName val="e)Indicadores de Postura Fi (2"/>
      <sheetName val="PORTADA PROGRAMATICA"/>
      <sheetName val="a) Gto x Cat Programatica (2)"/>
      <sheetName val="b) Pg y Py de Inversión "/>
      <sheetName val="c) Indicadores Resultados (2)"/>
      <sheetName val="Hoja1"/>
    </sheetNames>
    <sheetDataSet>
      <sheetData sheetId="0" refreshError="1"/>
      <sheetData sheetId="1">
        <row r="70">
          <cell r="D70" t="str">
            <v xml:space="preserve">Dr. Celso del Angel Montiel Hernández </v>
          </cell>
          <cell r="H70" t="str">
            <v xml:space="preserve">Lic. José Antonio Amaya Santamaría </v>
          </cell>
        </row>
        <row r="71">
          <cell r="H71" t="str">
            <v>Director de Area Administrativa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26">
          <cell r="D26" t="str">
            <v xml:space="preserve">Dr. Celso del Angel Montiel Hernández </v>
          </cell>
        </row>
      </sheetData>
      <sheetData sheetId="20"/>
      <sheetData sheetId="2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WVR55"/>
  <sheetViews>
    <sheetView topLeftCell="D14" zoomScale="116" zoomScaleNormal="90" workbookViewId="0">
      <selection activeCell="D26" sqref="D26:I26"/>
    </sheetView>
  </sheetViews>
  <sheetFormatPr baseColWidth="10" defaultColWidth="0" defaultRowHeight="41.25" customHeight="1" x14ac:dyDescent="0.2"/>
  <cols>
    <col min="1" max="1" width="2.7109375" style="343" customWidth="1"/>
    <col min="2" max="2" width="17.85546875" style="343" customWidth="1"/>
    <col min="3" max="3" width="61" style="343" customWidth="1"/>
    <col min="4" max="9" width="18" style="343" customWidth="1"/>
    <col min="10" max="10" width="2.7109375" style="343" customWidth="1"/>
    <col min="11" max="256" width="11.42578125" style="343" hidden="1"/>
    <col min="257" max="257" width="2.7109375" style="343" customWidth="1"/>
    <col min="258" max="258" width="17.85546875" style="343" customWidth="1"/>
    <col min="259" max="259" width="61" style="343" customWidth="1"/>
    <col min="260" max="265" width="18" style="343" customWidth="1"/>
    <col min="266" max="266" width="2.7109375" style="343" customWidth="1"/>
    <col min="267" max="512" width="11.42578125" style="343" hidden="1"/>
    <col min="513" max="513" width="2.7109375" style="343" customWidth="1"/>
    <col min="514" max="514" width="17.85546875" style="343" customWidth="1"/>
    <col min="515" max="515" width="61" style="343" customWidth="1"/>
    <col min="516" max="521" width="18" style="343" customWidth="1"/>
    <col min="522" max="522" width="2.7109375" style="343" customWidth="1"/>
    <col min="523" max="768" width="11.42578125" style="343" hidden="1"/>
    <col min="769" max="769" width="2.7109375" style="343" customWidth="1"/>
    <col min="770" max="770" width="17.85546875" style="343" customWidth="1"/>
    <col min="771" max="771" width="61" style="343" customWidth="1"/>
    <col min="772" max="777" width="18" style="343" customWidth="1"/>
    <col min="778" max="778" width="2.7109375" style="343" customWidth="1"/>
    <col min="779" max="1024" width="11.42578125" style="343" hidden="1"/>
    <col min="1025" max="1025" width="2.7109375" style="343" customWidth="1"/>
    <col min="1026" max="1026" width="17.85546875" style="343" customWidth="1"/>
    <col min="1027" max="1027" width="61" style="343" customWidth="1"/>
    <col min="1028" max="1033" width="18" style="343" customWidth="1"/>
    <col min="1034" max="1034" width="2.7109375" style="343" customWidth="1"/>
    <col min="1035" max="1280" width="11.42578125" style="343" hidden="1"/>
    <col min="1281" max="1281" width="2.7109375" style="343" customWidth="1"/>
    <col min="1282" max="1282" width="17.85546875" style="343" customWidth="1"/>
    <col min="1283" max="1283" width="61" style="343" customWidth="1"/>
    <col min="1284" max="1289" width="18" style="343" customWidth="1"/>
    <col min="1290" max="1290" width="2.7109375" style="343" customWidth="1"/>
    <col min="1291" max="1536" width="11.42578125" style="343" hidden="1"/>
    <col min="1537" max="1537" width="2.7109375" style="343" customWidth="1"/>
    <col min="1538" max="1538" width="17.85546875" style="343" customWidth="1"/>
    <col min="1539" max="1539" width="61" style="343" customWidth="1"/>
    <col min="1540" max="1545" width="18" style="343" customWidth="1"/>
    <col min="1546" max="1546" width="2.7109375" style="343" customWidth="1"/>
    <col min="1547" max="1792" width="11.42578125" style="343" hidden="1"/>
    <col min="1793" max="1793" width="2.7109375" style="343" customWidth="1"/>
    <col min="1794" max="1794" width="17.85546875" style="343" customWidth="1"/>
    <col min="1795" max="1795" width="61" style="343" customWidth="1"/>
    <col min="1796" max="1801" width="18" style="343" customWidth="1"/>
    <col min="1802" max="1802" width="2.7109375" style="343" customWidth="1"/>
    <col min="1803" max="2048" width="11.42578125" style="343" hidden="1"/>
    <col min="2049" max="2049" width="2.7109375" style="343" customWidth="1"/>
    <col min="2050" max="2050" width="17.85546875" style="343" customWidth="1"/>
    <col min="2051" max="2051" width="61" style="343" customWidth="1"/>
    <col min="2052" max="2057" width="18" style="343" customWidth="1"/>
    <col min="2058" max="2058" width="2.7109375" style="343" customWidth="1"/>
    <col min="2059" max="2304" width="11.42578125" style="343" hidden="1"/>
    <col min="2305" max="2305" width="2.7109375" style="343" customWidth="1"/>
    <col min="2306" max="2306" width="17.85546875" style="343" customWidth="1"/>
    <col min="2307" max="2307" width="61" style="343" customWidth="1"/>
    <col min="2308" max="2313" width="18" style="343" customWidth="1"/>
    <col min="2314" max="2314" width="2.7109375" style="343" customWidth="1"/>
    <col min="2315" max="2560" width="11.42578125" style="343" hidden="1"/>
    <col min="2561" max="2561" width="2.7109375" style="343" customWidth="1"/>
    <col min="2562" max="2562" width="17.85546875" style="343" customWidth="1"/>
    <col min="2563" max="2563" width="61" style="343" customWidth="1"/>
    <col min="2564" max="2569" width="18" style="343" customWidth="1"/>
    <col min="2570" max="2570" width="2.7109375" style="343" customWidth="1"/>
    <col min="2571" max="2816" width="11.42578125" style="343" hidden="1"/>
    <col min="2817" max="2817" width="2.7109375" style="343" customWidth="1"/>
    <col min="2818" max="2818" width="17.85546875" style="343" customWidth="1"/>
    <col min="2819" max="2819" width="61" style="343" customWidth="1"/>
    <col min="2820" max="2825" width="18" style="343" customWidth="1"/>
    <col min="2826" max="2826" width="2.7109375" style="343" customWidth="1"/>
    <col min="2827" max="3072" width="11.42578125" style="343" hidden="1"/>
    <col min="3073" max="3073" width="2.7109375" style="343" customWidth="1"/>
    <col min="3074" max="3074" width="17.85546875" style="343" customWidth="1"/>
    <col min="3075" max="3075" width="61" style="343" customWidth="1"/>
    <col min="3076" max="3081" width="18" style="343" customWidth="1"/>
    <col min="3082" max="3082" width="2.7109375" style="343" customWidth="1"/>
    <col min="3083" max="3328" width="11.42578125" style="343" hidden="1"/>
    <col min="3329" max="3329" width="2.7109375" style="343" customWidth="1"/>
    <col min="3330" max="3330" width="17.85546875" style="343" customWidth="1"/>
    <col min="3331" max="3331" width="61" style="343" customWidth="1"/>
    <col min="3332" max="3337" width="18" style="343" customWidth="1"/>
    <col min="3338" max="3338" width="2.7109375" style="343" customWidth="1"/>
    <col min="3339" max="3584" width="11.42578125" style="343" hidden="1"/>
    <col min="3585" max="3585" width="2.7109375" style="343" customWidth="1"/>
    <col min="3586" max="3586" width="17.85546875" style="343" customWidth="1"/>
    <col min="3587" max="3587" width="61" style="343" customWidth="1"/>
    <col min="3588" max="3593" width="18" style="343" customWidth="1"/>
    <col min="3594" max="3594" width="2.7109375" style="343" customWidth="1"/>
    <col min="3595" max="3840" width="11.42578125" style="343" hidden="1"/>
    <col min="3841" max="3841" width="2.7109375" style="343" customWidth="1"/>
    <col min="3842" max="3842" width="17.85546875" style="343" customWidth="1"/>
    <col min="3843" max="3843" width="61" style="343" customWidth="1"/>
    <col min="3844" max="3849" width="18" style="343" customWidth="1"/>
    <col min="3850" max="3850" width="2.7109375" style="343" customWidth="1"/>
    <col min="3851" max="4096" width="11.42578125" style="343" hidden="1"/>
    <col min="4097" max="4097" width="2.7109375" style="343" customWidth="1"/>
    <col min="4098" max="4098" width="17.85546875" style="343" customWidth="1"/>
    <col min="4099" max="4099" width="61" style="343" customWidth="1"/>
    <col min="4100" max="4105" width="18" style="343" customWidth="1"/>
    <col min="4106" max="4106" width="2.7109375" style="343" customWidth="1"/>
    <col min="4107" max="4352" width="11.42578125" style="343" hidden="1"/>
    <col min="4353" max="4353" width="2.7109375" style="343" customWidth="1"/>
    <col min="4354" max="4354" width="17.85546875" style="343" customWidth="1"/>
    <col min="4355" max="4355" width="61" style="343" customWidth="1"/>
    <col min="4356" max="4361" width="18" style="343" customWidth="1"/>
    <col min="4362" max="4362" width="2.7109375" style="343" customWidth="1"/>
    <col min="4363" max="4608" width="11.42578125" style="343" hidden="1"/>
    <col min="4609" max="4609" width="2.7109375" style="343" customWidth="1"/>
    <col min="4610" max="4610" width="17.85546875" style="343" customWidth="1"/>
    <col min="4611" max="4611" width="61" style="343" customWidth="1"/>
    <col min="4612" max="4617" width="18" style="343" customWidth="1"/>
    <col min="4618" max="4618" width="2.7109375" style="343" customWidth="1"/>
    <col min="4619" max="4864" width="11.42578125" style="343" hidden="1"/>
    <col min="4865" max="4865" width="2.7109375" style="343" customWidth="1"/>
    <col min="4866" max="4866" width="17.85546875" style="343" customWidth="1"/>
    <col min="4867" max="4867" width="61" style="343" customWidth="1"/>
    <col min="4868" max="4873" width="18" style="343" customWidth="1"/>
    <col min="4874" max="4874" width="2.7109375" style="343" customWidth="1"/>
    <col min="4875" max="5120" width="11.42578125" style="343" hidden="1"/>
    <col min="5121" max="5121" width="2.7109375" style="343" customWidth="1"/>
    <col min="5122" max="5122" width="17.85546875" style="343" customWidth="1"/>
    <col min="5123" max="5123" width="61" style="343" customWidth="1"/>
    <col min="5124" max="5129" width="18" style="343" customWidth="1"/>
    <col min="5130" max="5130" width="2.7109375" style="343" customWidth="1"/>
    <col min="5131" max="5376" width="11.42578125" style="343" hidden="1"/>
    <col min="5377" max="5377" width="2.7109375" style="343" customWidth="1"/>
    <col min="5378" max="5378" width="17.85546875" style="343" customWidth="1"/>
    <col min="5379" max="5379" width="61" style="343" customWidth="1"/>
    <col min="5380" max="5385" width="18" style="343" customWidth="1"/>
    <col min="5386" max="5386" width="2.7109375" style="343" customWidth="1"/>
    <col min="5387" max="5632" width="11.42578125" style="343" hidden="1"/>
    <col min="5633" max="5633" width="2.7109375" style="343" customWidth="1"/>
    <col min="5634" max="5634" width="17.85546875" style="343" customWidth="1"/>
    <col min="5635" max="5635" width="61" style="343" customWidth="1"/>
    <col min="5636" max="5641" width="18" style="343" customWidth="1"/>
    <col min="5642" max="5642" width="2.7109375" style="343" customWidth="1"/>
    <col min="5643" max="5888" width="11.42578125" style="343" hidden="1"/>
    <col min="5889" max="5889" width="2.7109375" style="343" customWidth="1"/>
    <col min="5890" max="5890" width="17.85546875" style="343" customWidth="1"/>
    <col min="5891" max="5891" width="61" style="343" customWidth="1"/>
    <col min="5892" max="5897" width="18" style="343" customWidth="1"/>
    <col min="5898" max="5898" width="2.7109375" style="343" customWidth="1"/>
    <col min="5899" max="6144" width="11.42578125" style="343" hidden="1"/>
    <col min="6145" max="6145" width="2.7109375" style="343" customWidth="1"/>
    <col min="6146" max="6146" width="17.85546875" style="343" customWidth="1"/>
    <col min="6147" max="6147" width="61" style="343" customWidth="1"/>
    <col min="6148" max="6153" width="18" style="343" customWidth="1"/>
    <col min="6154" max="6154" width="2.7109375" style="343" customWidth="1"/>
    <col min="6155" max="6400" width="11.42578125" style="343" hidden="1"/>
    <col min="6401" max="6401" width="2.7109375" style="343" customWidth="1"/>
    <col min="6402" max="6402" width="17.85546875" style="343" customWidth="1"/>
    <col min="6403" max="6403" width="61" style="343" customWidth="1"/>
    <col min="6404" max="6409" width="18" style="343" customWidth="1"/>
    <col min="6410" max="6410" width="2.7109375" style="343" customWidth="1"/>
    <col min="6411" max="6656" width="11.42578125" style="343" hidden="1"/>
    <col min="6657" max="6657" width="2.7109375" style="343" customWidth="1"/>
    <col min="6658" max="6658" width="17.85546875" style="343" customWidth="1"/>
    <col min="6659" max="6659" width="61" style="343" customWidth="1"/>
    <col min="6660" max="6665" width="18" style="343" customWidth="1"/>
    <col min="6666" max="6666" width="2.7109375" style="343" customWidth="1"/>
    <col min="6667" max="6912" width="11.42578125" style="343" hidden="1"/>
    <col min="6913" max="6913" width="2.7109375" style="343" customWidth="1"/>
    <col min="6914" max="6914" width="17.85546875" style="343" customWidth="1"/>
    <col min="6915" max="6915" width="61" style="343" customWidth="1"/>
    <col min="6916" max="6921" width="18" style="343" customWidth="1"/>
    <col min="6922" max="6922" width="2.7109375" style="343" customWidth="1"/>
    <col min="6923" max="7168" width="11.42578125" style="343" hidden="1"/>
    <col min="7169" max="7169" width="2.7109375" style="343" customWidth="1"/>
    <col min="7170" max="7170" width="17.85546875" style="343" customWidth="1"/>
    <col min="7171" max="7171" width="61" style="343" customWidth="1"/>
    <col min="7172" max="7177" width="18" style="343" customWidth="1"/>
    <col min="7178" max="7178" width="2.7109375" style="343" customWidth="1"/>
    <col min="7179" max="7424" width="11.42578125" style="343" hidden="1"/>
    <col min="7425" max="7425" width="2.7109375" style="343" customWidth="1"/>
    <col min="7426" max="7426" width="17.85546875" style="343" customWidth="1"/>
    <col min="7427" max="7427" width="61" style="343" customWidth="1"/>
    <col min="7428" max="7433" width="18" style="343" customWidth="1"/>
    <col min="7434" max="7434" width="2.7109375" style="343" customWidth="1"/>
    <col min="7435" max="7680" width="11.42578125" style="343" hidden="1"/>
    <col min="7681" max="7681" width="2.7109375" style="343" customWidth="1"/>
    <col min="7682" max="7682" width="17.85546875" style="343" customWidth="1"/>
    <col min="7683" max="7683" width="61" style="343" customWidth="1"/>
    <col min="7684" max="7689" width="18" style="343" customWidth="1"/>
    <col min="7690" max="7690" width="2.7109375" style="343" customWidth="1"/>
    <col min="7691" max="7936" width="11.42578125" style="343" hidden="1"/>
    <col min="7937" max="7937" width="2.7109375" style="343" customWidth="1"/>
    <col min="7938" max="7938" width="17.85546875" style="343" customWidth="1"/>
    <col min="7939" max="7939" width="61" style="343" customWidth="1"/>
    <col min="7940" max="7945" width="18" style="343" customWidth="1"/>
    <col min="7946" max="7946" width="2.7109375" style="343" customWidth="1"/>
    <col min="7947" max="8192" width="11.42578125" style="343" hidden="1"/>
    <col min="8193" max="8193" width="2.7109375" style="343" customWidth="1"/>
    <col min="8194" max="8194" width="17.85546875" style="343" customWidth="1"/>
    <col min="8195" max="8195" width="61" style="343" customWidth="1"/>
    <col min="8196" max="8201" width="18" style="343" customWidth="1"/>
    <col min="8202" max="8202" width="2.7109375" style="343" customWidth="1"/>
    <col min="8203" max="8448" width="11.42578125" style="343" hidden="1"/>
    <col min="8449" max="8449" width="2.7109375" style="343" customWidth="1"/>
    <col min="8450" max="8450" width="17.85546875" style="343" customWidth="1"/>
    <col min="8451" max="8451" width="61" style="343" customWidth="1"/>
    <col min="8452" max="8457" width="18" style="343" customWidth="1"/>
    <col min="8458" max="8458" width="2.7109375" style="343" customWidth="1"/>
    <col min="8459" max="8704" width="11.42578125" style="343" hidden="1"/>
    <col min="8705" max="8705" width="2.7109375" style="343" customWidth="1"/>
    <col min="8706" max="8706" width="17.85546875" style="343" customWidth="1"/>
    <col min="8707" max="8707" width="61" style="343" customWidth="1"/>
    <col min="8708" max="8713" width="18" style="343" customWidth="1"/>
    <col min="8714" max="8714" width="2.7109375" style="343" customWidth="1"/>
    <col min="8715" max="8960" width="11.42578125" style="343" hidden="1"/>
    <col min="8961" max="8961" width="2.7109375" style="343" customWidth="1"/>
    <col min="8962" max="8962" width="17.85546875" style="343" customWidth="1"/>
    <col min="8963" max="8963" width="61" style="343" customWidth="1"/>
    <col min="8964" max="8969" width="18" style="343" customWidth="1"/>
    <col min="8970" max="8970" width="2.7109375" style="343" customWidth="1"/>
    <col min="8971" max="9216" width="11.42578125" style="343" hidden="1"/>
    <col min="9217" max="9217" width="2.7109375" style="343" customWidth="1"/>
    <col min="9218" max="9218" width="17.85546875" style="343" customWidth="1"/>
    <col min="9219" max="9219" width="61" style="343" customWidth="1"/>
    <col min="9220" max="9225" width="18" style="343" customWidth="1"/>
    <col min="9226" max="9226" width="2.7109375" style="343" customWidth="1"/>
    <col min="9227" max="9472" width="11.42578125" style="343" hidden="1"/>
    <col min="9473" max="9473" width="2.7109375" style="343" customWidth="1"/>
    <col min="9474" max="9474" width="17.85546875" style="343" customWidth="1"/>
    <col min="9475" max="9475" width="61" style="343" customWidth="1"/>
    <col min="9476" max="9481" width="18" style="343" customWidth="1"/>
    <col min="9482" max="9482" width="2.7109375" style="343" customWidth="1"/>
    <col min="9483" max="9728" width="11.42578125" style="343" hidden="1"/>
    <col min="9729" max="9729" width="2.7109375" style="343" customWidth="1"/>
    <col min="9730" max="9730" width="17.85546875" style="343" customWidth="1"/>
    <col min="9731" max="9731" width="61" style="343" customWidth="1"/>
    <col min="9732" max="9737" width="18" style="343" customWidth="1"/>
    <col min="9738" max="9738" width="2.7109375" style="343" customWidth="1"/>
    <col min="9739" max="9984" width="11.42578125" style="343" hidden="1"/>
    <col min="9985" max="9985" width="2.7109375" style="343" customWidth="1"/>
    <col min="9986" max="9986" width="17.85546875" style="343" customWidth="1"/>
    <col min="9987" max="9987" width="61" style="343" customWidth="1"/>
    <col min="9988" max="9993" width="18" style="343" customWidth="1"/>
    <col min="9994" max="9994" width="2.7109375" style="343" customWidth="1"/>
    <col min="9995" max="10240" width="11.42578125" style="343" hidden="1"/>
    <col min="10241" max="10241" width="2.7109375" style="343" customWidth="1"/>
    <col min="10242" max="10242" width="17.85546875" style="343" customWidth="1"/>
    <col min="10243" max="10243" width="61" style="343" customWidth="1"/>
    <col min="10244" max="10249" width="18" style="343" customWidth="1"/>
    <col min="10250" max="10250" width="2.7109375" style="343" customWidth="1"/>
    <col min="10251" max="10496" width="11.42578125" style="343" hidden="1"/>
    <col min="10497" max="10497" width="2.7109375" style="343" customWidth="1"/>
    <col min="10498" max="10498" width="17.85546875" style="343" customWidth="1"/>
    <col min="10499" max="10499" width="61" style="343" customWidth="1"/>
    <col min="10500" max="10505" width="18" style="343" customWidth="1"/>
    <col min="10506" max="10506" width="2.7109375" style="343" customWidth="1"/>
    <col min="10507" max="10752" width="11.42578125" style="343" hidden="1"/>
    <col min="10753" max="10753" width="2.7109375" style="343" customWidth="1"/>
    <col min="10754" max="10754" width="17.85546875" style="343" customWidth="1"/>
    <col min="10755" max="10755" width="61" style="343" customWidth="1"/>
    <col min="10756" max="10761" width="18" style="343" customWidth="1"/>
    <col min="10762" max="10762" width="2.7109375" style="343" customWidth="1"/>
    <col min="10763" max="11008" width="11.42578125" style="343" hidden="1"/>
    <col min="11009" max="11009" width="2.7109375" style="343" customWidth="1"/>
    <col min="11010" max="11010" width="17.85546875" style="343" customWidth="1"/>
    <col min="11011" max="11011" width="61" style="343" customWidth="1"/>
    <col min="11012" max="11017" width="18" style="343" customWidth="1"/>
    <col min="11018" max="11018" width="2.7109375" style="343" customWidth="1"/>
    <col min="11019" max="11264" width="11.42578125" style="343" hidden="1"/>
    <col min="11265" max="11265" width="2.7109375" style="343" customWidth="1"/>
    <col min="11266" max="11266" width="17.85546875" style="343" customWidth="1"/>
    <col min="11267" max="11267" width="61" style="343" customWidth="1"/>
    <col min="11268" max="11273" width="18" style="343" customWidth="1"/>
    <col min="11274" max="11274" width="2.7109375" style="343" customWidth="1"/>
    <col min="11275" max="11520" width="11.42578125" style="343" hidden="1"/>
    <col min="11521" max="11521" width="2.7109375" style="343" customWidth="1"/>
    <col min="11522" max="11522" width="17.85546875" style="343" customWidth="1"/>
    <col min="11523" max="11523" width="61" style="343" customWidth="1"/>
    <col min="11524" max="11529" width="18" style="343" customWidth="1"/>
    <col min="11530" max="11530" width="2.7109375" style="343" customWidth="1"/>
    <col min="11531" max="11776" width="11.42578125" style="343" hidden="1"/>
    <col min="11777" max="11777" width="2.7109375" style="343" customWidth="1"/>
    <col min="11778" max="11778" width="17.85546875" style="343" customWidth="1"/>
    <col min="11779" max="11779" width="61" style="343" customWidth="1"/>
    <col min="11780" max="11785" width="18" style="343" customWidth="1"/>
    <col min="11786" max="11786" width="2.7109375" style="343" customWidth="1"/>
    <col min="11787" max="12032" width="11.42578125" style="343" hidden="1"/>
    <col min="12033" max="12033" width="2.7109375" style="343" customWidth="1"/>
    <col min="12034" max="12034" width="17.85546875" style="343" customWidth="1"/>
    <col min="12035" max="12035" width="61" style="343" customWidth="1"/>
    <col min="12036" max="12041" width="18" style="343" customWidth="1"/>
    <col min="12042" max="12042" width="2.7109375" style="343" customWidth="1"/>
    <col min="12043" max="12288" width="11.42578125" style="343" hidden="1"/>
    <col min="12289" max="12289" width="2.7109375" style="343" customWidth="1"/>
    <col min="12290" max="12290" width="17.85546875" style="343" customWidth="1"/>
    <col min="12291" max="12291" width="61" style="343" customWidth="1"/>
    <col min="12292" max="12297" width="18" style="343" customWidth="1"/>
    <col min="12298" max="12298" width="2.7109375" style="343" customWidth="1"/>
    <col min="12299" max="12544" width="11.42578125" style="343" hidden="1"/>
    <col min="12545" max="12545" width="2.7109375" style="343" customWidth="1"/>
    <col min="12546" max="12546" width="17.85546875" style="343" customWidth="1"/>
    <col min="12547" max="12547" width="61" style="343" customWidth="1"/>
    <col min="12548" max="12553" width="18" style="343" customWidth="1"/>
    <col min="12554" max="12554" width="2.7109375" style="343" customWidth="1"/>
    <col min="12555" max="12800" width="11.42578125" style="343" hidden="1"/>
    <col min="12801" max="12801" width="2.7109375" style="343" customWidth="1"/>
    <col min="12802" max="12802" width="17.85546875" style="343" customWidth="1"/>
    <col min="12803" max="12803" width="61" style="343" customWidth="1"/>
    <col min="12804" max="12809" width="18" style="343" customWidth="1"/>
    <col min="12810" max="12810" width="2.7109375" style="343" customWidth="1"/>
    <col min="12811" max="13056" width="11.42578125" style="343" hidden="1"/>
    <col min="13057" max="13057" width="2.7109375" style="343" customWidth="1"/>
    <col min="13058" max="13058" width="17.85546875" style="343" customWidth="1"/>
    <col min="13059" max="13059" width="61" style="343" customWidth="1"/>
    <col min="13060" max="13065" width="18" style="343" customWidth="1"/>
    <col min="13066" max="13066" width="2.7109375" style="343" customWidth="1"/>
    <col min="13067" max="13312" width="11.42578125" style="343" hidden="1"/>
    <col min="13313" max="13313" width="2.7109375" style="343" customWidth="1"/>
    <col min="13314" max="13314" width="17.85546875" style="343" customWidth="1"/>
    <col min="13315" max="13315" width="61" style="343" customWidth="1"/>
    <col min="13316" max="13321" width="18" style="343" customWidth="1"/>
    <col min="13322" max="13322" width="2.7109375" style="343" customWidth="1"/>
    <col min="13323" max="13568" width="11.42578125" style="343" hidden="1"/>
    <col min="13569" max="13569" width="2.7109375" style="343" customWidth="1"/>
    <col min="13570" max="13570" width="17.85546875" style="343" customWidth="1"/>
    <col min="13571" max="13571" width="61" style="343" customWidth="1"/>
    <col min="13572" max="13577" width="18" style="343" customWidth="1"/>
    <col min="13578" max="13578" width="2.7109375" style="343" customWidth="1"/>
    <col min="13579" max="13824" width="11.42578125" style="343" hidden="1"/>
    <col min="13825" max="13825" width="2.7109375" style="343" customWidth="1"/>
    <col min="13826" max="13826" width="17.85546875" style="343" customWidth="1"/>
    <col min="13827" max="13827" width="61" style="343" customWidth="1"/>
    <col min="13828" max="13833" width="18" style="343" customWidth="1"/>
    <col min="13834" max="13834" width="2.7109375" style="343" customWidth="1"/>
    <col min="13835" max="14080" width="11.42578125" style="343" hidden="1"/>
    <col min="14081" max="14081" width="2.7109375" style="343" customWidth="1"/>
    <col min="14082" max="14082" width="17.85546875" style="343" customWidth="1"/>
    <col min="14083" max="14083" width="61" style="343" customWidth="1"/>
    <col min="14084" max="14089" width="18" style="343" customWidth="1"/>
    <col min="14090" max="14090" width="2.7109375" style="343" customWidth="1"/>
    <col min="14091" max="14336" width="11.42578125" style="343" hidden="1"/>
    <col min="14337" max="14337" width="2.7109375" style="343" customWidth="1"/>
    <col min="14338" max="14338" width="17.85546875" style="343" customWidth="1"/>
    <col min="14339" max="14339" width="61" style="343" customWidth="1"/>
    <col min="14340" max="14345" width="18" style="343" customWidth="1"/>
    <col min="14346" max="14346" width="2.7109375" style="343" customWidth="1"/>
    <col min="14347" max="14592" width="11.42578125" style="343" hidden="1"/>
    <col min="14593" max="14593" width="2.7109375" style="343" customWidth="1"/>
    <col min="14594" max="14594" width="17.85546875" style="343" customWidth="1"/>
    <col min="14595" max="14595" width="61" style="343" customWidth="1"/>
    <col min="14596" max="14601" width="18" style="343" customWidth="1"/>
    <col min="14602" max="14602" width="2.7109375" style="343" customWidth="1"/>
    <col min="14603" max="14848" width="11.42578125" style="343" hidden="1"/>
    <col min="14849" max="14849" width="2.7109375" style="343" customWidth="1"/>
    <col min="14850" max="14850" width="17.85546875" style="343" customWidth="1"/>
    <col min="14851" max="14851" width="61" style="343" customWidth="1"/>
    <col min="14852" max="14857" width="18" style="343" customWidth="1"/>
    <col min="14858" max="14858" width="2.7109375" style="343" customWidth="1"/>
    <col min="14859" max="15104" width="11.42578125" style="343" hidden="1"/>
    <col min="15105" max="15105" width="2.7109375" style="343" customWidth="1"/>
    <col min="15106" max="15106" width="17.85546875" style="343" customWidth="1"/>
    <col min="15107" max="15107" width="61" style="343" customWidth="1"/>
    <col min="15108" max="15113" width="18" style="343" customWidth="1"/>
    <col min="15114" max="15114" width="2.7109375" style="343" customWidth="1"/>
    <col min="15115" max="15360" width="11.42578125" style="343" hidden="1"/>
    <col min="15361" max="15361" width="2.7109375" style="343" customWidth="1"/>
    <col min="15362" max="15362" width="17.85546875" style="343" customWidth="1"/>
    <col min="15363" max="15363" width="61" style="343" customWidth="1"/>
    <col min="15364" max="15369" width="18" style="343" customWidth="1"/>
    <col min="15370" max="15370" width="2.7109375" style="343" customWidth="1"/>
    <col min="15371" max="15616" width="11.42578125" style="343" hidden="1"/>
    <col min="15617" max="15617" width="2.7109375" style="343" customWidth="1"/>
    <col min="15618" max="15618" width="17.85546875" style="343" customWidth="1"/>
    <col min="15619" max="15619" width="61" style="343" customWidth="1"/>
    <col min="15620" max="15625" width="18" style="343" customWidth="1"/>
    <col min="15626" max="15626" width="2.7109375" style="343" customWidth="1"/>
    <col min="15627" max="15872" width="11.42578125" style="343" hidden="1"/>
    <col min="15873" max="15873" width="2.7109375" style="343" customWidth="1"/>
    <col min="15874" max="15874" width="17.85546875" style="343" customWidth="1"/>
    <col min="15875" max="15875" width="61" style="343" customWidth="1"/>
    <col min="15876" max="15881" width="18" style="343" customWidth="1"/>
    <col min="15882" max="15882" width="2.7109375" style="343" customWidth="1"/>
    <col min="15883" max="16128" width="11.42578125" style="343" hidden="1"/>
    <col min="16129" max="16129" width="2.7109375" style="343" customWidth="1"/>
    <col min="16130" max="16130" width="17.85546875" style="343" customWidth="1"/>
    <col min="16131" max="16131" width="61" style="343" customWidth="1"/>
    <col min="16132" max="16137" width="18" style="343" customWidth="1"/>
    <col min="16138" max="16138" width="2.7109375" style="343" customWidth="1"/>
    <col min="16139" max="16384" width="11.42578125" style="343" hidden="1"/>
  </cols>
  <sheetData>
    <row r="1" spans="2:9" ht="14.25" x14ac:dyDescent="0.2"/>
    <row r="2" spans="2:9" ht="15" x14ac:dyDescent="0.2">
      <c r="B2" s="689" t="s">
        <v>274</v>
      </c>
      <c r="C2" s="690"/>
      <c r="D2" s="690"/>
      <c r="E2" s="690"/>
      <c r="F2" s="690"/>
      <c r="G2" s="690"/>
      <c r="H2" s="690"/>
      <c r="I2" s="691"/>
    </row>
    <row r="3" spans="2:9" ht="15" x14ac:dyDescent="0.2">
      <c r="B3" s="692" t="s">
        <v>3</v>
      </c>
      <c r="C3" s="616"/>
      <c r="D3" s="616"/>
      <c r="E3" s="616"/>
      <c r="F3" s="616"/>
      <c r="G3" s="616"/>
      <c r="H3" s="616"/>
      <c r="I3" s="693"/>
    </row>
    <row r="4" spans="2:9" ht="15" x14ac:dyDescent="0.25">
      <c r="B4" s="694" t="s">
        <v>277</v>
      </c>
      <c r="C4" s="695"/>
      <c r="D4" s="695"/>
      <c r="E4" s="695"/>
      <c r="F4" s="695"/>
      <c r="G4" s="695"/>
      <c r="H4" s="695"/>
      <c r="I4" s="696"/>
    </row>
    <row r="5" spans="2:9" ht="15" x14ac:dyDescent="0.2">
      <c r="B5" s="697" t="s">
        <v>1608</v>
      </c>
      <c r="C5" s="615"/>
      <c r="D5" s="615"/>
      <c r="E5" s="615"/>
      <c r="F5" s="615"/>
      <c r="G5" s="615"/>
      <c r="H5" s="615"/>
      <c r="I5" s="698"/>
    </row>
    <row r="6" spans="2:9" ht="15" x14ac:dyDescent="0.2">
      <c r="B6" s="697" t="s">
        <v>1609</v>
      </c>
      <c r="C6" s="615"/>
      <c r="D6" s="615"/>
      <c r="E6" s="615"/>
      <c r="F6" s="615"/>
      <c r="G6" s="615"/>
      <c r="H6" s="615"/>
      <c r="I6" s="698"/>
    </row>
    <row r="7" spans="2:9" ht="15" x14ac:dyDescent="0.2">
      <c r="B7" s="699" t="s">
        <v>304</v>
      </c>
      <c r="C7" s="700"/>
      <c r="D7" s="700"/>
      <c r="E7" s="700"/>
      <c r="F7" s="700"/>
      <c r="G7" s="700"/>
      <c r="H7" s="700"/>
      <c r="I7" s="701"/>
    </row>
    <row r="8" spans="2:9" ht="14.25" x14ac:dyDescent="0.2">
      <c r="B8" s="634"/>
      <c r="C8" s="634"/>
      <c r="D8" s="634"/>
      <c r="E8" s="634"/>
      <c r="F8" s="634"/>
      <c r="G8" s="634"/>
      <c r="H8" s="634"/>
      <c r="I8" s="634"/>
    </row>
    <row r="9" spans="2:9" ht="27.75" customHeight="1" x14ac:dyDescent="0.2">
      <c r="B9" s="635" t="s">
        <v>66</v>
      </c>
      <c r="C9" s="637"/>
      <c r="D9" s="702" t="s">
        <v>1610</v>
      </c>
      <c r="E9" s="703"/>
      <c r="F9" s="703"/>
      <c r="G9" s="703"/>
      <c r="H9" s="704"/>
      <c r="I9" s="641" t="s">
        <v>1569</v>
      </c>
    </row>
    <row r="10" spans="2:9" ht="24" x14ac:dyDescent="0.2">
      <c r="B10" s="642"/>
      <c r="C10" s="644"/>
      <c r="D10" s="705" t="s">
        <v>1570</v>
      </c>
      <c r="E10" s="706" t="s">
        <v>1571</v>
      </c>
      <c r="F10" s="705" t="s">
        <v>1572</v>
      </c>
      <c r="G10" s="705" t="s">
        <v>261</v>
      </c>
      <c r="H10" s="705" t="s">
        <v>262</v>
      </c>
      <c r="I10" s="707"/>
    </row>
    <row r="11" spans="2:9" ht="14.25" x14ac:dyDescent="0.2">
      <c r="B11" s="649"/>
      <c r="C11" s="651"/>
      <c r="D11" s="705">
        <v>1</v>
      </c>
      <c r="E11" s="705">
        <v>2</v>
      </c>
      <c r="F11" s="705" t="s">
        <v>1573</v>
      </c>
      <c r="G11" s="705">
        <v>4</v>
      </c>
      <c r="H11" s="705">
        <v>5</v>
      </c>
      <c r="I11" s="506" t="s">
        <v>1574</v>
      </c>
    </row>
    <row r="12" spans="2:9" ht="14.25" x14ac:dyDescent="0.2">
      <c r="B12" s="708"/>
      <c r="C12" s="709"/>
      <c r="D12" s="710"/>
      <c r="E12" s="710"/>
      <c r="F12" s="710"/>
      <c r="G12" s="710"/>
      <c r="H12" s="710"/>
      <c r="I12" s="710"/>
    </row>
    <row r="13" spans="2:9" ht="15" customHeight="1" x14ac:dyDescent="0.2">
      <c r="B13" s="711" t="s">
        <v>1611</v>
      </c>
      <c r="C13" s="712"/>
      <c r="D13" s="713">
        <f t="shared" ref="D13:I13" si="0">SUM(D14:D21)</f>
        <v>0</v>
      </c>
      <c r="E13" s="713">
        <f t="shared" si="0"/>
        <v>0</v>
      </c>
      <c r="F13" s="713">
        <f t="shared" si="0"/>
        <v>0</v>
      </c>
      <c r="G13" s="713">
        <f t="shared" si="0"/>
        <v>0</v>
      </c>
      <c r="H13" s="713">
        <f t="shared" si="0"/>
        <v>0</v>
      </c>
      <c r="I13" s="713">
        <f t="shared" si="0"/>
        <v>0</v>
      </c>
    </row>
    <row r="14" spans="2:9" ht="15" customHeight="1" x14ac:dyDescent="0.2">
      <c r="B14" s="714" t="s">
        <v>1612</v>
      </c>
      <c r="C14" s="715"/>
      <c r="D14" s="716"/>
      <c r="E14" s="716"/>
      <c r="F14" s="717">
        <f>IF(AND(D14&gt;=0,E14&gt;=0),(D14+E14),"-")</f>
        <v>0</v>
      </c>
      <c r="G14" s="716"/>
      <c r="H14" s="716"/>
      <c r="I14" s="717">
        <f>IF(AND(F14&gt;=0,G14&gt;=0),(F14-G14),"-")</f>
        <v>0</v>
      </c>
    </row>
    <row r="15" spans="2:9" ht="15" customHeight="1" x14ac:dyDescent="0.2">
      <c r="B15" s="714" t="s">
        <v>1613</v>
      </c>
      <c r="C15" s="715"/>
      <c r="D15" s="716"/>
      <c r="E15" s="716"/>
      <c r="F15" s="717">
        <f t="shared" ref="F15:F21" si="1">IF(AND(D15&gt;=0,E15&gt;=0),(D15+E15),"-")</f>
        <v>0</v>
      </c>
      <c r="G15" s="716"/>
      <c r="H15" s="716"/>
      <c r="I15" s="717">
        <f t="shared" ref="I15:I20" si="2">IF(AND(F15&gt;=0,G15&gt;=0),(F15-G15),"-")</f>
        <v>0</v>
      </c>
    </row>
    <row r="16" spans="2:9" ht="15" customHeight="1" x14ac:dyDescent="0.2">
      <c r="B16" s="714" t="s">
        <v>1614</v>
      </c>
      <c r="C16" s="715"/>
      <c r="D16" s="716"/>
      <c r="E16" s="716"/>
      <c r="F16" s="717">
        <f t="shared" si="1"/>
        <v>0</v>
      </c>
      <c r="G16" s="716"/>
      <c r="H16" s="716"/>
      <c r="I16" s="717">
        <f t="shared" si="2"/>
        <v>0</v>
      </c>
    </row>
    <row r="17" spans="2:9" ht="15" customHeight="1" x14ac:dyDescent="0.2">
      <c r="B17" s="714" t="s">
        <v>1615</v>
      </c>
      <c r="C17" s="715"/>
      <c r="D17" s="716"/>
      <c r="E17" s="716"/>
      <c r="F17" s="717">
        <f t="shared" si="1"/>
        <v>0</v>
      </c>
      <c r="G17" s="716"/>
      <c r="H17" s="716"/>
      <c r="I17" s="717">
        <f t="shared" si="2"/>
        <v>0</v>
      </c>
    </row>
    <row r="18" spans="2:9" ht="15" customHeight="1" x14ac:dyDescent="0.2">
      <c r="B18" s="714" t="s">
        <v>1616</v>
      </c>
      <c r="C18" s="715"/>
      <c r="D18" s="716"/>
      <c r="E18" s="716"/>
      <c r="F18" s="717">
        <f t="shared" si="1"/>
        <v>0</v>
      </c>
      <c r="G18" s="716"/>
      <c r="H18" s="716"/>
      <c r="I18" s="717">
        <f t="shared" si="2"/>
        <v>0</v>
      </c>
    </row>
    <row r="19" spans="2:9" ht="15" customHeight="1" x14ac:dyDescent="0.2">
      <c r="B19" s="714" t="s">
        <v>1617</v>
      </c>
      <c r="C19" s="715"/>
      <c r="D19" s="716"/>
      <c r="E19" s="716"/>
      <c r="F19" s="717">
        <f t="shared" si="1"/>
        <v>0</v>
      </c>
      <c r="G19" s="716"/>
      <c r="H19" s="716"/>
      <c r="I19" s="717">
        <f t="shared" si="2"/>
        <v>0</v>
      </c>
    </row>
    <row r="20" spans="2:9" ht="15" customHeight="1" x14ac:dyDescent="0.2">
      <c r="B20" s="714" t="s">
        <v>1618</v>
      </c>
      <c r="C20" s="715"/>
      <c r="D20" s="716"/>
      <c r="E20" s="716"/>
      <c r="F20" s="717">
        <f t="shared" si="1"/>
        <v>0</v>
      </c>
      <c r="G20" s="716"/>
      <c r="H20" s="716"/>
      <c r="I20" s="717">
        <f t="shared" si="2"/>
        <v>0</v>
      </c>
    </row>
    <row r="21" spans="2:9" ht="14.25" x14ac:dyDescent="0.2">
      <c r="B21" s="714" t="s">
        <v>1619</v>
      </c>
      <c r="C21" s="715"/>
      <c r="D21" s="716"/>
      <c r="E21" s="716"/>
      <c r="F21" s="717">
        <f t="shared" si="1"/>
        <v>0</v>
      </c>
      <c r="G21" s="716"/>
      <c r="H21" s="716"/>
      <c r="I21" s="717">
        <f>IF(AND(F21&gt;=0,G21&gt;=0),(F21-G21),"-")</f>
        <v>0</v>
      </c>
    </row>
    <row r="22" spans="2:9" ht="14.25" x14ac:dyDescent="0.2">
      <c r="B22" s="718"/>
      <c r="C22" s="719"/>
      <c r="D22" s="720"/>
      <c r="E22" s="720"/>
      <c r="F22" s="720"/>
      <c r="G22" s="720"/>
      <c r="H22" s="720"/>
      <c r="I22" s="720"/>
    </row>
    <row r="23" spans="2:9" ht="15" customHeight="1" x14ac:dyDescent="0.2">
      <c r="B23" s="711" t="s">
        <v>1620</v>
      </c>
      <c r="C23" s="712"/>
      <c r="D23" s="713">
        <f t="shared" ref="D23:H23" si="3">SUM(D24:D30)</f>
        <v>3736300605</v>
      </c>
      <c r="E23" s="713">
        <f t="shared" si="3"/>
        <v>0</v>
      </c>
      <c r="F23" s="713">
        <f t="shared" si="3"/>
        <v>3736300605</v>
      </c>
      <c r="G23" s="713">
        <f t="shared" si="3"/>
        <v>593307763.19999993</v>
      </c>
      <c r="H23" s="713">
        <f t="shared" si="3"/>
        <v>593307763.19999993</v>
      </c>
      <c r="I23" s="713">
        <f>+F23-H23</f>
        <v>3142992841.8000002</v>
      </c>
    </row>
    <row r="24" spans="2:9" ht="15" customHeight="1" x14ac:dyDescent="0.2">
      <c r="B24" s="714" t="s">
        <v>1621</v>
      </c>
      <c r="C24" s="715"/>
      <c r="D24" s="721"/>
      <c r="E24" s="721"/>
      <c r="F24" s="717">
        <f t="shared" ref="F24:F41" si="4">IF(AND(D24&gt;=0,E24&gt;=0),(D24+E24),"-")</f>
        <v>0</v>
      </c>
      <c r="G24" s="721"/>
      <c r="H24" s="721"/>
      <c r="I24" s="717">
        <f>IF(AND(F24&gt;=0,G24&gt;=0),(F24-G24),"-")</f>
        <v>0</v>
      </c>
    </row>
    <row r="25" spans="2:9" ht="15" customHeight="1" x14ac:dyDescent="0.2">
      <c r="B25" s="714" t="s">
        <v>1622</v>
      </c>
      <c r="C25" s="715"/>
      <c r="D25" s="721"/>
      <c r="E25" s="721"/>
      <c r="F25" s="717">
        <f t="shared" si="4"/>
        <v>0</v>
      </c>
      <c r="G25" s="721"/>
      <c r="H25" s="721"/>
      <c r="I25" s="717">
        <f t="shared" ref="I25:I30" si="5">IF(AND(F25&gt;=0,G25&gt;=0),(F25-G25),"-")</f>
        <v>0</v>
      </c>
    </row>
    <row r="26" spans="2:9" ht="15" customHeight="1" x14ac:dyDescent="0.2">
      <c r="B26" s="714" t="s">
        <v>1623</v>
      </c>
      <c r="C26" s="715"/>
      <c r="D26" s="721">
        <v>3736300605</v>
      </c>
      <c r="E26" s="721">
        <v>0</v>
      </c>
      <c r="F26" s="717">
        <v>3736300605</v>
      </c>
      <c r="G26" s="721">
        <v>593307763.19999993</v>
      </c>
      <c r="H26" s="721">
        <v>593307763.19999993</v>
      </c>
      <c r="I26" s="717">
        <f t="shared" si="5"/>
        <v>3142992841.8000002</v>
      </c>
    </row>
    <row r="27" spans="2:9" ht="15" customHeight="1" x14ac:dyDescent="0.2">
      <c r="B27" s="714" t="s">
        <v>1624</v>
      </c>
      <c r="C27" s="715"/>
      <c r="D27" s="721" t="s">
        <v>123</v>
      </c>
      <c r="E27" s="721" t="s">
        <v>123</v>
      </c>
      <c r="F27" s="717" t="s">
        <v>123</v>
      </c>
      <c r="G27" s="721" t="s">
        <v>123</v>
      </c>
      <c r="H27" s="721" t="s">
        <v>123</v>
      </c>
      <c r="I27" s="717" t="s">
        <v>123</v>
      </c>
    </row>
    <row r="28" spans="2:9" ht="15" customHeight="1" x14ac:dyDescent="0.2">
      <c r="B28" s="714" t="s">
        <v>1625</v>
      </c>
      <c r="C28" s="715"/>
      <c r="D28" s="721"/>
      <c r="E28" s="721"/>
      <c r="F28" s="717">
        <f t="shared" si="4"/>
        <v>0</v>
      </c>
      <c r="G28" s="721"/>
      <c r="H28" s="721"/>
      <c r="I28" s="717">
        <f t="shared" si="5"/>
        <v>0</v>
      </c>
    </row>
    <row r="29" spans="2:9" ht="15" customHeight="1" x14ac:dyDescent="0.2">
      <c r="B29" s="714" t="s">
        <v>1626</v>
      </c>
      <c r="C29" s="715"/>
      <c r="D29" s="721"/>
      <c r="E29" s="721"/>
      <c r="F29" s="717">
        <f t="shared" si="4"/>
        <v>0</v>
      </c>
      <c r="G29" s="721"/>
      <c r="H29" s="721"/>
      <c r="I29" s="717">
        <f t="shared" si="5"/>
        <v>0</v>
      </c>
    </row>
    <row r="30" spans="2:9" ht="14.25" x14ac:dyDescent="0.2">
      <c r="B30" s="714" t="s">
        <v>1627</v>
      </c>
      <c r="C30" s="715"/>
      <c r="D30" s="721"/>
      <c r="E30" s="721"/>
      <c r="F30" s="717">
        <f t="shared" si="4"/>
        <v>0</v>
      </c>
      <c r="G30" s="721"/>
      <c r="H30" s="721"/>
      <c r="I30" s="717">
        <f t="shared" si="5"/>
        <v>0</v>
      </c>
    </row>
    <row r="31" spans="2:9" ht="14.25" x14ac:dyDescent="0.2">
      <c r="B31" s="718"/>
      <c r="C31" s="719"/>
      <c r="D31" s="722"/>
      <c r="E31" s="722"/>
      <c r="F31" s="720"/>
      <c r="G31" s="722"/>
      <c r="H31" s="722"/>
      <c r="I31" s="722"/>
    </row>
    <row r="32" spans="2:9" ht="15" customHeight="1" x14ac:dyDescent="0.2">
      <c r="B32" s="711" t="s">
        <v>1628</v>
      </c>
      <c r="C32" s="712"/>
      <c r="D32" s="723">
        <f t="shared" ref="D32:I32" si="6">SUM(D33:D41)</f>
        <v>0</v>
      </c>
      <c r="E32" s="723">
        <f t="shared" si="6"/>
        <v>0</v>
      </c>
      <c r="F32" s="723">
        <f t="shared" si="6"/>
        <v>0</v>
      </c>
      <c r="G32" s="723">
        <f t="shared" si="6"/>
        <v>0</v>
      </c>
      <c r="H32" s="723">
        <f t="shared" si="6"/>
        <v>0</v>
      </c>
      <c r="I32" s="723">
        <f t="shared" si="6"/>
        <v>0</v>
      </c>
    </row>
    <row r="33" spans="2:9" ht="15" customHeight="1" x14ac:dyDescent="0.2">
      <c r="B33" s="714" t="s">
        <v>1629</v>
      </c>
      <c r="C33" s="715"/>
      <c r="D33" s="721"/>
      <c r="E33" s="721"/>
      <c r="F33" s="717">
        <f t="shared" si="4"/>
        <v>0</v>
      </c>
      <c r="G33" s="721"/>
      <c r="H33" s="721"/>
      <c r="I33" s="717">
        <f t="shared" ref="I33:I41" si="7">IF(AND(F33&gt;=0,G33&gt;=0),(F33-G33),"-")</f>
        <v>0</v>
      </c>
    </row>
    <row r="34" spans="2:9" ht="15" customHeight="1" x14ac:dyDescent="0.2">
      <c r="B34" s="714" t="s">
        <v>1630</v>
      </c>
      <c r="C34" s="715"/>
      <c r="D34" s="721"/>
      <c r="E34" s="721"/>
      <c r="F34" s="717">
        <f t="shared" si="4"/>
        <v>0</v>
      </c>
      <c r="G34" s="721"/>
      <c r="H34" s="721"/>
      <c r="I34" s="717">
        <f t="shared" si="7"/>
        <v>0</v>
      </c>
    </row>
    <row r="35" spans="2:9" ht="15" customHeight="1" x14ac:dyDescent="0.2">
      <c r="B35" s="714" t="s">
        <v>1631</v>
      </c>
      <c r="C35" s="715"/>
      <c r="D35" s="721"/>
      <c r="E35" s="721"/>
      <c r="F35" s="717">
        <f t="shared" si="4"/>
        <v>0</v>
      </c>
      <c r="G35" s="721"/>
      <c r="H35" s="721"/>
      <c r="I35" s="717">
        <f t="shared" si="7"/>
        <v>0</v>
      </c>
    </row>
    <row r="36" spans="2:9" ht="15" customHeight="1" x14ac:dyDescent="0.2">
      <c r="B36" s="714" t="s">
        <v>1632</v>
      </c>
      <c r="C36" s="715"/>
      <c r="D36" s="721"/>
      <c r="E36" s="721"/>
      <c r="F36" s="717">
        <f t="shared" si="4"/>
        <v>0</v>
      </c>
      <c r="G36" s="721"/>
      <c r="H36" s="721"/>
      <c r="I36" s="717">
        <f t="shared" si="7"/>
        <v>0</v>
      </c>
    </row>
    <row r="37" spans="2:9" ht="15" customHeight="1" x14ac:dyDescent="0.2">
      <c r="B37" s="714" t="s">
        <v>1633</v>
      </c>
      <c r="C37" s="715"/>
      <c r="D37" s="721"/>
      <c r="E37" s="721"/>
      <c r="F37" s="717">
        <f t="shared" si="4"/>
        <v>0</v>
      </c>
      <c r="G37" s="721"/>
      <c r="H37" s="721"/>
      <c r="I37" s="717">
        <f t="shared" si="7"/>
        <v>0</v>
      </c>
    </row>
    <row r="38" spans="2:9" ht="15" customHeight="1" x14ac:dyDescent="0.2">
      <c r="B38" s="714" t="s">
        <v>1634</v>
      </c>
      <c r="C38" s="715"/>
      <c r="D38" s="721"/>
      <c r="E38" s="721"/>
      <c r="F38" s="717">
        <f t="shared" si="4"/>
        <v>0</v>
      </c>
      <c r="G38" s="721"/>
      <c r="H38" s="721"/>
      <c r="I38" s="717">
        <f t="shared" si="7"/>
        <v>0</v>
      </c>
    </row>
    <row r="39" spans="2:9" ht="15" customHeight="1" x14ac:dyDescent="0.2">
      <c r="B39" s="714" t="s">
        <v>1635</v>
      </c>
      <c r="C39" s="715"/>
      <c r="D39" s="721"/>
      <c r="E39" s="721"/>
      <c r="F39" s="717">
        <f t="shared" si="4"/>
        <v>0</v>
      </c>
      <c r="G39" s="721"/>
      <c r="H39" s="721"/>
      <c r="I39" s="717">
        <f t="shared" si="7"/>
        <v>0</v>
      </c>
    </row>
    <row r="40" spans="2:9" ht="15" customHeight="1" x14ac:dyDescent="0.2">
      <c r="B40" s="714" t="s">
        <v>1636</v>
      </c>
      <c r="C40" s="715"/>
      <c r="D40" s="721"/>
      <c r="E40" s="721"/>
      <c r="F40" s="717">
        <f t="shared" si="4"/>
        <v>0</v>
      </c>
      <c r="G40" s="721"/>
      <c r="H40" s="721"/>
      <c r="I40" s="717">
        <f t="shared" si="7"/>
        <v>0</v>
      </c>
    </row>
    <row r="41" spans="2:9" ht="14.25" x14ac:dyDescent="0.2">
      <c r="B41" s="714" t="s">
        <v>1637</v>
      </c>
      <c r="C41" s="715"/>
      <c r="D41" s="721"/>
      <c r="E41" s="721"/>
      <c r="F41" s="717">
        <f t="shared" si="4"/>
        <v>0</v>
      </c>
      <c r="G41" s="721"/>
      <c r="H41" s="721"/>
      <c r="I41" s="717">
        <f t="shared" si="7"/>
        <v>0</v>
      </c>
    </row>
    <row r="42" spans="2:9" ht="14.25" x14ac:dyDescent="0.2">
      <c r="B42" s="718"/>
      <c r="C42" s="719"/>
      <c r="D42" s="722"/>
      <c r="E42" s="722"/>
      <c r="F42" s="722"/>
      <c r="G42" s="722"/>
      <c r="H42" s="722"/>
      <c r="I42" s="722"/>
    </row>
    <row r="43" spans="2:9" ht="15" customHeight="1" x14ac:dyDescent="0.2">
      <c r="B43" s="711" t="s">
        <v>1638</v>
      </c>
      <c r="C43" s="712"/>
      <c r="D43" s="723">
        <f t="shared" ref="D43:I43" si="8">SUM(D44:D47)</f>
        <v>0</v>
      </c>
      <c r="E43" s="723">
        <f t="shared" si="8"/>
        <v>0</v>
      </c>
      <c r="F43" s="723">
        <f t="shared" si="8"/>
        <v>0</v>
      </c>
      <c r="G43" s="724">
        <f t="shared" si="8"/>
        <v>0</v>
      </c>
      <c r="H43" s="723">
        <f t="shared" si="8"/>
        <v>0</v>
      </c>
      <c r="I43" s="723">
        <f t="shared" si="8"/>
        <v>0</v>
      </c>
    </row>
    <row r="44" spans="2:9" ht="15" customHeight="1" x14ac:dyDescent="0.2">
      <c r="B44" s="714" t="s">
        <v>1639</v>
      </c>
      <c r="C44" s="715"/>
      <c r="D44" s="721"/>
      <c r="E44" s="721"/>
      <c r="F44" s="717">
        <f>IF(AND(D44&gt;=0,E44&gt;=0),(D44+E44),"-")</f>
        <v>0</v>
      </c>
      <c r="G44" s="721"/>
      <c r="H44" s="721"/>
      <c r="I44" s="717">
        <f>IF(AND(F44&gt;=0,G44&gt;=0),(F44-G44),"-")</f>
        <v>0</v>
      </c>
    </row>
    <row r="45" spans="2:9" ht="15" customHeight="1" x14ac:dyDescent="0.2">
      <c r="B45" s="714" t="s">
        <v>1640</v>
      </c>
      <c r="C45" s="715"/>
      <c r="D45" s="721"/>
      <c r="E45" s="721"/>
      <c r="F45" s="717">
        <f>IF(AND(D45&gt;=0,E45&gt;=0),(D45+E45),"-")</f>
        <v>0</v>
      </c>
      <c r="G45" s="721"/>
      <c r="H45" s="721"/>
      <c r="I45" s="717">
        <f>IF(AND(F45&gt;=0,G45&gt;=0),(F45-G45),"-")</f>
        <v>0</v>
      </c>
    </row>
    <row r="46" spans="2:9" ht="15" customHeight="1" x14ac:dyDescent="0.2">
      <c r="B46" s="714" t="s">
        <v>1641</v>
      </c>
      <c r="C46" s="715"/>
      <c r="D46" s="721"/>
      <c r="E46" s="721"/>
      <c r="F46" s="717">
        <f>IF(AND(D46&gt;=0,E46&gt;=0),(D46+E46),"-")</f>
        <v>0</v>
      </c>
      <c r="G46" s="721"/>
      <c r="H46" s="721"/>
      <c r="I46" s="717">
        <f>IF(AND(F46&gt;=0,G46&gt;=0),(F46-G46),"-")</f>
        <v>0</v>
      </c>
    </row>
    <row r="47" spans="2:9" ht="14.25" x14ac:dyDescent="0.2">
      <c r="B47" s="714" t="s">
        <v>1642</v>
      </c>
      <c r="C47" s="715"/>
      <c r="D47" s="721"/>
      <c r="E47" s="721"/>
      <c r="F47" s="717">
        <f>IF(AND(D47&gt;=0,E47&gt;=0),(D47+E47),"-")</f>
        <v>0</v>
      </c>
      <c r="G47" s="721"/>
      <c r="H47" s="721"/>
      <c r="I47" s="717">
        <f>IF(AND(F47&gt;=0,G47&gt;=0),(F47-G47),"-")</f>
        <v>0</v>
      </c>
    </row>
    <row r="48" spans="2:9" ht="14.25" x14ac:dyDescent="0.2">
      <c r="B48" s="725"/>
      <c r="C48" s="726"/>
      <c r="D48" s="727"/>
      <c r="E48" s="727"/>
      <c r="F48" s="727"/>
      <c r="G48" s="727"/>
      <c r="H48" s="727"/>
      <c r="I48" s="727"/>
    </row>
    <row r="49" spans="2:13" s="658" customFormat="1" ht="17.25" customHeight="1" x14ac:dyDescent="0.2">
      <c r="B49" s="728"/>
      <c r="C49" s="729" t="s">
        <v>1607</v>
      </c>
      <c r="D49" s="730">
        <f t="shared" ref="D49:I49" si="9">SUM(D13,D23,D32,D43)</f>
        <v>3736300605</v>
      </c>
      <c r="E49" s="730">
        <f t="shared" si="9"/>
        <v>0</v>
      </c>
      <c r="F49" s="730">
        <f t="shared" si="9"/>
        <v>3736300605</v>
      </c>
      <c r="G49" s="730">
        <f t="shared" si="9"/>
        <v>593307763.19999993</v>
      </c>
      <c r="H49" s="730">
        <f t="shared" si="9"/>
        <v>593307763.19999993</v>
      </c>
      <c r="I49" s="730">
        <f t="shared" si="9"/>
        <v>3142992841.8000002</v>
      </c>
    </row>
    <row r="50" spans="2:13" ht="20.25" customHeight="1" x14ac:dyDescent="0.2"/>
    <row r="51" spans="2:13" ht="24" customHeight="1" x14ac:dyDescent="0.2"/>
    <row r="52" spans="2:13" customFormat="1" ht="8.25" customHeight="1" x14ac:dyDescent="0.25"/>
    <row r="53" spans="2:13" s="1" customFormat="1" ht="12" x14ac:dyDescent="0.2">
      <c r="B53" s="2"/>
      <c r="C53" s="17"/>
      <c r="D53" s="29"/>
      <c r="E53" s="30"/>
      <c r="F53" s="30"/>
      <c r="G53" s="2"/>
      <c r="H53" s="31"/>
      <c r="I53" s="32"/>
      <c r="J53" s="30"/>
      <c r="K53" s="30"/>
      <c r="L53" s="2"/>
      <c r="M53" s="2"/>
    </row>
    <row r="54" spans="2:13" s="1" customFormat="1" ht="12" x14ac:dyDescent="0.2">
      <c r="B54" s="2"/>
      <c r="C54" s="33"/>
      <c r="D54" s="611" t="str">
        <f>+'[1] ESF'!D70:E70</f>
        <v xml:space="preserve">Dr. Celso del Angel Montiel Hernández </v>
      </c>
      <c r="E54" s="611"/>
      <c r="F54" s="30"/>
      <c r="G54" s="30"/>
      <c r="H54" s="611" t="str">
        <f>+'[1] ESF'!H70:I70</f>
        <v xml:space="preserve">Lic. José Antonio Amaya Santamaría </v>
      </c>
      <c r="I54" s="611"/>
      <c r="J54" s="19"/>
      <c r="K54" s="30"/>
      <c r="L54" s="2"/>
      <c r="M54" s="2"/>
    </row>
    <row r="55" spans="2:13" s="1" customFormat="1" ht="12" customHeight="1" x14ac:dyDescent="0.2">
      <c r="B55" s="2"/>
      <c r="C55" s="34"/>
      <c r="D55" s="508" t="s">
        <v>228</v>
      </c>
      <c r="E55" s="508"/>
      <c r="F55" s="35"/>
      <c r="G55" s="35"/>
      <c r="H55" s="508" t="str">
        <f>+'[1] ESF'!H71:I71</f>
        <v>Director de Area Administrativa</v>
      </c>
      <c r="I55" s="508"/>
      <c r="J55" s="19"/>
      <c r="K55" s="30"/>
      <c r="L55" s="2"/>
      <c r="M55" s="2"/>
    </row>
  </sheetData>
  <mergeCells count="45">
    <mergeCell ref="H54:I54"/>
    <mergeCell ref="D55:E55"/>
    <mergeCell ref="H55:I55"/>
    <mergeCell ref="B43:C43"/>
    <mergeCell ref="B44:C44"/>
    <mergeCell ref="B45:C45"/>
    <mergeCell ref="B46:C46"/>
    <mergeCell ref="B47:C47"/>
    <mergeCell ref="D54:E54"/>
    <mergeCell ref="B36:C36"/>
    <mergeCell ref="B37:C37"/>
    <mergeCell ref="B38:C38"/>
    <mergeCell ref="B39:C39"/>
    <mergeCell ref="B40:C40"/>
    <mergeCell ref="B41:C41"/>
    <mergeCell ref="B29:C29"/>
    <mergeCell ref="B30:C30"/>
    <mergeCell ref="B32:C32"/>
    <mergeCell ref="B33:C33"/>
    <mergeCell ref="B34:C34"/>
    <mergeCell ref="B35:C35"/>
    <mergeCell ref="B23:C23"/>
    <mergeCell ref="B24:C24"/>
    <mergeCell ref="B25:C25"/>
    <mergeCell ref="B26:C26"/>
    <mergeCell ref="B27:C27"/>
    <mergeCell ref="B28:C28"/>
    <mergeCell ref="B16:C16"/>
    <mergeCell ref="B17:C17"/>
    <mergeCell ref="B18:C18"/>
    <mergeCell ref="B19:C19"/>
    <mergeCell ref="B20:C20"/>
    <mergeCell ref="B21:C21"/>
    <mergeCell ref="B9:C11"/>
    <mergeCell ref="D9:H9"/>
    <mergeCell ref="I9:I10"/>
    <mergeCell ref="B13:C13"/>
    <mergeCell ref="B14:C14"/>
    <mergeCell ref="B15:C15"/>
    <mergeCell ref="B2:I2"/>
    <mergeCell ref="B3:I3"/>
    <mergeCell ref="B4:I4"/>
    <mergeCell ref="B5:I5"/>
    <mergeCell ref="B6:I6"/>
    <mergeCell ref="B7:I7"/>
  </mergeCells>
  <pageMargins left="0.70866141732283472" right="0.70866141732283472" top="0.74803149606299213" bottom="0.74803149606299213" header="0.31496062992125984" footer="0.31496062992125984"/>
  <pageSetup scale="62" orientation="landscape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FFFF00"/>
    <pageSetUpPr fitToPage="1"/>
  </sheetPr>
  <dimension ref="B1:L63"/>
  <sheetViews>
    <sheetView showGridLines="0" zoomScale="80" zoomScaleNormal="80" workbookViewId="0"/>
  </sheetViews>
  <sheetFormatPr baseColWidth="10" defaultColWidth="0" defaultRowHeight="15" customHeight="1" zeroHeight="1" x14ac:dyDescent="0.25"/>
  <cols>
    <col min="1" max="1" width="1.42578125" customWidth="1"/>
    <col min="2" max="2" width="3.28515625" customWidth="1"/>
    <col min="3" max="3" width="11.42578125" customWidth="1"/>
    <col min="4" max="4" width="40" customWidth="1"/>
    <col min="5" max="6" width="21" customWidth="1"/>
    <col min="7" max="7" width="3.42578125" customWidth="1"/>
    <col min="8" max="8" width="11.42578125" customWidth="1"/>
    <col min="9" max="9" width="50.85546875" customWidth="1"/>
    <col min="10" max="11" width="21" customWidth="1"/>
    <col min="12" max="12" width="3.5703125" customWidth="1"/>
    <col min="13" max="13" width="4.42578125" customWidth="1"/>
    <col min="257" max="257" width="1.42578125" customWidth="1"/>
    <col min="258" max="258" width="3.28515625" customWidth="1"/>
    <col min="259" max="259" width="11.42578125" customWidth="1"/>
    <col min="260" max="260" width="40" customWidth="1"/>
    <col min="261" max="262" width="21" customWidth="1"/>
    <col min="263" max="263" width="3.42578125" customWidth="1"/>
    <col min="264" max="264" width="11.42578125" customWidth="1"/>
    <col min="265" max="265" width="50.85546875" customWidth="1"/>
    <col min="266" max="267" width="21" customWidth="1"/>
    <col min="268" max="268" width="3.5703125" customWidth="1"/>
    <col min="269" max="269" width="4.42578125" customWidth="1"/>
    <col min="513" max="513" width="1.42578125" customWidth="1"/>
    <col min="514" max="514" width="3.28515625" customWidth="1"/>
    <col min="515" max="515" width="11.42578125" customWidth="1"/>
    <col min="516" max="516" width="40" customWidth="1"/>
    <col min="517" max="518" width="21" customWidth="1"/>
    <col min="519" max="519" width="3.42578125" customWidth="1"/>
    <col min="520" max="520" width="11.42578125" customWidth="1"/>
    <col min="521" max="521" width="50.85546875" customWidth="1"/>
    <col min="522" max="523" width="21" customWidth="1"/>
    <col min="524" max="524" width="3.5703125" customWidth="1"/>
    <col min="525" max="525" width="4.42578125" customWidth="1"/>
    <col min="769" max="769" width="1.42578125" customWidth="1"/>
    <col min="770" max="770" width="3.28515625" customWidth="1"/>
    <col min="771" max="771" width="11.42578125" customWidth="1"/>
    <col min="772" max="772" width="40" customWidth="1"/>
    <col min="773" max="774" width="21" customWidth="1"/>
    <col min="775" max="775" width="3.42578125" customWidth="1"/>
    <col min="776" max="776" width="11.42578125" customWidth="1"/>
    <col min="777" max="777" width="50.85546875" customWidth="1"/>
    <col min="778" max="779" width="21" customWidth="1"/>
    <col min="780" max="780" width="3.5703125" customWidth="1"/>
    <col min="781" max="781" width="4.42578125" customWidth="1"/>
    <col min="1025" max="1025" width="1.42578125" customWidth="1"/>
    <col min="1026" max="1026" width="3.28515625" customWidth="1"/>
    <col min="1027" max="1027" width="11.42578125" customWidth="1"/>
    <col min="1028" max="1028" width="40" customWidth="1"/>
    <col min="1029" max="1030" width="21" customWidth="1"/>
    <col min="1031" max="1031" width="3.42578125" customWidth="1"/>
    <col min="1032" max="1032" width="11.42578125" customWidth="1"/>
    <col min="1033" max="1033" width="50.85546875" customWidth="1"/>
    <col min="1034" max="1035" width="21" customWidth="1"/>
    <col min="1036" max="1036" width="3.5703125" customWidth="1"/>
    <col min="1037" max="1037" width="4.42578125" customWidth="1"/>
    <col min="1281" max="1281" width="1.42578125" customWidth="1"/>
    <col min="1282" max="1282" width="3.28515625" customWidth="1"/>
    <col min="1283" max="1283" width="11.42578125" customWidth="1"/>
    <col min="1284" max="1284" width="40" customWidth="1"/>
    <col min="1285" max="1286" width="21" customWidth="1"/>
    <col min="1287" max="1287" width="3.42578125" customWidth="1"/>
    <col min="1288" max="1288" width="11.42578125" customWidth="1"/>
    <col min="1289" max="1289" width="50.85546875" customWidth="1"/>
    <col min="1290" max="1291" width="21" customWidth="1"/>
    <col min="1292" max="1292" width="3.5703125" customWidth="1"/>
    <col min="1293" max="1293" width="4.42578125" customWidth="1"/>
    <col min="1537" max="1537" width="1.42578125" customWidth="1"/>
    <col min="1538" max="1538" width="3.28515625" customWidth="1"/>
    <col min="1539" max="1539" width="11.42578125" customWidth="1"/>
    <col min="1540" max="1540" width="40" customWidth="1"/>
    <col min="1541" max="1542" width="21" customWidth="1"/>
    <col min="1543" max="1543" width="3.42578125" customWidth="1"/>
    <col min="1544" max="1544" width="11.42578125" customWidth="1"/>
    <col min="1545" max="1545" width="50.85546875" customWidth="1"/>
    <col min="1546" max="1547" width="21" customWidth="1"/>
    <col min="1548" max="1548" width="3.5703125" customWidth="1"/>
    <col min="1549" max="1549" width="4.42578125" customWidth="1"/>
    <col min="1793" max="1793" width="1.42578125" customWidth="1"/>
    <col min="1794" max="1794" width="3.28515625" customWidth="1"/>
    <col min="1795" max="1795" width="11.42578125" customWidth="1"/>
    <col min="1796" max="1796" width="40" customWidth="1"/>
    <col min="1797" max="1798" width="21" customWidth="1"/>
    <col min="1799" max="1799" width="3.42578125" customWidth="1"/>
    <col min="1800" max="1800" width="11.42578125" customWidth="1"/>
    <col min="1801" max="1801" width="50.85546875" customWidth="1"/>
    <col min="1802" max="1803" width="21" customWidth="1"/>
    <col min="1804" max="1804" width="3.5703125" customWidth="1"/>
    <col min="1805" max="1805" width="4.42578125" customWidth="1"/>
    <col min="2049" max="2049" width="1.42578125" customWidth="1"/>
    <col min="2050" max="2050" width="3.28515625" customWidth="1"/>
    <col min="2051" max="2051" width="11.42578125" customWidth="1"/>
    <col min="2052" max="2052" width="40" customWidth="1"/>
    <col min="2053" max="2054" width="21" customWidth="1"/>
    <col min="2055" max="2055" width="3.42578125" customWidth="1"/>
    <col min="2056" max="2056" width="11.42578125" customWidth="1"/>
    <col min="2057" max="2057" width="50.85546875" customWidth="1"/>
    <col min="2058" max="2059" width="21" customWidth="1"/>
    <col min="2060" max="2060" width="3.5703125" customWidth="1"/>
    <col min="2061" max="2061" width="4.42578125" customWidth="1"/>
    <col min="2305" max="2305" width="1.42578125" customWidth="1"/>
    <col min="2306" max="2306" width="3.28515625" customWidth="1"/>
    <col min="2307" max="2307" width="11.42578125" customWidth="1"/>
    <col min="2308" max="2308" width="40" customWidth="1"/>
    <col min="2309" max="2310" width="21" customWidth="1"/>
    <col min="2311" max="2311" width="3.42578125" customWidth="1"/>
    <col min="2312" max="2312" width="11.42578125" customWidth="1"/>
    <col min="2313" max="2313" width="50.85546875" customWidth="1"/>
    <col min="2314" max="2315" width="21" customWidth="1"/>
    <col min="2316" max="2316" width="3.5703125" customWidth="1"/>
    <col min="2317" max="2317" width="4.42578125" customWidth="1"/>
    <col min="2561" max="2561" width="1.42578125" customWidth="1"/>
    <col min="2562" max="2562" width="3.28515625" customWidth="1"/>
    <col min="2563" max="2563" width="11.42578125" customWidth="1"/>
    <col min="2564" max="2564" width="40" customWidth="1"/>
    <col min="2565" max="2566" width="21" customWidth="1"/>
    <col min="2567" max="2567" width="3.42578125" customWidth="1"/>
    <col min="2568" max="2568" width="11.42578125" customWidth="1"/>
    <col min="2569" max="2569" width="50.85546875" customWidth="1"/>
    <col min="2570" max="2571" width="21" customWidth="1"/>
    <col min="2572" max="2572" width="3.5703125" customWidth="1"/>
    <col min="2573" max="2573" width="4.42578125" customWidth="1"/>
    <col min="2817" max="2817" width="1.42578125" customWidth="1"/>
    <col min="2818" max="2818" width="3.28515625" customWidth="1"/>
    <col min="2819" max="2819" width="11.42578125" customWidth="1"/>
    <col min="2820" max="2820" width="40" customWidth="1"/>
    <col min="2821" max="2822" width="21" customWidth="1"/>
    <col min="2823" max="2823" width="3.42578125" customWidth="1"/>
    <col min="2824" max="2824" width="11.42578125" customWidth="1"/>
    <col min="2825" max="2825" width="50.85546875" customWidth="1"/>
    <col min="2826" max="2827" width="21" customWidth="1"/>
    <col min="2828" max="2828" width="3.5703125" customWidth="1"/>
    <col min="2829" max="2829" width="4.42578125" customWidth="1"/>
    <col min="3073" max="3073" width="1.42578125" customWidth="1"/>
    <col min="3074" max="3074" width="3.28515625" customWidth="1"/>
    <col min="3075" max="3075" width="11.42578125" customWidth="1"/>
    <col min="3076" max="3076" width="40" customWidth="1"/>
    <col min="3077" max="3078" width="21" customWidth="1"/>
    <col min="3079" max="3079" width="3.42578125" customWidth="1"/>
    <col min="3080" max="3080" width="11.42578125" customWidth="1"/>
    <col min="3081" max="3081" width="50.85546875" customWidth="1"/>
    <col min="3082" max="3083" width="21" customWidth="1"/>
    <col min="3084" max="3084" width="3.5703125" customWidth="1"/>
    <col min="3085" max="3085" width="4.42578125" customWidth="1"/>
    <col min="3329" max="3329" width="1.42578125" customWidth="1"/>
    <col min="3330" max="3330" width="3.28515625" customWidth="1"/>
    <col min="3331" max="3331" width="11.42578125" customWidth="1"/>
    <col min="3332" max="3332" width="40" customWidth="1"/>
    <col min="3333" max="3334" width="21" customWidth="1"/>
    <col min="3335" max="3335" width="3.42578125" customWidth="1"/>
    <col min="3336" max="3336" width="11.42578125" customWidth="1"/>
    <col min="3337" max="3337" width="50.85546875" customWidth="1"/>
    <col min="3338" max="3339" width="21" customWidth="1"/>
    <col min="3340" max="3340" width="3.5703125" customWidth="1"/>
    <col min="3341" max="3341" width="4.42578125" customWidth="1"/>
    <col min="3585" max="3585" width="1.42578125" customWidth="1"/>
    <col min="3586" max="3586" width="3.28515625" customWidth="1"/>
    <col min="3587" max="3587" width="11.42578125" customWidth="1"/>
    <col min="3588" max="3588" width="40" customWidth="1"/>
    <col min="3589" max="3590" width="21" customWidth="1"/>
    <col min="3591" max="3591" width="3.42578125" customWidth="1"/>
    <col min="3592" max="3592" width="11.42578125" customWidth="1"/>
    <col min="3593" max="3593" width="50.85546875" customWidth="1"/>
    <col min="3594" max="3595" width="21" customWidth="1"/>
    <col min="3596" max="3596" width="3.5703125" customWidth="1"/>
    <col min="3597" max="3597" width="4.42578125" customWidth="1"/>
    <col min="3841" max="3841" width="1.42578125" customWidth="1"/>
    <col min="3842" max="3842" width="3.28515625" customWidth="1"/>
    <col min="3843" max="3843" width="11.42578125" customWidth="1"/>
    <col min="3844" max="3844" width="40" customWidth="1"/>
    <col min="3845" max="3846" width="21" customWidth="1"/>
    <col min="3847" max="3847" width="3.42578125" customWidth="1"/>
    <col min="3848" max="3848" width="11.42578125" customWidth="1"/>
    <col min="3849" max="3849" width="50.85546875" customWidth="1"/>
    <col min="3850" max="3851" width="21" customWidth="1"/>
    <col min="3852" max="3852" width="3.5703125" customWidth="1"/>
    <col min="3853" max="3853" width="4.42578125" customWidth="1"/>
    <col min="4097" max="4097" width="1.42578125" customWidth="1"/>
    <col min="4098" max="4098" width="3.28515625" customWidth="1"/>
    <col min="4099" max="4099" width="11.42578125" customWidth="1"/>
    <col min="4100" max="4100" width="40" customWidth="1"/>
    <col min="4101" max="4102" width="21" customWidth="1"/>
    <col min="4103" max="4103" width="3.42578125" customWidth="1"/>
    <col min="4104" max="4104" width="11.42578125" customWidth="1"/>
    <col min="4105" max="4105" width="50.85546875" customWidth="1"/>
    <col min="4106" max="4107" width="21" customWidth="1"/>
    <col min="4108" max="4108" width="3.5703125" customWidth="1"/>
    <col min="4109" max="4109" width="4.42578125" customWidth="1"/>
    <col min="4353" max="4353" width="1.42578125" customWidth="1"/>
    <col min="4354" max="4354" width="3.28515625" customWidth="1"/>
    <col min="4355" max="4355" width="11.42578125" customWidth="1"/>
    <col min="4356" max="4356" width="40" customWidth="1"/>
    <col min="4357" max="4358" width="21" customWidth="1"/>
    <col min="4359" max="4359" width="3.42578125" customWidth="1"/>
    <col min="4360" max="4360" width="11.42578125" customWidth="1"/>
    <col min="4361" max="4361" width="50.85546875" customWidth="1"/>
    <col min="4362" max="4363" width="21" customWidth="1"/>
    <col min="4364" max="4364" width="3.5703125" customWidth="1"/>
    <col min="4365" max="4365" width="4.42578125" customWidth="1"/>
    <col min="4609" max="4609" width="1.42578125" customWidth="1"/>
    <col min="4610" max="4610" width="3.28515625" customWidth="1"/>
    <col min="4611" max="4611" width="11.42578125" customWidth="1"/>
    <col min="4612" max="4612" width="40" customWidth="1"/>
    <col min="4613" max="4614" width="21" customWidth="1"/>
    <col min="4615" max="4615" width="3.42578125" customWidth="1"/>
    <col min="4616" max="4616" width="11.42578125" customWidth="1"/>
    <col min="4617" max="4617" width="50.85546875" customWidth="1"/>
    <col min="4618" max="4619" width="21" customWidth="1"/>
    <col min="4620" max="4620" width="3.5703125" customWidth="1"/>
    <col min="4621" max="4621" width="4.42578125" customWidth="1"/>
    <col min="4865" max="4865" width="1.42578125" customWidth="1"/>
    <col min="4866" max="4866" width="3.28515625" customWidth="1"/>
    <col min="4867" max="4867" width="11.42578125" customWidth="1"/>
    <col min="4868" max="4868" width="40" customWidth="1"/>
    <col min="4869" max="4870" width="21" customWidth="1"/>
    <col min="4871" max="4871" width="3.42578125" customWidth="1"/>
    <col min="4872" max="4872" width="11.42578125" customWidth="1"/>
    <col min="4873" max="4873" width="50.85546875" customWidth="1"/>
    <col min="4874" max="4875" width="21" customWidth="1"/>
    <col min="4876" max="4876" width="3.5703125" customWidth="1"/>
    <col min="4877" max="4877" width="4.42578125" customWidth="1"/>
    <col min="5121" max="5121" width="1.42578125" customWidth="1"/>
    <col min="5122" max="5122" width="3.28515625" customWidth="1"/>
    <col min="5123" max="5123" width="11.42578125" customWidth="1"/>
    <col min="5124" max="5124" width="40" customWidth="1"/>
    <col min="5125" max="5126" width="21" customWidth="1"/>
    <col min="5127" max="5127" width="3.42578125" customWidth="1"/>
    <col min="5128" max="5128" width="11.42578125" customWidth="1"/>
    <col min="5129" max="5129" width="50.85546875" customWidth="1"/>
    <col min="5130" max="5131" width="21" customWidth="1"/>
    <col min="5132" max="5132" width="3.5703125" customWidth="1"/>
    <col min="5133" max="5133" width="4.42578125" customWidth="1"/>
    <col min="5377" max="5377" width="1.42578125" customWidth="1"/>
    <col min="5378" max="5378" width="3.28515625" customWidth="1"/>
    <col min="5379" max="5379" width="11.42578125" customWidth="1"/>
    <col min="5380" max="5380" width="40" customWidth="1"/>
    <col min="5381" max="5382" width="21" customWidth="1"/>
    <col min="5383" max="5383" width="3.42578125" customWidth="1"/>
    <col min="5384" max="5384" width="11.42578125" customWidth="1"/>
    <col min="5385" max="5385" width="50.85546875" customWidth="1"/>
    <col min="5386" max="5387" width="21" customWidth="1"/>
    <col min="5388" max="5388" width="3.5703125" customWidth="1"/>
    <col min="5389" max="5389" width="4.42578125" customWidth="1"/>
    <col min="5633" max="5633" width="1.42578125" customWidth="1"/>
    <col min="5634" max="5634" width="3.28515625" customWidth="1"/>
    <col min="5635" max="5635" width="11.42578125" customWidth="1"/>
    <col min="5636" max="5636" width="40" customWidth="1"/>
    <col min="5637" max="5638" width="21" customWidth="1"/>
    <col min="5639" max="5639" width="3.42578125" customWidth="1"/>
    <col min="5640" max="5640" width="11.42578125" customWidth="1"/>
    <col min="5641" max="5641" width="50.85546875" customWidth="1"/>
    <col min="5642" max="5643" width="21" customWidth="1"/>
    <col min="5644" max="5644" width="3.5703125" customWidth="1"/>
    <col min="5645" max="5645" width="4.42578125" customWidth="1"/>
    <col min="5889" max="5889" width="1.42578125" customWidth="1"/>
    <col min="5890" max="5890" width="3.28515625" customWidth="1"/>
    <col min="5891" max="5891" width="11.42578125" customWidth="1"/>
    <col min="5892" max="5892" width="40" customWidth="1"/>
    <col min="5893" max="5894" width="21" customWidth="1"/>
    <col min="5895" max="5895" width="3.42578125" customWidth="1"/>
    <col min="5896" max="5896" width="11.42578125" customWidth="1"/>
    <col min="5897" max="5897" width="50.85546875" customWidth="1"/>
    <col min="5898" max="5899" width="21" customWidth="1"/>
    <col min="5900" max="5900" width="3.5703125" customWidth="1"/>
    <col min="5901" max="5901" width="4.42578125" customWidth="1"/>
    <col min="6145" max="6145" width="1.42578125" customWidth="1"/>
    <col min="6146" max="6146" width="3.28515625" customWidth="1"/>
    <col min="6147" max="6147" width="11.42578125" customWidth="1"/>
    <col min="6148" max="6148" width="40" customWidth="1"/>
    <col min="6149" max="6150" width="21" customWidth="1"/>
    <col min="6151" max="6151" width="3.42578125" customWidth="1"/>
    <col min="6152" max="6152" width="11.42578125" customWidth="1"/>
    <col min="6153" max="6153" width="50.85546875" customWidth="1"/>
    <col min="6154" max="6155" width="21" customWidth="1"/>
    <col min="6156" max="6156" width="3.5703125" customWidth="1"/>
    <col min="6157" max="6157" width="4.42578125" customWidth="1"/>
    <col min="6401" max="6401" width="1.42578125" customWidth="1"/>
    <col min="6402" max="6402" width="3.28515625" customWidth="1"/>
    <col min="6403" max="6403" width="11.42578125" customWidth="1"/>
    <col min="6404" max="6404" width="40" customWidth="1"/>
    <col min="6405" max="6406" width="21" customWidth="1"/>
    <col min="6407" max="6407" width="3.42578125" customWidth="1"/>
    <col min="6408" max="6408" width="11.42578125" customWidth="1"/>
    <col min="6409" max="6409" width="50.85546875" customWidth="1"/>
    <col min="6410" max="6411" width="21" customWidth="1"/>
    <col min="6412" max="6412" width="3.5703125" customWidth="1"/>
    <col min="6413" max="6413" width="4.42578125" customWidth="1"/>
    <col min="6657" max="6657" width="1.42578125" customWidth="1"/>
    <col min="6658" max="6658" width="3.28515625" customWidth="1"/>
    <col min="6659" max="6659" width="11.42578125" customWidth="1"/>
    <col min="6660" max="6660" width="40" customWidth="1"/>
    <col min="6661" max="6662" width="21" customWidth="1"/>
    <col min="6663" max="6663" width="3.42578125" customWidth="1"/>
    <col min="6664" max="6664" width="11.42578125" customWidth="1"/>
    <col min="6665" max="6665" width="50.85546875" customWidth="1"/>
    <col min="6666" max="6667" width="21" customWidth="1"/>
    <col min="6668" max="6668" width="3.5703125" customWidth="1"/>
    <col min="6669" max="6669" width="4.42578125" customWidth="1"/>
    <col min="6913" max="6913" width="1.42578125" customWidth="1"/>
    <col min="6914" max="6914" width="3.28515625" customWidth="1"/>
    <col min="6915" max="6915" width="11.42578125" customWidth="1"/>
    <col min="6916" max="6916" width="40" customWidth="1"/>
    <col min="6917" max="6918" width="21" customWidth="1"/>
    <col min="6919" max="6919" width="3.42578125" customWidth="1"/>
    <col min="6920" max="6920" width="11.42578125" customWidth="1"/>
    <col min="6921" max="6921" width="50.85546875" customWidth="1"/>
    <col min="6922" max="6923" width="21" customWidth="1"/>
    <col min="6924" max="6924" width="3.5703125" customWidth="1"/>
    <col min="6925" max="6925" width="4.42578125" customWidth="1"/>
    <col min="7169" max="7169" width="1.42578125" customWidth="1"/>
    <col min="7170" max="7170" width="3.28515625" customWidth="1"/>
    <col min="7171" max="7171" width="11.42578125" customWidth="1"/>
    <col min="7172" max="7172" width="40" customWidth="1"/>
    <col min="7173" max="7174" width="21" customWidth="1"/>
    <col min="7175" max="7175" width="3.42578125" customWidth="1"/>
    <col min="7176" max="7176" width="11.42578125" customWidth="1"/>
    <col min="7177" max="7177" width="50.85546875" customWidth="1"/>
    <col min="7178" max="7179" width="21" customWidth="1"/>
    <col min="7180" max="7180" width="3.5703125" customWidth="1"/>
    <col min="7181" max="7181" width="4.42578125" customWidth="1"/>
    <col min="7425" max="7425" width="1.42578125" customWidth="1"/>
    <col min="7426" max="7426" width="3.28515625" customWidth="1"/>
    <col min="7427" max="7427" width="11.42578125" customWidth="1"/>
    <col min="7428" max="7428" width="40" customWidth="1"/>
    <col min="7429" max="7430" width="21" customWidth="1"/>
    <col min="7431" max="7431" width="3.42578125" customWidth="1"/>
    <col min="7432" max="7432" width="11.42578125" customWidth="1"/>
    <col min="7433" max="7433" width="50.85546875" customWidth="1"/>
    <col min="7434" max="7435" width="21" customWidth="1"/>
    <col min="7436" max="7436" width="3.5703125" customWidth="1"/>
    <col min="7437" max="7437" width="4.42578125" customWidth="1"/>
    <col min="7681" max="7681" width="1.42578125" customWidth="1"/>
    <col min="7682" max="7682" width="3.28515625" customWidth="1"/>
    <col min="7683" max="7683" width="11.42578125" customWidth="1"/>
    <col min="7684" max="7684" width="40" customWidth="1"/>
    <col min="7685" max="7686" width="21" customWidth="1"/>
    <col min="7687" max="7687" width="3.42578125" customWidth="1"/>
    <col min="7688" max="7688" width="11.42578125" customWidth="1"/>
    <col min="7689" max="7689" width="50.85546875" customWidth="1"/>
    <col min="7690" max="7691" width="21" customWidth="1"/>
    <col min="7692" max="7692" width="3.5703125" customWidth="1"/>
    <col min="7693" max="7693" width="4.42578125" customWidth="1"/>
    <col min="7937" max="7937" width="1.42578125" customWidth="1"/>
    <col min="7938" max="7938" width="3.28515625" customWidth="1"/>
    <col min="7939" max="7939" width="11.42578125" customWidth="1"/>
    <col min="7940" max="7940" width="40" customWidth="1"/>
    <col min="7941" max="7942" width="21" customWidth="1"/>
    <col min="7943" max="7943" width="3.42578125" customWidth="1"/>
    <col min="7944" max="7944" width="11.42578125" customWidth="1"/>
    <col min="7945" max="7945" width="50.85546875" customWidth="1"/>
    <col min="7946" max="7947" width="21" customWidth="1"/>
    <col min="7948" max="7948" width="3.5703125" customWidth="1"/>
    <col min="7949" max="7949" width="4.42578125" customWidth="1"/>
    <col min="8193" max="8193" width="1.42578125" customWidth="1"/>
    <col min="8194" max="8194" width="3.28515625" customWidth="1"/>
    <col min="8195" max="8195" width="11.42578125" customWidth="1"/>
    <col min="8196" max="8196" width="40" customWidth="1"/>
    <col min="8197" max="8198" width="21" customWidth="1"/>
    <col min="8199" max="8199" width="3.42578125" customWidth="1"/>
    <col min="8200" max="8200" width="11.42578125" customWidth="1"/>
    <col min="8201" max="8201" width="50.85546875" customWidth="1"/>
    <col min="8202" max="8203" width="21" customWidth="1"/>
    <col min="8204" max="8204" width="3.5703125" customWidth="1"/>
    <col min="8205" max="8205" width="4.42578125" customWidth="1"/>
    <col min="8449" max="8449" width="1.42578125" customWidth="1"/>
    <col min="8450" max="8450" width="3.28515625" customWidth="1"/>
    <col min="8451" max="8451" width="11.42578125" customWidth="1"/>
    <col min="8452" max="8452" width="40" customWidth="1"/>
    <col min="8453" max="8454" width="21" customWidth="1"/>
    <col min="8455" max="8455" width="3.42578125" customWidth="1"/>
    <col min="8456" max="8456" width="11.42578125" customWidth="1"/>
    <col min="8457" max="8457" width="50.85546875" customWidth="1"/>
    <col min="8458" max="8459" width="21" customWidth="1"/>
    <col min="8460" max="8460" width="3.5703125" customWidth="1"/>
    <col min="8461" max="8461" width="4.42578125" customWidth="1"/>
    <col min="8705" max="8705" width="1.42578125" customWidth="1"/>
    <col min="8706" max="8706" width="3.28515625" customWidth="1"/>
    <col min="8707" max="8707" width="11.42578125" customWidth="1"/>
    <col min="8708" max="8708" width="40" customWidth="1"/>
    <col min="8709" max="8710" width="21" customWidth="1"/>
    <col min="8711" max="8711" width="3.42578125" customWidth="1"/>
    <col min="8712" max="8712" width="11.42578125" customWidth="1"/>
    <col min="8713" max="8713" width="50.85546875" customWidth="1"/>
    <col min="8714" max="8715" width="21" customWidth="1"/>
    <col min="8716" max="8716" width="3.5703125" customWidth="1"/>
    <col min="8717" max="8717" width="4.42578125" customWidth="1"/>
    <col min="8961" max="8961" width="1.42578125" customWidth="1"/>
    <col min="8962" max="8962" width="3.28515625" customWidth="1"/>
    <col min="8963" max="8963" width="11.42578125" customWidth="1"/>
    <col min="8964" max="8964" width="40" customWidth="1"/>
    <col min="8965" max="8966" width="21" customWidth="1"/>
    <col min="8967" max="8967" width="3.42578125" customWidth="1"/>
    <col min="8968" max="8968" width="11.42578125" customWidth="1"/>
    <col min="8969" max="8969" width="50.85546875" customWidth="1"/>
    <col min="8970" max="8971" width="21" customWidth="1"/>
    <col min="8972" max="8972" width="3.5703125" customWidth="1"/>
    <col min="8973" max="8973" width="4.42578125" customWidth="1"/>
    <col min="9217" max="9217" width="1.42578125" customWidth="1"/>
    <col min="9218" max="9218" width="3.28515625" customWidth="1"/>
    <col min="9219" max="9219" width="11.42578125" customWidth="1"/>
    <col min="9220" max="9220" width="40" customWidth="1"/>
    <col min="9221" max="9222" width="21" customWidth="1"/>
    <col min="9223" max="9223" width="3.42578125" customWidth="1"/>
    <col min="9224" max="9224" width="11.42578125" customWidth="1"/>
    <col min="9225" max="9225" width="50.85546875" customWidth="1"/>
    <col min="9226" max="9227" width="21" customWidth="1"/>
    <col min="9228" max="9228" width="3.5703125" customWidth="1"/>
    <col min="9229" max="9229" width="4.42578125" customWidth="1"/>
    <col min="9473" max="9473" width="1.42578125" customWidth="1"/>
    <col min="9474" max="9474" width="3.28515625" customWidth="1"/>
    <col min="9475" max="9475" width="11.42578125" customWidth="1"/>
    <col min="9476" max="9476" width="40" customWidth="1"/>
    <col min="9477" max="9478" width="21" customWidth="1"/>
    <col min="9479" max="9479" width="3.42578125" customWidth="1"/>
    <col min="9480" max="9480" width="11.42578125" customWidth="1"/>
    <col min="9481" max="9481" width="50.85546875" customWidth="1"/>
    <col min="9482" max="9483" width="21" customWidth="1"/>
    <col min="9484" max="9484" width="3.5703125" customWidth="1"/>
    <col min="9485" max="9485" width="4.42578125" customWidth="1"/>
    <col min="9729" max="9729" width="1.42578125" customWidth="1"/>
    <col min="9730" max="9730" width="3.28515625" customWidth="1"/>
    <col min="9731" max="9731" width="11.42578125" customWidth="1"/>
    <col min="9732" max="9732" width="40" customWidth="1"/>
    <col min="9733" max="9734" width="21" customWidth="1"/>
    <col min="9735" max="9735" width="3.42578125" customWidth="1"/>
    <col min="9736" max="9736" width="11.42578125" customWidth="1"/>
    <col min="9737" max="9737" width="50.85546875" customWidth="1"/>
    <col min="9738" max="9739" width="21" customWidth="1"/>
    <col min="9740" max="9740" width="3.5703125" customWidth="1"/>
    <col min="9741" max="9741" width="4.42578125" customWidth="1"/>
    <col min="9985" max="9985" width="1.42578125" customWidth="1"/>
    <col min="9986" max="9986" width="3.28515625" customWidth="1"/>
    <col min="9987" max="9987" width="11.42578125" customWidth="1"/>
    <col min="9988" max="9988" width="40" customWidth="1"/>
    <col min="9989" max="9990" width="21" customWidth="1"/>
    <col min="9991" max="9991" width="3.42578125" customWidth="1"/>
    <col min="9992" max="9992" width="11.42578125" customWidth="1"/>
    <col min="9993" max="9993" width="50.85546875" customWidth="1"/>
    <col min="9994" max="9995" width="21" customWidth="1"/>
    <col min="9996" max="9996" width="3.5703125" customWidth="1"/>
    <col min="9997" max="9997" width="4.42578125" customWidth="1"/>
    <col min="10241" max="10241" width="1.42578125" customWidth="1"/>
    <col min="10242" max="10242" width="3.28515625" customWidth="1"/>
    <col min="10243" max="10243" width="11.42578125" customWidth="1"/>
    <col min="10244" max="10244" width="40" customWidth="1"/>
    <col min="10245" max="10246" width="21" customWidth="1"/>
    <col min="10247" max="10247" width="3.42578125" customWidth="1"/>
    <col min="10248" max="10248" width="11.42578125" customWidth="1"/>
    <col min="10249" max="10249" width="50.85546875" customWidth="1"/>
    <col min="10250" max="10251" width="21" customWidth="1"/>
    <col min="10252" max="10252" width="3.5703125" customWidth="1"/>
    <col min="10253" max="10253" width="4.42578125" customWidth="1"/>
    <col min="10497" max="10497" width="1.42578125" customWidth="1"/>
    <col min="10498" max="10498" width="3.28515625" customWidth="1"/>
    <col min="10499" max="10499" width="11.42578125" customWidth="1"/>
    <col min="10500" max="10500" width="40" customWidth="1"/>
    <col min="10501" max="10502" width="21" customWidth="1"/>
    <col min="10503" max="10503" width="3.42578125" customWidth="1"/>
    <col min="10504" max="10504" width="11.42578125" customWidth="1"/>
    <col min="10505" max="10505" width="50.85546875" customWidth="1"/>
    <col min="10506" max="10507" width="21" customWidth="1"/>
    <col min="10508" max="10508" width="3.5703125" customWidth="1"/>
    <col min="10509" max="10509" width="4.42578125" customWidth="1"/>
    <col min="10753" max="10753" width="1.42578125" customWidth="1"/>
    <col min="10754" max="10754" width="3.28515625" customWidth="1"/>
    <col min="10755" max="10755" width="11.42578125" customWidth="1"/>
    <col min="10756" max="10756" width="40" customWidth="1"/>
    <col min="10757" max="10758" width="21" customWidth="1"/>
    <col min="10759" max="10759" width="3.42578125" customWidth="1"/>
    <col min="10760" max="10760" width="11.42578125" customWidth="1"/>
    <col min="10761" max="10761" width="50.85546875" customWidth="1"/>
    <col min="10762" max="10763" width="21" customWidth="1"/>
    <col min="10764" max="10764" width="3.5703125" customWidth="1"/>
    <col min="10765" max="10765" width="4.42578125" customWidth="1"/>
    <col min="11009" max="11009" width="1.42578125" customWidth="1"/>
    <col min="11010" max="11010" width="3.28515625" customWidth="1"/>
    <col min="11011" max="11011" width="11.42578125" customWidth="1"/>
    <col min="11012" max="11012" width="40" customWidth="1"/>
    <col min="11013" max="11014" width="21" customWidth="1"/>
    <col min="11015" max="11015" width="3.42578125" customWidth="1"/>
    <col min="11016" max="11016" width="11.42578125" customWidth="1"/>
    <col min="11017" max="11017" width="50.85546875" customWidth="1"/>
    <col min="11018" max="11019" width="21" customWidth="1"/>
    <col min="11020" max="11020" width="3.5703125" customWidth="1"/>
    <col min="11021" max="11021" width="4.42578125" customWidth="1"/>
    <col min="11265" max="11265" width="1.42578125" customWidth="1"/>
    <col min="11266" max="11266" width="3.28515625" customWidth="1"/>
    <col min="11267" max="11267" width="11.42578125" customWidth="1"/>
    <col min="11268" max="11268" width="40" customWidth="1"/>
    <col min="11269" max="11270" width="21" customWidth="1"/>
    <col min="11271" max="11271" width="3.42578125" customWidth="1"/>
    <col min="11272" max="11272" width="11.42578125" customWidth="1"/>
    <col min="11273" max="11273" width="50.85546875" customWidth="1"/>
    <col min="11274" max="11275" width="21" customWidth="1"/>
    <col min="11276" max="11276" width="3.5703125" customWidth="1"/>
    <col min="11277" max="11277" width="4.42578125" customWidth="1"/>
    <col min="11521" max="11521" width="1.42578125" customWidth="1"/>
    <col min="11522" max="11522" width="3.28515625" customWidth="1"/>
    <col min="11523" max="11523" width="11.42578125" customWidth="1"/>
    <col min="11524" max="11524" width="40" customWidth="1"/>
    <col min="11525" max="11526" width="21" customWidth="1"/>
    <col min="11527" max="11527" width="3.42578125" customWidth="1"/>
    <col min="11528" max="11528" width="11.42578125" customWidth="1"/>
    <col min="11529" max="11529" width="50.85546875" customWidth="1"/>
    <col min="11530" max="11531" width="21" customWidth="1"/>
    <col min="11532" max="11532" width="3.5703125" customWidth="1"/>
    <col min="11533" max="11533" width="4.42578125" customWidth="1"/>
    <col min="11777" max="11777" width="1.42578125" customWidth="1"/>
    <col min="11778" max="11778" width="3.28515625" customWidth="1"/>
    <col min="11779" max="11779" width="11.42578125" customWidth="1"/>
    <col min="11780" max="11780" width="40" customWidth="1"/>
    <col min="11781" max="11782" width="21" customWidth="1"/>
    <col min="11783" max="11783" width="3.42578125" customWidth="1"/>
    <col min="11784" max="11784" width="11.42578125" customWidth="1"/>
    <col min="11785" max="11785" width="50.85546875" customWidth="1"/>
    <col min="11786" max="11787" width="21" customWidth="1"/>
    <col min="11788" max="11788" width="3.5703125" customWidth="1"/>
    <col min="11789" max="11789" width="4.42578125" customWidth="1"/>
    <col min="12033" max="12033" width="1.42578125" customWidth="1"/>
    <col min="12034" max="12034" width="3.28515625" customWidth="1"/>
    <col min="12035" max="12035" width="11.42578125" customWidth="1"/>
    <col min="12036" max="12036" width="40" customWidth="1"/>
    <col min="12037" max="12038" width="21" customWidth="1"/>
    <col min="12039" max="12039" width="3.42578125" customWidth="1"/>
    <col min="12040" max="12040" width="11.42578125" customWidth="1"/>
    <col min="12041" max="12041" width="50.85546875" customWidth="1"/>
    <col min="12042" max="12043" width="21" customWidth="1"/>
    <col min="12044" max="12044" width="3.5703125" customWidth="1"/>
    <col min="12045" max="12045" width="4.42578125" customWidth="1"/>
    <col min="12289" max="12289" width="1.42578125" customWidth="1"/>
    <col min="12290" max="12290" width="3.28515625" customWidth="1"/>
    <col min="12291" max="12291" width="11.42578125" customWidth="1"/>
    <col min="12292" max="12292" width="40" customWidth="1"/>
    <col min="12293" max="12294" width="21" customWidth="1"/>
    <col min="12295" max="12295" width="3.42578125" customWidth="1"/>
    <col min="12296" max="12296" width="11.42578125" customWidth="1"/>
    <col min="12297" max="12297" width="50.85546875" customWidth="1"/>
    <col min="12298" max="12299" width="21" customWidth="1"/>
    <col min="12300" max="12300" width="3.5703125" customWidth="1"/>
    <col min="12301" max="12301" width="4.42578125" customWidth="1"/>
    <col min="12545" max="12545" width="1.42578125" customWidth="1"/>
    <col min="12546" max="12546" width="3.28515625" customWidth="1"/>
    <col min="12547" max="12547" width="11.42578125" customWidth="1"/>
    <col min="12548" max="12548" width="40" customWidth="1"/>
    <col min="12549" max="12550" width="21" customWidth="1"/>
    <col min="12551" max="12551" width="3.42578125" customWidth="1"/>
    <col min="12552" max="12552" width="11.42578125" customWidth="1"/>
    <col min="12553" max="12553" width="50.85546875" customWidth="1"/>
    <col min="12554" max="12555" width="21" customWidth="1"/>
    <col min="12556" max="12556" width="3.5703125" customWidth="1"/>
    <col min="12557" max="12557" width="4.42578125" customWidth="1"/>
    <col min="12801" max="12801" width="1.42578125" customWidth="1"/>
    <col min="12802" max="12802" width="3.28515625" customWidth="1"/>
    <col min="12803" max="12803" width="11.42578125" customWidth="1"/>
    <col min="12804" max="12804" width="40" customWidth="1"/>
    <col min="12805" max="12806" width="21" customWidth="1"/>
    <col min="12807" max="12807" width="3.42578125" customWidth="1"/>
    <col min="12808" max="12808" width="11.42578125" customWidth="1"/>
    <col min="12809" max="12809" width="50.85546875" customWidth="1"/>
    <col min="12810" max="12811" width="21" customWidth="1"/>
    <col min="12812" max="12812" width="3.5703125" customWidth="1"/>
    <col min="12813" max="12813" width="4.42578125" customWidth="1"/>
    <col min="13057" max="13057" width="1.42578125" customWidth="1"/>
    <col min="13058" max="13058" width="3.28515625" customWidth="1"/>
    <col min="13059" max="13059" width="11.42578125" customWidth="1"/>
    <col min="13060" max="13060" width="40" customWidth="1"/>
    <col min="13061" max="13062" width="21" customWidth="1"/>
    <col min="13063" max="13063" width="3.42578125" customWidth="1"/>
    <col min="13064" max="13064" width="11.42578125" customWidth="1"/>
    <col min="13065" max="13065" width="50.85546875" customWidth="1"/>
    <col min="13066" max="13067" width="21" customWidth="1"/>
    <col min="13068" max="13068" width="3.5703125" customWidth="1"/>
    <col min="13069" max="13069" width="4.42578125" customWidth="1"/>
    <col min="13313" max="13313" width="1.42578125" customWidth="1"/>
    <col min="13314" max="13314" width="3.28515625" customWidth="1"/>
    <col min="13315" max="13315" width="11.42578125" customWidth="1"/>
    <col min="13316" max="13316" width="40" customWidth="1"/>
    <col min="13317" max="13318" width="21" customWidth="1"/>
    <col min="13319" max="13319" width="3.42578125" customWidth="1"/>
    <col min="13320" max="13320" width="11.42578125" customWidth="1"/>
    <col min="13321" max="13321" width="50.85546875" customWidth="1"/>
    <col min="13322" max="13323" width="21" customWidth="1"/>
    <col min="13324" max="13324" width="3.5703125" customWidth="1"/>
    <col min="13325" max="13325" width="4.42578125" customWidth="1"/>
    <col min="13569" max="13569" width="1.42578125" customWidth="1"/>
    <col min="13570" max="13570" width="3.28515625" customWidth="1"/>
    <col min="13571" max="13571" width="11.42578125" customWidth="1"/>
    <col min="13572" max="13572" width="40" customWidth="1"/>
    <col min="13573" max="13574" width="21" customWidth="1"/>
    <col min="13575" max="13575" width="3.42578125" customWidth="1"/>
    <col min="13576" max="13576" width="11.42578125" customWidth="1"/>
    <col min="13577" max="13577" width="50.85546875" customWidth="1"/>
    <col min="13578" max="13579" width="21" customWidth="1"/>
    <col min="13580" max="13580" width="3.5703125" customWidth="1"/>
    <col min="13581" max="13581" width="4.42578125" customWidth="1"/>
    <col min="13825" max="13825" width="1.42578125" customWidth="1"/>
    <col min="13826" max="13826" width="3.28515625" customWidth="1"/>
    <col min="13827" max="13827" width="11.42578125" customWidth="1"/>
    <col min="13828" max="13828" width="40" customWidth="1"/>
    <col min="13829" max="13830" width="21" customWidth="1"/>
    <col min="13831" max="13831" width="3.42578125" customWidth="1"/>
    <col min="13832" max="13832" width="11.42578125" customWidth="1"/>
    <col min="13833" max="13833" width="50.85546875" customWidth="1"/>
    <col min="13834" max="13835" width="21" customWidth="1"/>
    <col min="13836" max="13836" width="3.5703125" customWidth="1"/>
    <col min="13837" max="13837" width="4.42578125" customWidth="1"/>
    <col min="14081" max="14081" width="1.42578125" customWidth="1"/>
    <col min="14082" max="14082" width="3.28515625" customWidth="1"/>
    <col min="14083" max="14083" width="11.42578125" customWidth="1"/>
    <col min="14084" max="14084" width="40" customWidth="1"/>
    <col min="14085" max="14086" width="21" customWidth="1"/>
    <col min="14087" max="14087" width="3.42578125" customWidth="1"/>
    <col min="14088" max="14088" width="11.42578125" customWidth="1"/>
    <col min="14089" max="14089" width="50.85546875" customWidth="1"/>
    <col min="14090" max="14091" width="21" customWidth="1"/>
    <col min="14092" max="14092" width="3.5703125" customWidth="1"/>
    <col min="14093" max="14093" width="4.42578125" customWidth="1"/>
    <col min="14337" max="14337" width="1.42578125" customWidth="1"/>
    <col min="14338" max="14338" width="3.28515625" customWidth="1"/>
    <col min="14339" max="14339" width="11.42578125" customWidth="1"/>
    <col min="14340" max="14340" width="40" customWidth="1"/>
    <col min="14341" max="14342" width="21" customWidth="1"/>
    <col min="14343" max="14343" width="3.42578125" customWidth="1"/>
    <col min="14344" max="14344" width="11.42578125" customWidth="1"/>
    <col min="14345" max="14345" width="50.85546875" customWidth="1"/>
    <col min="14346" max="14347" width="21" customWidth="1"/>
    <col min="14348" max="14348" width="3.5703125" customWidth="1"/>
    <col min="14349" max="14349" width="4.42578125" customWidth="1"/>
    <col min="14593" max="14593" width="1.42578125" customWidth="1"/>
    <col min="14594" max="14594" width="3.28515625" customWidth="1"/>
    <col min="14595" max="14595" width="11.42578125" customWidth="1"/>
    <col min="14596" max="14596" width="40" customWidth="1"/>
    <col min="14597" max="14598" width="21" customWidth="1"/>
    <col min="14599" max="14599" width="3.42578125" customWidth="1"/>
    <col min="14600" max="14600" width="11.42578125" customWidth="1"/>
    <col min="14601" max="14601" width="50.85546875" customWidth="1"/>
    <col min="14602" max="14603" width="21" customWidth="1"/>
    <col min="14604" max="14604" width="3.5703125" customWidth="1"/>
    <col min="14605" max="14605" width="4.42578125" customWidth="1"/>
    <col min="14849" max="14849" width="1.42578125" customWidth="1"/>
    <col min="14850" max="14850" width="3.28515625" customWidth="1"/>
    <col min="14851" max="14851" width="11.42578125" customWidth="1"/>
    <col min="14852" max="14852" width="40" customWidth="1"/>
    <col min="14853" max="14854" width="21" customWidth="1"/>
    <col min="14855" max="14855" width="3.42578125" customWidth="1"/>
    <col min="14856" max="14856" width="11.42578125" customWidth="1"/>
    <col min="14857" max="14857" width="50.85546875" customWidth="1"/>
    <col min="14858" max="14859" width="21" customWidth="1"/>
    <col min="14860" max="14860" width="3.5703125" customWidth="1"/>
    <col min="14861" max="14861" width="4.42578125" customWidth="1"/>
    <col min="15105" max="15105" width="1.42578125" customWidth="1"/>
    <col min="15106" max="15106" width="3.28515625" customWidth="1"/>
    <col min="15107" max="15107" width="11.42578125" customWidth="1"/>
    <col min="15108" max="15108" width="40" customWidth="1"/>
    <col min="15109" max="15110" width="21" customWidth="1"/>
    <col min="15111" max="15111" width="3.42578125" customWidth="1"/>
    <col min="15112" max="15112" width="11.42578125" customWidth="1"/>
    <col min="15113" max="15113" width="50.85546875" customWidth="1"/>
    <col min="15114" max="15115" width="21" customWidth="1"/>
    <col min="15116" max="15116" width="3.5703125" customWidth="1"/>
    <col min="15117" max="15117" width="4.42578125" customWidth="1"/>
    <col min="15361" max="15361" width="1.42578125" customWidth="1"/>
    <col min="15362" max="15362" width="3.28515625" customWidth="1"/>
    <col min="15363" max="15363" width="11.42578125" customWidth="1"/>
    <col min="15364" max="15364" width="40" customWidth="1"/>
    <col min="15365" max="15366" width="21" customWidth="1"/>
    <col min="15367" max="15367" width="3.42578125" customWidth="1"/>
    <col min="15368" max="15368" width="11.42578125" customWidth="1"/>
    <col min="15369" max="15369" width="50.85546875" customWidth="1"/>
    <col min="15370" max="15371" width="21" customWidth="1"/>
    <col min="15372" max="15372" width="3.5703125" customWidth="1"/>
    <col min="15373" max="15373" width="4.42578125" customWidth="1"/>
    <col min="15617" max="15617" width="1.42578125" customWidth="1"/>
    <col min="15618" max="15618" width="3.28515625" customWidth="1"/>
    <col min="15619" max="15619" width="11.42578125" customWidth="1"/>
    <col min="15620" max="15620" width="40" customWidth="1"/>
    <col min="15621" max="15622" width="21" customWidth="1"/>
    <col min="15623" max="15623" width="3.42578125" customWidth="1"/>
    <col min="15624" max="15624" width="11.42578125" customWidth="1"/>
    <col min="15625" max="15625" width="50.85546875" customWidth="1"/>
    <col min="15626" max="15627" width="21" customWidth="1"/>
    <col min="15628" max="15628" width="3.5703125" customWidth="1"/>
    <col min="15629" max="15629" width="4.42578125" customWidth="1"/>
    <col min="15873" max="15873" width="1.42578125" customWidth="1"/>
    <col min="15874" max="15874" width="3.28515625" customWidth="1"/>
    <col min="15875" max="15875" width="11.42578125" customWidth="1"/>
    <col min="15876" max="15876" width="40" customWidth="1"/>
    <col min="15877" max="15878" width="21" customWidth="1"/>
    <col min="15879" max="15879" width="3.42578125" customWidth="1"/>
    <col min="15880" max="15880" width="11.42578125" customWidth="1"/>
    <col min="15881" max="15881" width="50.85546875" customWidth="1"/>
    <col min="15882" max="15883" width="21" customWidth="1"/>
    <col min="15884" max="15884" width="3.5703125" customWidth="1"/>
    <col min="15885" max="15885" width="4.42578125" customWidth="1"/>
    <col min="16129" max="16129" width="1.42578125" customWidth="1"/>
    <col min="16130" max="16130" width="3.28515625" customWidth="1"/>
    <col min="16131" max="16131" width="11.42578125" customWidth="1"/>
    <col min="16132" max="16132" width="40" customWidth="1"/>
    <col min="16133" max="16134" width="21" customWidth="1"/>
    <col min="16135" max="16135" width="3.42578125" customWidth="1"/>
    <col min="16136" max="16136" width="11.42578125" customWidth="1"/>
    <col min="16137" max="16137" width="50.85546875" customWidth="1"/>
    <col min="16138" max="16139" width="21" customWidth="1"/>
    <col min="16140" max="16140" width="3.5703125" customWidth="1"/>
    <col min="16141" max="16141" width="4.42578125" customWidth="1"/>
  </cols>
  <sheetData>
    <row r="1" spans="2:12" ht="10.5" customHeight="1" x14ac:dyDescent="0.25">
      <c r="B1" s="112"/>
      <c r="C1" s="113"/>
      <c r="D1" s="114"/>
      <c r="E1" s="115"/>
      <c r="F1" s="115"/>
      <c r="G1" s="114"/>
      <c r="H1" s="114"/>
      <c r="I1" s="116"/>
      <c r="J1" s="113"/>
      <c r="K1" s="113"/>
      <c r="L1" s="113"/>
    </row>
    <row r="2" spans="2:12" ht="9" customHeight="1" x14ac:dyDescent="0.25">
      <c r="B2" s="38"/>
      <c r="C2" s="38"/>
      <c r="D2" s="52"/>
      <c r="E2" s="38"/>
      <c r="F2" s="38"/>
      <c r="G2" s="38"/>
      <c r="H2" s="38"/>
      <c r="I2" s="117"/>
      <c r="J2" s="38"/>
      <c r="K2" s="38"/>
      <c r="L2" s="38"/>
    </row>
    <row r="3" spans="2:12" x14ac:dyDescent="0.25">
      <c r="B3" s="43"/>
      <c r="D3" s="533" t="s">
        <v>274</v>
      </c>
      <c r="E3" s="533"/>
      <c r="F3" s="533"/>
      <c r="G3" s="533"/>
      <c r="H3" s="533"/>
      <c r="I3" s="533"/>
      <c r="J3" s="533"/>
      <c r="K3" s="39"/>
      <c r="L3" s="39"/>
    </row>
    <row r="4" spans="2:12" x14ac:dyDescent="0.25">
      <c r="B4" s="40"/>
      <c r="D4" s="533" t="s">
        <v>192</v>
      </c>
      <c r="E4" s="533"/>
      <c r="F4" s="533"/>
      <c r="G4" s="533"/>
      <c r="H4" s="533"/>
      <c r="I4" s="533"/>
      <c r="J4" s="533"/>
      <c r="K4" s="40"/>
      <c r="L4" s="40"/>
    </row>
    <row r="5" spans="2:12" x14ac:dyDescent="0.25">
      <c r="B5" s="355"/>
      <c r="D5" s="533" t="s">
        <v>275</v>
      </c>
      <c r="E5" s="533"/>
      <c r="F5" s="533"/>
      <c r="G5" s="533"/>
      <c r="H5" s="533"/>
      <c r="I5" s="533"/>
      <c r="J5" s="533"/>
      <c r="K5" s="40"/>
      <c r="L5" s="40"/>
    </row>
    <row r="6" spans="2:12" x14ac:dyDescent="0.25">
      <c r="B6" s="355"/>
      <c r="D6" s="533" t="s">
        <v>1</v>
      </c>
      <c r="E6" s="533"/>
      <c r="F6" s="533"/>
      <c r="G6" s="533"/>
      <c r="H6" s="533"/>
      <c r="I6" s="533"/>
      <c r="J6" s="533"/>
      <c r="K6" s="40"/>
      <c r="L6" s="40"/>
    </row>
    <row r="7" spans="2:12" x14ac:dyDescent="0.25">
      <c r="B7" s="355"/>
      <c r="C7" s="42" t="s">
        <v>2</v>
      </c>
      <c r="D7" s="525" t="s">
        <v>277</v>
      </c>
      <c r="E7" s="525"/>
      <c r="F7" s="525"/>
      <c r="G7" s="525"/>
      <c r="H7" s="525"/>
      <c r="I7" s="525"/>
      <c r="J7" s="525"/>
      <c r="K7" s="11"/>
    </row>
    <row r="8" spans="2:12" ht="10.5" customHeight="1" x14ac:dyDescent="0.25">
      <c r="B8" s="39"/>
      <c r="C8" s="39"/>
      <c r="D8" s="39"/>
      <c r="E8" s="39"/>
      <c r="F8" s="39"/>
      <c r="G8" s="39"/>
    </row>
    <row r="9" spans="2:12" ht="11.25" customHeight="1" x14ac:dyDescent="0.25">
      <c r="B9" s="355"/>
      <c r="C9" s="87"/>
      <c r="D9" s="87"/>
      <c r="E9" s="87"/>
      <c r="F9" s="87"/>
      <c r="G9" s="41"/>
      <c r="H9" s="38"/>
      <c r="I9" s="117"/>
      <c r="J9" s="38"/>
      <c r="K9" s="38"/>
      <c r="L9" s="38"/>
    </row>
    <row r="10" spans="2:12" ht="8.25" customHeight="1" x14ac:dyDescent="0.25">
      <c r="B10" s="44"/>
      <c r="C10" s="44"/>
      <c r="D10" s="44"/>
      <c r="E10" s="45"/>
      <c r="F10" s="45"/>
      <c r="G10" s="46"/>
      <c r="H10" s="38"/>
      <c r="I10" s="117"/>
      <c r="J10" s="38"/>
      <c r="K10" s="38"/>
      <c r="L10" s="38"/>
    </row>
    <row r="11" spans="2:12" x14ac:dyDescent="0.25">
      <c r="B11" s="370"/>
      <c r="C11" s="534" t="s">
        <v>66</v>
      </c>
      <c r="D11" s="534"/>
      <c r="E11" s="76" t="s">
        <v>139</v>
      </c>
      <c r="F11" s="76" t="s">
        <v>143</v>
      </c>
      <c r="G11" s="356"/>
      <c r="H11" s="534" t="s">
        <v>66</v>
      </c>
      <c r="I11" s="534"/>
      <c r="J11" s="76" t="s">
        <v>139</v>
      </c>
      <c r="K11" s="76" t="s">
        <v>143</v>
      </c>
      <c r="L11" s="367"/>
    </row>
    <row r="12" spans="2:12" x14ac:dyDescent="0.25">
      <c r="B12" s="47"/>
      <c r="C12" s="48"/>
      <c r="D12" s="48"/>
      <c r="E12" s="49"/>
      <c r="F12" s="49"/>
      <c r="G12" s="43"/>
      <c r="H12" s="38"/>
      <c r="I12" s="117"/>
      <c r="J12" s="38"/>
      <c r="K12" s="38"/>
      <c r="L12" s="50"/>
    </row>
    <row r="13" spans="2:12" x14ac:dyDescent="0.25">
      <c r="B13" s="81"/>
      <c r="C13" s="95"/>
      <c r="D13" s="95"/>
      <c r="E13" s="118"/>
      <c r="F13" s="118"/>
      <c r="G13" s="52"/>
      <c r="H13" s="38"/>
      <c r="I13" s="117"/>
      <c r="J13" s="38"/>
      <c r="K13" s="38"/>
      <c r="L13" s="50"/>
    </row>
    <row r="14" spans="2:12" s="127" customFormat="1" x14ac:dyDescent="0.25">
      <c r="B14" s="383"/>
      <c r="C14" s="528" t="s">
        <v>6</v>
      </c>
      <c r="D14" s="528"/>
      <c r="E14" s="214">
        <f>E16+E26</f>
        <v>213763385</v>
      </c>
      <c r="F14" s="214">
        <f>F16+F26</f>
        <v>70683205.410000101</v>
      </c>
      <c r="G14" s="199"/>
      <c r="H14" s="528" t="s">
        <v>7</v>
      </c>
      <c r="I14" s="528"/>
      <c r="J14" s="214">
        <f>J16+J27</f>
        <v>297558027.86000001</v>
      </c>
      <c r="K14" s="214">
        <f>K16+K27</f>
        <v>0</v>
      </c>
      <c r="L14" s="390"/>
    </row>
    <row r="15" spans="2:12" s="127" customFormat="1" x14ac:dyDescent="0.25">
      <c r="B15" s="384"/>
      <c r="C15" s="377"/>
      <c r="D15" s="207"/>
      <c r="E15" s="215"/>
      <c r="F15" s="215"/>
      <c r="G15" s="199"/>
      <c r="H15" s="377"/>
      <c r="I15" s="377"/>
      <c r="J15" s="215"/>
      <c r="K15" s="215"/>
      <c r="L15" s="390"/>
    </row>
    <row r="16" spans="2:12" s="127" customFormat="1" x14ac:dyDescent="0.25">
      <c r="B16" s="384"/>
      <c r="C16" s="528" t="s">
        <v>8</v>
      </c>
      <c r="D16" s="528"/>
      <c r="E16" s="214">
        <f>SUM(E18:E24)</f>
        <v>213763385</v>
      </c>
      <c r="F16" s="214">
        <f>SUM(F18:F24)</f>
        <v>65916528.650000095</v>
      </c>
      <c r="G16" s="199"/>
      <c r="H16" s="528" t="s">
        <v>9</v>
      </c>
      <c r="I16" s="528"/>
      <c r="J16" s="214">
        <f>SUM(J18:J25)</f>
        <v>297558027.86000001</v>
      </c>
      <c r="K16" s="214">
        <f>SUM(K18:K25)</f>
        <v>0</v>
      </c>
      <c r="L16" s="390"/>
    </row>
    <row r="17" spans="2:12" s="127" customFormat="1" x14ac:dyDescent="0.25">
      <c r="B17" s="384"/>
      <c r="C17" s="377"/>
      <c r="D17" s="207"/>
      <c r="E17" s="215"/>
      <c r="F17" s="215"/>
      <c r="G17" s="199"/>
      <c r="H17" s="377"/>
      <c r="I17" s="377"/>
      <c r="J17" s="215"/>
      <c r="K17" s="215"/>
      <c r="L17" s="390"/>
    </row>
    <row r="18" spans="2:12" s="127" customFormat="1" x14ac:dyDescent="0.25">
      <c r="B18" s="383"/>
      <c r="C18" s="527" t="s">
        <v>10</v>
      </c>
      <c r="D18" s="527"/>
      <c r="E18" s="204">
        <v>213763385</v>
      </c>
      <c r="F18" s="204">
        <v>0</v>
      </c>
      <c r="G18" s="199"/>
      <c r="H18" s="527" t="s">
        <v>11</v>
      </c>
      <c r="I18" s="527"/>
      <c r="J18" s="204">
        <v>297558027.86000001</v>
      </c>
      <c r="K18" s="204">
        <v>0</v>
      </c>
      <c r="L18" s="390"/>
    </row>
    <row r="19" spans="2:12" s="127" customFormat="1" x14ac:dyDescent="0.25">
      <c r="B19" s="383"/>
      <c r="C19" s="527" t="s">
        <v>12</v>
      </c>
      <c r="D19" s="527"/>
      <c r="E19" s="204">
        <v>0</v>
      </c>
      <c r="F19" s="204">
        <v>65916528.650000095</v>
      </c>
      <c r="G19" s="199"/>
      <c r="H19" s="527" t="s">
        <v>13</v>
      </c>
      <c r="I19" s="527"/>
      <c r="J19" s="204">
        <v>0</v>
      </c>
      <c r="K19" s="204">
        <v>0</v>
      </c>
      <c r="L19" s="390"/>
    </row>
    <row r="20" spans="2:12" s="127" customFormat="1" x14ac:dyDescent="0.25">
      <c r="B20" s="383"/>
      <c r="C20" s="527" t="s">
        <v>14</v>
      </c>
      <c r="D20" s="527"/>
      <c r="E20" s="204">
        <v>0</v>
      </c>
      <c r="F20" s="204">
        <v>0</v>
      </c>
      <c r="G20" s="199"/>
      <c r="H20" s="527" t="s">
        <v>15</v>
      </c>
      <c r="I20" s="527"/>
      <c r="J20" s="204">
        <v>0</v>
      </c>
      <c r="K20" s="204">
        <v>0</v>
      </c>
      <c r="L20" s="390"/>
    </row>
    <row r="21" spans="2:12" s="127" customFormat="1" x14ac:dyDescent="0.25">
      <c r="B21" s="383"/>
      <c r="C21" s="527" t="s">
        <v>16</v>
      </c>
      <c r="D21" s="527"/>
      <c r="E21" s="204">
        <v>0</v>
      </c>
      <c r="F21" s="204">
        <v>0</v>
      </c>
      <c r="G21" s="199"/>
      <c r="H21" s="527" t="s">
        <v>17</v>
      </c>
      <c r="I21" s="527"/>
      <c r="J21" s="204">
        <v>0</v>
      </c>
      <c r="K21" s="204">
        <v>0</v>
      </c>
      <c r="L21" s="390"/>
    </row>
    <row r="22" spans="2:12" s="127" customFormat="1" x14ac:dyDescent="0.25">
      <c r="B22" s="383"/>
      <c r="C22" s="527" t="s">
        <v>18</v>
      </c>
      <c r="D22" s="527"/>
      <c r="E22" s="204">
        <v>0</v>
      </c>
      <c r="F22" s="204">
        <v>0</v>
      </c>
      <c r="G22" s="199"/>
      <c r="H22" s="527" t="s">
        <v>19</v>
      </c>
      <c r="I22" s="527"/>
      <c r="J22" s="204">
        <v>0</v>
      </c>
      <c r="K22" s="204">
        <v>0</v>
      </c>
      <c r="L22" s="390"/>
    </row>
    <row r="23" spans="2:12" s="127" customFormat="1" x14ac:dyDescent="0.25">
      <c r="B23" s="383"/>
      <c r="C23" s="527" t="s">
        <v>20</v>
      </c>
      <c r="D23" s="527"/>
      <c r="E23" s="204">
        <v>0</v>
      </c>
      <c r="F23" s="204">
        <v>0</v>
      </c>
      <c r="G23" s="199"/>
      <c r="H23" s="527" t="s">
        <v>21</v>
      </c>
      <c r="I23" s="527"/>
      <c r="J23" s="204">
        <v>0</v>
      </c>
      <c r="K23" s="204">
        <v>0</v>
      </c>
      <c r="L23" s="390"/>
    </row>
    <row r="24" spans="2:12" s="127" customFormat="1" x14ac:dyDescent="0.25">
      <c r="B24" s="383"/>
      <c r="C24" s="527" t="s">
        <v>22</v>
      </c>
      <c r="D24" s="527"/>
      <c r="E24" s="204">
        <v>0</v>
      </c>
      <c r="F24" s="204">
        <v>0</v>
      </c>
      <c r="G24" s="199"/>
      <c r="H24" s="527" t="s">
        <v>23</v>
      </c>
      <c r="I24" s="527"/>
      <c r="J24" s="216">
        <v>0</v>
      </c>
      <c r="K24" s="216">
        <v>0</v>
      </c>
      <c r="L24" s="390"/>
    </row>
    <row r="25" spans="2:12" s="127" customFormat="1" x14ac:dyDescent="0.25">
      <c r="B25" s="384"/>
      <c r="C25" s="377"/>
      <c r="D25" s="207"/>
      <c r="E25" s="215"/>
      <c r="F25" s="215"/>
      <c r="G25" s="199"/>
      <c r="H25" s="527" t="s">
        <v>24</v>
      </c>
      <c r="I25" s="527"/>
      <c r="J25" s="216">
        <v>0</v>
      </c>
      <c r="K25" s="216">
        <v>0</v>
      </c>
      <c r="L25" s="390"/>
    </row>
    <row r="26" spans="2:12" s="127" customFormat="1" x14ac:dyDescent="0.25">
      <c r="B26" s="384"/>
      <c r="C26" s="528" t="s">
        <v>27</v>
      </c>
      <c r="D26" s="528"/>
      <c r="E26" s="214">
        <f>SUM(E28:E36)</f>
        <v>0</v>
      </c>
      <c r="F26" s="214">
        <f>SUM(F28:F36)</f>
        <v>4766676.7600000016</v>
      </c>
      <c r="G26" s="199"/>
      <c r="H26" s="377"/>
      <c r="I26" s="377"/>
      <c r="J26" s="215"/>
      <c r="K26" s="215"/>
      <c r="L26" s="390"/>
    </row>
    <row r="27" spans="2:12" s="127" customFormat="1" x14ac:dyDescent="0.25">
      <c r="B27" s="384"/>
      <c r="C27" s="377"/>
      <c r="D27" s="207"/>
      <c r="E27" s="215"/>
      <c r="F27" s="215"/>
      <c r="G27" s="199"/>
      <c r="H27" s="526" t="s">
        <v>28</v>
      </c>
      <c r="I27" s="526"/>
      <c r="J27" s="214">
        <f>SUM(J29:J34)</f>
        <v>0</v>
      </c>
      <c r="K27" s="214">
        <f>SUM(K29:K34)</f>
        <v>0</v>
      </c>
      <c r="L27" s="390"/>
    </row>
    <row r="28" spans="2:12" s="127" customFormat="1" x14ac:dyDescent="0.25">
      <c r="B28" s="383"/>
      <c r="C28" s="527" t="s">
        <v>29</v>
      </c>
      <c r="D28" s="527"/>
      <c r="E28" s="204">
        <v>0</v>
      </c>
      <c r="F28" s="204">
        <v>0</v>
      </c>
      <c r="G28" s="199"/>
      <c r="H28" s="377"/>
      <c r="I28" s="377"/>
      <c r="J28" s="215"/>
      <c r="K28" s="215"/>
      <c r="L28" s="390"/>
    </row>
    <row r="29" spans="2:12" s="127" customFormat="1" x14ac:dyDescent="0.25">
      <c r="B29" s="383"/>
      <c r="C29" s="527" t="s">
        <v>31</v>
      </c>
      <c r="D29" s="527"/>
      <c r="E29" s="204">
        <v>0</v>
      </c>
      <c r="F29" s="204">
        <v>0</v>
      </c>
      <c r="G29" s="199"/>
      <c r="H29" s="527" t="s">
        <v>30</v>
      </c>
      <c r="I29" s="527"/>
      <c r="J29" s="216">
        <f>+' ESF'!J30</f>
        <v>0</v>
      </c>
      <c r="K29" s="216">
        <v>0</v>
      </c>
      <c r="L29" s="390"/>
    </row>
    <row r="30" spans="2:12" s="127" customFormat="1" x14ac:dyDescent="0.25">
      <c r="B30" s="383"/>
      <c r="C30" s="527" t="s">
        <v>33</v>
      </c>
      <c r="D30" s="527"/>
      <c r="E30" s="204">
        <v>0</v>
      </c>
      <c r="F30" s="204">
        <v>0</v>
      </c>
      <c r="G30" s="199"/>
      <c r="H30" s="527" t="s">
        <v>32</v>
      </c>
      <c r="I30" s="527"/>
      <c r="J30" s="216">
        <f>+' ESF'!J31</f>
        <v>0</v>
      </c>
      <c r="K30" s="216">
        <v>0</v>
      </c>
      <c r="L30" s="390"/>
    </row>
    <row r="31" spans="2:12" s="127" customFormat="1" x14ac:dyDescent="0.25">
      <c r="B31" s="383"/>
      <c r="C31" s="527" t="s">
        <v>35</v>
      </c>
      <c r="D31" s="527"/>
      <c r="E31" s="204">
        <v>0</v>
      </c>
      <c r="F31" s="204">
        <v>16368808.890000001</v>
      </c>
      <c r="G31" s="199"/>
      <c r="H31" s="527" t="s">
        <v>34</v>
      </c>
      <c r="I31" s="527"/>
      <c r="J31" s="216">
        <f>+' ESF'!J32</f>
        <v>0</v>
      </c>
      <c r="K31" s="216">
        <v>0</v>
      </c>
      <c r="L31" s="390"/>
    </row>
    <row r="32" spans="2:12" s="127" customFormat="1" x14ac:dyDescent="0.25">
      <c r="B32" s="383"/>
      <c r="C32" s="527" t="s">
        <v>37</v>
      </c>
      <c r="D32" s="527"/>
      <c r="E32" s="204">
        <v>0</v>
      </c>
      <c r="F32" s="204">
        <v>0</v>
      </c>
      <c r="G32" s="199"/>
      <c r="H32" s="527" t="s">
        <v>36</v>
      </c>
      <c r="I32" s="527"/>
      <c r="J32" s="216">
        <f>+' ESF'!J33</f>
        <v>0</v>
      </c>
      <c r="K32" s="216">
        <v>0</v>
      </c>
      <c r="L32" s="390"/>
    </row>
    <row r="33" spans="2:12" s="127" customFormat="1" x14ac:dyDescent="0.25">
      <c r="B33" s="383"/>
      <c r="C33" s="527" t="s">
        <v>39</v>
      </c>
      <c r="D33" s="527"/>
      <c r="E33" s="204">
        <v>0</v>
      </c>
      <c r="F33" s="204">
        <v>-11602132.129999999</v>
      </c>
      <c r="G33" s="199"/>
      <c r="H33" s="527" t="s">
        <v>38</v>
      </c>
      <c r="I33" s="527"/>
      <c r="J33" s="216">
        <f>+' ESF'!J34</f>
        <v>0</v>
      </c>
      <c r="K33" s="216">
        <v>0</v>
      </c>
      <c r="L33" s="390"/>
    </row>
    <row r="34" spans="2:12" s="127" customFormat="1" x14ac:dyDescent="0.25">
      <c r="B34" s="383"/>
      <c r="C34" s="527" t="s">
        <v>41</v>
      </c>
      <c r="D34" s="527"/>
      <c r="E34" s="204">
        <v>0</v>
      </c>
      <c r="F34" s="204">
        <v>0</v>
      </c>
      <c r="G34" s="199"/>
      <c r="H34" s="527" t="s">
        <v>40</v>
      </c>
      <c r="I34" s="527"/>
      <c r="J34" s="204">
        <v>0</v>
      </c>
      <c r="K34" s="216">
        <v>0</v>
      </c>
      <c r="L34" s="390"/>
    </row>
    <row r="35" spans="2:12" s="127" customFormat="1" x14ac:dyDescent="0.25">
      <c r="B35" s="383"/>
      <c r="C35" s="527" t="s">
        <v>42</v>
      </c>
      <c r="D35" s="527"/>
      <c r="E35" s="204">
        <v>0</v>
      </c>
      <c r="F35" s="204">
        <v>0</v>
      </c>
      <c r="G35" s="199"/>
      <c r="H35" s="377"/>
      <c r="I35" s="377"/>
      <c r="J35" s="217"/>
      <c r="K35" s="217"/>
      <c r="L35" s="390"/>
    </row>
    <row r="36" spans="2:12" s="127" customFormat="1" x14ac:dyDescent="0.25">
      <c r="B36" s="383"/>
      <c r="C36" s="527" t="s">
        <v>44</v>
      </c>
      <c r="D36" s="527"/>
      <c r="E36" s="204">
        <v>0</v>
      </c>
      <c r="F36" s="204">
        <v>0</v>
      </c>
      <c r="G36" s="199"/>
      <c r="H36" s="528" t="s">
        <v>47</v>
      </c>
      <c r="I36" s="528"/>
      <c r="J36" s="214">
        <f>J38+J44+J52</f>
        <v>6981704.5499999998</v>
      </c>
      <c r="K36" s="214">
        <f>K38+K44+K52</f>
        <v>-277629682.19999999</v>
      </c>
      <c r="L36" s="390"/>
    </row>
    <row r="37" spans="2:12" s="127" customFormat="1" x14ac:dyDescent="0.25">
      <c r="B37" s="384"/>
      <c r="C37" s="377"/>
      <c r="D37" s="207"/>
      <c r="E37" s="217"/>
      <c r="F37" s="217"/>
      <c r="G37" s="199"/>
      <c r="H37" s="377"/>
      <c r="I37" s="377"/>
      <c r="J37" s="215"/>
      <c r="K37" s="215"/>
      <c r="L37" s="390"/>
    </row>
    <row r="38" spans="2:12" s="127" customFormat="1" x14ac:dyDescent="0.25">
      <c r="B38" s="383"/>
      <c r="C38" s="218"/>
      <c r="D38" s="218"/>
      <c r="E38" s="218"/>
      <c r="F38" s="218"/>
      <c r="G38" s="199"/>
      <c r="H38" s="528" t="s">
        <v>49</v>
      </c>
      <c r="I38" s="528"/>
      <c r="J38" s="214">
        <f>SUM(J40:J42)</f>
        <v>6981704.5499999998</v>
      </c>
      <c r="K38" s="214">
        <f>SUM(K40:K42)</f>
        <v>0</v>
      </c>
      <c r="L38" s="390"/>
    </row>
    <row r="39" spans="2:12" s="127" customFormat="1" x14ac:dyDescent="0.25">
      <c r="B39" s="384"/>
      <c r="C39" s="218"/>
      <c r="D39" s="218"/>
      <c r="E39" s="218"/>
      <c r="F39" s="218"/>
      <c r="G39" s="199"/>
      <c r="H39" s="377"/>
      <c r="I39" s="377"/>
      <c r="J39" s="215"/>
      <c r="K39" s="215"/>
      <c r="L39" s="390"/>
    </row>
    <row r="40" spans="2:12" s="127" customFormat="1" x14ac:dyDescent="0.25">
      <c r="B40" s="383"/>
      <c r="C40" s="218"/>
      <c r="D40" s="218"/>
      <c r="E40" s="218"/>
      <c r="F40" s="218"/>
      <c r="G40" s="199"/>
      <c r="H40" s="527" t="s">
        <v>50</v>
      </c>
      <c r="I40" s="527"/>
      <c r="J40" s="216">
        <f>+' ESF'!J45</f>
        <v>0</v>
      </c>
      <c r="K40" s="216">
        <v>0</v>
      </c>
      <c r="L40" s="390"/>
    </row>
    <row r="41" spans="2:12" s="127" customFormat="1" x14ac:dyDescent="0.25">
      <c r="B41" s="384"/>
      <c r="C41" s="218"/>
      <c r="D41" s="218"/>
      <c r="E41" s="218"/>
      <c r="F41" s="218"/>
      <c r="G41" s="199"/>
      <c r="H41" s="527" t="s">
        <v>51</v>
      </c>
      <c r="I41" s="527"/>
      <c r="J41" s="216">
        <v>6981704.5499999998</v>
      </c>
      <c r="K41" s="216">
        <v>0</v>
      </c>
      <c r="L41" s="390"/>
    </row>
    <row r="42" spans="2:12" s="127" customFormat="1" x14ac:dyDescent="0.25">
      <c r="B42" s="383"/>
      <c r="C42" s="218"/>
      <c r="D42" s="218"/>
      <c r="E42" s="218"/>
      <c r="F42" s="218"/>
      <c r="G42" s="199"/>
      <c r="H42" s="527" t="s">
        <v>52</v>
      </c>
      <c r="I42" s="527"/>
      <c r="J42" s="216">
        <f>+' ESF'!J47</f>
        <v>0</v>
      </c>
      <c r="K42" s="216">
        <v>0</v>
      </c>
      <c r="L42" s="390"/>
    </row>
    <row r="43" spans="2:12" s="127" customFormat="1" x14ac:dyDescent="0.25">
      <c r="B43" s="383"/>
      <c r="C43" s="218"/>
      <c r="D43" s="218"/>
      <c r="E43" s="218"/>
      <c r="F43" s="218"/>
      <c r="G43" s="199"/>
      <c r="H43" s="377"/>
      <c r="I43" s="377"/>
      <c r="J43" s="215"/>
      <c r="K43" s="215"/>
      <c r="L43" s="390"/>
    </row>
    <row r="44" spans="2:12" s="127" customFormat="1" x14ac:dyDescent="0.25">
      <c r="B44" s="383"/>
      <c r="C44" s="218"/>
      <c r="D44" s="218"/>
      <c r="E44" s="218"/>
      <c r="F44" s="218"/>
      <c r="G44" s="199"/>
      <c r="H44" s="528" t="s">
        <v>53</v>
      </c>
      <c r="I44" s="528"/>
      <c r="J44" s="214">
        <f>SUM(J46:J50)</f>
        <v>0</v>
      </c>
      <c r="K44" s="214">
        <f>SUM(K46:K50)</f>
        <v>-277629682.19999999</v>
      </c>
      <c r="L44" s="390"/>
    </row>
    <row r="45" spans="2:12" s="127" customFormat="1" x14ac:dyDescent="0.25">
      <c r="B45" s="383"/>
      <c r="C45" s="218"/>
      <c r="D45" s="218"/>
      <c r="E45" s="218"/>
      <c r="F45" s="218"/>
      <c r="G45" s="199"/>
      <c r="H45" s="377"/>
      <c r="I45" s="377"/>
      <c r="J45" s="215"/>
      <c r="K45" s="215"/>
      <c r="L45" s="390"/>
    </row>
    <row r="46" spans="2:12" s="127" customFormat="1" x14ac:dyDescent="0.25">
      <c r="B46" s="383"/>
      <c r="C46" s="218"/>
      <c r="D46" s="218"/>
      <c r="E46" s="218"/>
      <c r="F46" s="218"/>
      <c r="G46" s="199"/>
      <c r="H46" s="527" t="s">
        <v>54</v>
      </c>
      <c r="I46" s="527"/>
      <c r="J46" s="216">
        <v>0</v>
      </c>
      <c r="K46" s="204">
        <v>84995115</v>
      </c>
      <c r="L46" s="390"/>
    </row>
    <row r="47" spans="2:12" s="127" customFormat="1" x14ac:dyDescent="0.25">
      <c r="B47" s="383"/>
      <c r="C47" s="218"/>
      <c r="D47" s="218"/>
      <c r="E47" s="218"/>
      <c r="F47" s="218"/>
      <c r="G47" s="199"/>
      <c r="H47" s="527" t="s">
        <v>55</v>
      </c>
      <c r="I47" s="527"/>
      <c r="J47" s="204">
        <v>0</v>
      </c>
      <c r="K47" s="216">
        <v>-362624797.19999999</v>
      </c>
      <c r="L47" s="390"/>
    </row>
    <row r="48" spans="2:12" s="127" customFormat="1" x14ac:dyDescent="0.25">
      <c r="B48" s="383"/>
      <c r="C48" s="218"/>
      <c r="D48" s="218"/>
      <c r="E48" s="218"/>
      <c r="F48" s="218"/>
      <c r="G48" s="199"/>
      <c r="H48" s="527" t="s">
        <v>56</v>
      </c>
      <c r="I48" s="527"/>
      <c r="J48" s="216">
        <f>+' ESF'!J54</f>
        <v>0</v>
      </c>
      <c r="K48" s="216">
        <v>0</v>
      </c>
      <c r="L48" s="390"/>
    </row>
    <row r="49" spans="2:12" s="127" customFormat="1" x14ac:dyDescent="0.25">
      <c r="B49" s="383"/>
      <c r="C49" s="218"/>
      <c r="D49" s="218"/>
      <c r="E49" s="218"/>
      <c r="F49" s="218"/>
      <c r="G49" s="199"/>
      <c r="H49" s="527" t="s">
        <v>57</v>
      </c>
      <c r="I49" s="527"/>
      <c r="J49" s="216">
        <f>+' ESF'!J54</f>
        <v>0</v>
      </c>
      <c r="K49" s="216">
        <v>0</v>
      </c>
      <c r="L49" s="390"/>
    </row>
    <row r="50" spans="2:12" s="127" customFormat="1" x14ac:dyDescent="0.25">
      <c r="B50" s="384"/>
      <c r="C50" s="218"/>
      <c r="D50" s="218"/>
      <c r="E50" s="218"/>
      <c r="F50" s="218"/>
      <c r="G50" s="199"/>
      <c r="H50" s="527" t="s">
        <v>58</v>
      </c>
      <c r="I50" s="527"/>
      <c r="J50" s="216">
        <f>+' ESF'!J55</f>
        <v>0</v>
      </c>
      <c r="K50" s="216">
        <v>0</v>
      </c>
      <c r="L50" s="390"/>
    </row>
    <row r="51" spans="2:12" s="127" customFormat="1" x14ac:dyDescent="0.25">
      <c r="B51" s="383"/>
      <c r="C51" s="218"/>
      <c r="D51" s="218"/>
      <c r="E51" s="218"/>
      <c r="F51" s="218"/>
      <c r="G51" s="199"/>
      <c r="H51" s="377"/>
      <c r="I51" s="377"/>
      <c r="J51" s="215"/>
      <c r="K51" s="215"/>
      <c r="L51" s="390"/>
    </row>
    <row r="52" spans="2:12" s="127" customFormat="1" x14ac:dyDescent="0.25">
      <c r="B52" s="384"/>
      <c r="C52" s="218"/>
      <c r="D52" s="218"/>
      <c r="E52" s="218"/>
      <c r="F52" s="218"/>
      <c r="G52" s="199"/>
      <c r="H52" s="528" t="s">
        <v>193</v>
      </c>
      <c r="I52" s="528"/>
      <c r="J52" s="214">
        <f>SUM(J54:J55)</f>
        <v>0</v>
      </c>
      <c r="K52" s="214">
        <f>SUM(K54:K55)</f>
        <v>0</v>
      </c>
      <c r="L52" s="390"/>
    </row>
    <row r="53" spans="2:12" s="127" customFormat="1" ht="6.75" customHeight="1" x14ac:dyDescent="0.25">
      <c r="B53" s="383"/>
      <c r="C53" s="218"/>
      <c r="D53" s="218"/>
      <c r="E53" s="218"/>
      <c r="F53" s="218"/>
      <c r="G53" s="199"/>
      <c r="H53" s="377"/>
      <c r="I53" s="377"/>
      <c r="J53" s="215"/>
      <c r="K53" s="215"/>
      <c r="L53" s="390"/>
    </row>
    <row r="54" spans="2:12" s="127" customFormat="1" x14ac:dyDescent="0.25">
      <c r="B54" s="383"/>
      <c r="C54" s="218"/>
      <c r="D54" s="218"/>
      <c r="E54" s="218"/>
      <c r="F54" s="218"/>
      <c r="G54" s="199"/>
      <c r="H54" s="527" t="s">
        <v>60</v>
      </c>
      <c r="I54" s="527"/>
      <c r="J54" s="216">
        <f>+' ESF'!J59</f>
        <v>0</v>
      </c>
      <c r="K54" s="216">
        <v>0</v>
      </c>
      <c r="L54" s="390"/>
    </row>
    <row r="55" spans="2:12" s="127" customFormat="1" x14ac:dyDescent="0.25">
      <c r="B55" s="459"/>
      <c r="C55" s="362"/>
      <c r="D55" s="362"/>
      <c r="E55" s="362"/>
      <c r="F55" s="362"/>
      <c r="G55" s="363"/>
      <c r="H55" s="584" t="s">
        <v>61</v>
      </c>
      <c r="I55" s="584"/>
      <c r="J55" s="364">
        <f>+' ESF'!J60</f>
        <v>0</v>
      </c>
      <c r="K55" s="364">
        <v>0</v>
      </c>
      <c r="L55" s="401"/>
    </row>
    <row r="56" spans="2:12" s="127" customFormat="1" x14ac:dyDescent="0.25">
      <c r="B56" s="460"/>
      <c r="C56" s="362"/>
      <c r="D56" s="461"/>
      <c r="E56" s="462"/>
      <c r="F56" s="463"/>
      <c r="G56" s="463"/>
      <c r="H56" s="362"/>
      <c r="I56" s="464"/>
      <c r="J56" s="462"/>
      <c r="K56" s="463"/>
      <c r="L56" s="463"/>
    </row>
    <row r="57" spans="2:12" s="127" customFormat="1" x14ac:dyDescent="0.25">
      <c r="B57" s="218"/>
      <c r="D57" s="200"/>
      <c r="E57" s="403"/>
      <c r="F57" s="404"/>
      <c r="G57" s="404"/>
      <c r="I57" s="465"/>
      <c r="J57" s="403"/>
      <c r="K57" s="404"/>
      <c r="L57" s="404"/>
    </row>
    <row r="58" spans="2:12" s="127" customFormat="1" x14ac:dyDescent="0.25">
      <c r="C58" s="551" t="s">
        <v>64</v>
      </c>
      <c r="D58" s="551"/>
      <c r="E58" s="551"/>
      <c r="F58" s="551"/>
      <c r="G58" s="551"/>
      <c r="H58" s="551"/>
      <c r="I58" s="551"/>
      <c r="J58" s="551"/>
      <c r="K58" s="551"/>
    </row>
    <row r="59" spans="2:12" s="127" customFormat="1" x14ac:dyDescent="0.25">
      <c r="C59" s="200"/>
      <c r="D59" s="403"/>
      <c r="E59" s="404"/>
      <c r="F59" s="404"/>
      <c r="H59" s="405"/>
      <c r="I59" s="466"/>
      <c r="J59" s="404"/>
      <c r="K59" s="404"/>
    </row>
    <row r="60" spans="2:12" s="127" customFormat="1" x14ac:dyDescent="0.25">
      <c r="C60" s="200"/>
      <c r="D60" s="552"/>
      <c r="E60" s="552"/>
      <c r="F60" s="404"/>
      <c r="H60" s="553"/>
      <c r="I60" s="553"/>
      <c r="J60" s="404"/>
      <c r="K60" s="404"/>
    </row>
    <row r="61" spans="2:12" s="127" customFormat="1" x14ac:dyDescent="0.25">
      <c r="C61" s="406"/>
      <c r="D61" s="512" t="s">
        <v>278</v>
      </c>
      <c r="E61" s="512"/>
      <c r="F61" s="404"/>
      <c r="G61" s="404"/>
      <c r="H61" s="549" t="str">
        <f>+' ESF'!H70:I70</f>
        <v xml:space="preserve">Lic. José Antonio Amaya Santamaría </v>
      </c>
      <c r="I61" s="549"/>
      <c r="J61" s="537"/>
      <c r="K61" s="537"/>
    </row>
    <row r="62" spans="2:12" s="127" customFormat="1" ht="33" customHeight="1" x14ac:dyDescent="0.25">
      <c r="C62" s="407"/>
      <c r="D62" s="508" t="s">
        <v>234</v>
      </c>
      <c r="E62" s="508"/>
      <c r="F62" s="408"/>
      <c r="G62" s="408"/>
      <c r="H62" s="538" t="str">
        <f>+' ESF'!H71:I71</f>
        <v>Director de Area Administrativa</v>
      </c>
      <c r="I62" s="538"/>
      <c r="J62" s="538"/>
      <c r="K62" s="538"/>
    </row>
    <row r="63" spans="2:12" s="127" customFormat="1" x14ac:dyDescent="0.25">
      <c r="B63" s="467"/>
      <c r="G63" s="199"/>
    </row>
  </sheetData>
  <mergeCells count="66">
    <mergeCell ref="C11:D11"/>
    <mergeCell ref="H11:I11"/>
    <mergeCell ref="D3:J3"/>
    <mergeCell ref="D4:J4"/>
    <mergeCell ref="D5:J5"/>
    <mergeCell ref="D6:J6"/>
    <mergeCell ref="D7:J7"/>
    <mergeCell ref="C14:D14"/>
    <mergeCell ref="H14:I14"/>
    <mergeCell ref="C16:D16"/>
    <mergeCell ref="H16:I16"/>
    <mergeCell ref="C18:D18"/>
    <mergeCell ref="H18:I18"/>
    <mergeCell ref="C19:D19"/>
    <mergeCell ref="H19:I19"/>
    <mergeCell ref="C20:D20"/>
    <mergeCell ref="H20:I20"/>
    <mergeCell ref="C21:D21"/>
    <mergeCell ref="H21:I21"/>
    <mergeCell ref="C22:D22"/>
    <mergeCell ref="H22:I22"/>
    <mergeCell ref="C23:D23"/>
    <mergeCell ref="H23:I23"/>
    <mergeCell ref="C24:D24"/>
    <mergeCell ref="H24:I24"/>
    <mergeCell ref="H25:I25"/>
    <mergeCell ref="C26:D26"/>
    <mergeCell ref="H27:I27"/>
    <mergeCell ref="C28:D28"/>
    <mergeCell ref="C29:D29"/>
    <mergeCell ref="H29:I29"/>
    <mergeCell ref="C36:D36"/>
    <mergeCell ref="H36:I36"/>
    <mergeCell ref="C30:D30"/>
    <mergeCell ref="H30:I30"/>
    <mergeCell ref="C31:D31"/>
    <mergeCell ref="H31:I31"/>
    <mergeCell ref="C32:D32"/>
    <mergeCell ref="H32:I32"/>
    <mergeCell ref="C33:D33"/>
    <mergeCell ref="H33:I33"/>
    <mergeCell ref="C34:D34"/>
    <mergeCell ref="H34:I34"/>
    <mergeCell ref="C35:D35"/>
    <mergeCell ref="H54:I54"/>
    <mergeCell ref="H38:I38"/>
    <mergeCell ref="H40:I40"/>
    <mergeCell ref="H41:I41"/>
    <mergeCell ref="H42:I42"/>
    <mergeCell ref="H44:I44"/>
    <mergeCell ref="H46:I46"/>
    <mergeCell ref="H47:I47"/>
    <mergeCell ref="H48:I48"/>
    <mergeCell ref="H49:I49"/>
    <mergeCell ref="H50:I50"/>
    <mergeCell ref="H52:I52"/>
    <mergeCell ref="D62:E62"/>
    <mergeCell ref="H55:I55"/>
    <mergeCell ref="C58:K58"/>
    <mergeCell ref="D60:E60"/>
    <mergeCell ref="H60:I60"/>
    <mergeCell ref="D61:E61"/>
    <mergeCell ref="H61:I61"/>
    <mergeCell ref="J61:K61"/>
    <mergeCell ref="H62:I62"/>
    <mergeCell ref="J62:K62"/>
  </mergeCells>
  <pageMargins left="0.70866141732283472" right="0.70866141732283472" top="0.74803149606299213" bottom="0.74803149606299213" header="0.31496062992125984" footer="0.31496062992125984"/>
  <pageSetup scale="56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workbookViewId="0">
      <selection activeCell="A9" sqref="A9"/>
    </sheetView>
  </sheetViews>
  <sheetFormatPr baseColWidth="10" defaultRowHeight="15" x14ac:dyDescent="0.25"/>
  <cols>
    <col min="1" max="1" width="14.28515625" customWidth="1"/>
    <col min="2" max="2" width="18.7109375" customWidth="1"/>
    <col min="3" max="3" width="19" customWidth="1"/>
    <col min="4" max="4" width="40.140625" hidden="1" customWidth="1"/>
    <col min="5" max="5" width="32.85546875" customWidth="1"/>
    <col min="6" max="6" width="26.5703125" customWidth="1"/>
    <col min="7" max="7" width="0" hidden="1" customWidth="1"/>
    <col min="8" max="8" width="17.7109375" style="125" hidden="1" customWidth="1"/>
    <col min="9" max="9" width="21.85546875" customWidth="1"/>
  </cols>
  <sheetData>
    <row r="1" spans="1:10" x14ac:dyDescent="0.25">
      <c r="A1" t="s">
        <v>3</v>
      </c>
    </row>
    <row r="2" spans="1:10" x14ac:dyDescent="0.25">
      <c r="A2" t="s">
        <v>196</v>
      </c>
    </row>
    <row r="3" spans="1:10" ht="15.75" thickBot="1" x14ac:dyDescent="0.3">
      <c r="A3" s="124"/>
      <c r="B3" s="124"/>
      <c r="C3" s="124"/>
      <c r="D3" s="124"/>
      <c r="E3" s="124"/>
      <c r="F3" s="124"/>
    </row>
    <row r="4" spans="1:10" ht="15.75" thickTop="1" x14ac:dyDescent="0.25"/>
    <row r="5" spans="1:10" x14ac:dyDescent="0.25">
      <c r="A5" s="585" t="s">
        <v>221</v>
      </c>
      <c r="B5" s="585"/>
      <c r="C5" s="585"/>
      <c r="D5" s="585"/>
      <c r="E5" s="585"/>
      <c r="F5" s="585"/>
    </row>
    <row r="6" spans="1:10" x14ac:dyDescent="0.25">
      <c r="A6" t="s">
        <v>237</v>
      </c>
      <c r="F6" s="231">
        <f>268000+353408.26</f>
        <v>621408.26</v>
      </c>
    </row>
    <row r="7" spans="1:10" ht="15.75" thickBot="1" x14ac:dyDescent="0.3">
      <c r="A7" s="119"/>
      <c r="B7" s="119"/>
      <c r="C7" s="119"/>
      <c r="D7" s="119"/>
      <c r="E7" s="119"/>
      <c r="F7" s="119"/>
    </row>
    <row r="8" spans="1:10" ht="30.75" thickBot="1" x14ac:dyDescent="0.3">
      <c r="A8" s="232" t="s">
        <v>220</v>
      </c>
      <c r="B8" s="233" t="s">
        <v>219</v>
      </c>
      <c r="C8" s="233" t="s">
        <v>218</v>
      </c>
      <c r="D8" s="233" t="s">
        <v>217</v>
      </c>
      <c r="E8" s="233" t="s">
        <v>216</v>
      </c>
      <c r="F8" s="234" t="s">
        <v>215</v>
      </c>
      <c r="G8" s="235"/>
      <c r="H8" s="234" t="s">
        <v>238</v>
      </c>
      <c r="I8" s="234" t="s">
        <v>239</v>
      </c>
    </row>
    <row r="9" spans="1:10" ht="135" x14ac:dyDescent="0.25">
      <c r="A9" s="236" t="s">
        <v>214</v>
      </c>
      <c r="B9" s="237" t="s">
        <v>205</v>
      </c>
      <c r="C9" s="238">
        <v>41677</v>
      </c>
      <c r="D9" s="239" t="s">
        <v>213</v>
      </c>
      <c r="E9" s="240"/>
      <c r="F9" s="237" t="s">
        <v>212</v>
      </c>
      <c r="G9" s="241"/>
      <c r="H9" s="242">
        <f>(14109.52*12)*1.2191</f>
        <v>206410.98998400001</v>
      </c>
      <c r="I9" s="243">
        <f>(H9*$G$13)</f>
        <v>133571.98986964207</v>
      </c>
    </row>
    <row r="10" spans="1:10" ht="45" x14ac:dyDescent="0.25">
      <c r="A10" s="123" t="s">
        <v>211</v>
      </c>
      <c r="B10" s="244" t="s">
        <v>210</v>
      </c>
      <c r="C10" s="245">
        <v>41862</v>
      </c>
      <c r="D10" s="246" t="s">
        <v>209</v>
      </c>
      <c r="E10" s="246" t="s">
        <v>208</v>
      </c>
      <c r="F10" s="244" t="s">
        <v>207</v>
      </c>
      <c r="G10" s="247"/>
      <c r="H10" s="248">
        <f>(11671.28*12)*1.2191</f>
        <v>170741.48937600004</v>
      </c>
      <c r="I10" s="249">
        <f t="shared" ref="I10:I12" si="0">(H10*$G$13)</f>
        <v>110489.66186842334</v>
      </c>
    </row>
    <row r="11" spans="1:10" ht="60" x14ac:dyDescent="0.25">
      <c r="A11" s="123" t="s">
        <v>206</v>
      </c>
      <c r="B11" s="244" t="s">
        <v>205</v>
      </c>
      <c r="C11" s="250" t="s">
        <v>204</v>
      </c>
      <c r="D11" s="246" t="s">
        <v>203</v>
      </c>
      <c r="E11" s="246" t="s">
        <v>202</v>
      </c>
      <c r="F11" s="244" t="s">
        <v>201</v>
      </c>
      <c r="G11" s="247"/>
      <c r="H11" s="248">
        <f>(12233*12)*1.2191</f>
        <v>178959.0036</v>
      </c>
      <c r="I11" s="249">
        <f t="shared" si="0"/>
        <v>115807.35220442165</v>
      </c>
    </row>
    <row r="12" spans="1:10" ht="60.75" thickBot="1" x14ac:dyDescent="0.3">
      <c r="A12" s="122" t="s">
        <v>200</v>
      </c>
      <c r="B12" s="120" t="s">
        <v>199</v>
      </c>
      <c r="C12" s="121">
        <v>41934</v>
      </c>
      <c r="D12" s="251" t="s">
        <v>198</v>
      </c>
      <c r="E12" s="251"/>
      <c r="F12" s="120" t="s">
        <v>197</v>
      </c>
      <c r="G12" s="252"/>
      <c r="H12" s="253">
        <f>(27627*12)*1.2191</f>
        <v>404160.90840000001</v>
      </c>
      <c r="I12" s="254">
        <f t="shared" si="0"/>
        <v>261539.25605751303</v>
      </c>
      <c r="J12" s="125"/>
    </row>
    <row r="13" spans="1:10" x14ac:dyDescent="0.25">
      <c r="A13" s="119"/>
      <c r="B13" s="119"/>
      <c r="C13" s="119"/>
      <c r="D13" s="119"/>
      <c r="E13" s="119"/>
      <c r="F13" s="119"/>
      <c r="G13">
        <f>(F6/H13)</f>
        <v>0.64711665730587276</v>
      </c>
      <c r="H13" s="255">
        <f>SUM(H8:H12)</f>
        <v>960272.39136000001</v>
      </c>
      <c r="I13" s="256">
        <f>SUM(I8:I12)</f>
        <v>621408.26000000013</v>
      </c>
    </row>
    <row r="14" spans="1:10" x14ac:dyDescent="0.25">
      <c r="A14" s="119"/>
      <c r="B14" s="119"/>
      <c r="C14" s="119"/>
      <c r="D14" s="119"/>
      <c r="E14" s="119"/>
      <c r="F14" s="119"/>
      <c r="H14" s="257"/>
      <c r="I14" s="258"/>
    </row>
    <row r="15" spans="1:10" x14ac:dyDescent="0.25">
      <c r="A15" s="119"/>
      <c r="B15" s="119"/>
      <c r="C15" s="119"/>
      <c r="D15" s="119"/>
      <c r="E15" s="119"/>
      <c r="F15" s="119"/>
      <c r="H15" s="257"/>
      <c r="I15" s="258"/>
    </row>
    <row r="16" spans="1:10" x14ac:dyDescent="0.25">
      <c r="A16" s="531"/>
      <c r="B16" s="531"/>
      <c r="C16" s="30"/>
      <c r="D16" s="6"/>
      <c r="E16" s="532"/>
      <c r="F16" s="532"/>
      <c r="G16" s="30"/>
      <c r="H16" s="259"/>
    </row>
    <row r="17" spans="1:9" x14ac:dyDescent="0.25">
      <c r="A17" s="512" t="s">
        <v>195</v>
      </c>
      <c r="B17" s="512"/>
      <c r="C17" s="30"/>
      <c r="D17" s="30"/>
      <c r="E17" s="512" t="s">
        <v>233</v>
      </c>
      <c r="F17" s="512"/>
      <c r="G17" s="19"/>
      <c r="H17" s="260"/>
    </row>
    <row r="18" spans="1:9" x14ac:dyDescent="0.25">
      <c r="A18" s="508" t="s">
        <v>194</v>
      </c>
      <c r="B18" s="508"/>
      <c r="C18" s="35"/>
      <c r="D18" s="35"/>
      <c r="E18" s="508" t="s">
        <v>240</v>
      </c>
      <c r="F18" s="508"/>
      <c r="G18" s="19"/>
      <c r="H18" s="260"/>
    </row>
    <row r="19" spans="1:9" x14ac:dyDescent="0.25">
      <c r="A19" s="119"/>
      <c r="B19" s="119"/>
      <c r="C19" s="119"/>
      <c r="D19" s="119"/>
      <c r="E19" s="119"/>
      <c r="F19" s="119"/>
      <c r="I19" s="125"/>
    </row>
  </sheetData>
  <mergeCells count="7">
    <mergeCell ref="A18:B18"/>
    <mergeCell ref="E18:F18"/>
    <mergeCell ref="A5:F5"/>
    <mergeCell ref="A16:B16"/>
    <mergeCell ref="E16:F16"/>
    <mergeCell ref="A17:B17"/>
    <mergeCell ref="E17:F1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G21:M35"/>
  <sheetViews>
    <sheetView topLeftCell="A10" workbookViewId="0">
      <selection activeCell="M22" sqref="M22"/>
    </sheetView>
  </sheetViews>
  <sheetFormatPr baseColWidth="10" defaultRowHeight="15" x14ac:dyDescent="0.25"/>
  <sheetData>
    <row r="21" spans="13:13" x14ac:dyDescent="0.25">
      <c r="M21" s="469"/>
    </row>
    <row r="35" spans="7:7" x14ac:dyDescent="0.25">
      <c r="G35" s="469" t="s">
        <v>281</v>
      </c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O1181"/>
  <sheetViews>
    <sheetView topLeftCell="C1" workbookViewId="0">
      <selection activeCell="C1" sqref="C1:M1"/>
    </sheetView>
  </sheetViews>
  <sheetFormatPr baseColWidth="10" defaultRowHeight="20.25" customHeight="1" x14ac:dyDescent="0.25"/>
  <cols>
    <col min="1" max="1" width="11.5703125" style="261" hidden="1" customWidth="1"/>
    <col min="2" max="2" width="0" style="261" hidden="1" customWidth="1"/>
    <col min="3" max="3" width="19.140625" style="261" customWidth="1"/>
    <col min="4" max="4" width="80.42578125" style="261" customWidth="1"/>
    <col min="5" max="5" width="43.5703125" style="261" hidden="1" customWidth="1"/>
    <col min="6" max="12" width="11.42578125" style="261" hidden="1" customWidth="1"/>
    <col min="13" max="13" width="23.7109375" style="262" customWidth="1"/>
    <col min="14" max="25" width="11.42578125" style="261" hidden="1" customWidth="1"/>
    <col min="26" max="26" width="28" style="261" hidden="1" customWidth="1"/>
    <col min="27" max="27" width="11.42578125" style="261"/>
    <col min="28" max="30" width="0" style="261" hidden="1" customWidth="1"/>
    <col min="31" max="31" width="11.5703125" style="261" hidden="1" customWidth="1"/>
    <col min="32" max="32" width="15.85546875" style="261" hidden="1" customWidth="1"/>
    <col min="33" max="33" width="16.28515625" style="261" hidden="1" customWidth="1"/>
    <col min="34" max="16384" width="11.42578125" style="261"/>
  </cols>
  <sheetData>
    <row r="1" spans="1:41" ht="20.25" customHeight="1" x14ac:dyDescent="0.25">
      <c r="C1" s="586" t="s">
        <v>259</v>
      </c>
      <c r="D1" s="586"/>
      <c r="E1" s="586"/>
      <c r="F1" s="586"/>
      <c r="G1" s="586"/>
      <c r="H1" s="586"/>
      <c r="I1" s="586"/>
      <c r="J1" s="586"/>
      <c r="K1" s="586"/>
      <c r="L1" s="586"/>
      <c r="M1" s="586"/>
    </row>
    <row r="2" spans="1:41" ht="20.25" customHeight="1" x14ac:dyDescent="0.25">
      <c r="C2" s="586" t="s">
        <v>302</v>
      </c>
      <c r="D2" s="586"/>
      <c r="E2" s="586"/>
      <c r="F2" s="586"/>
      <c r="G2" s="586"/>
      <c r="H2" s="586"/>
      <c r="I2" s="586"/>
      <c r="J2" s="586"/>
      <c r="K2" s="586"/>
      <c r="L2" s="586"/>
      <c r="M2" s="586"/>
    </row>
    <row r="3" spans="1:41" ht="20.25" customHeight="1" x14ac:dyDescent="0.25">
      <c r="C3" s="586" t="s">
        <v>1</v>
      </c>
      <c r="D3" s="586"/>
      <c r="E3" s="586"/>
      <c r="F3" s="586"/>
      <c r="G3" s="586"/>
      <c r="H3" s="586"/>
      <c r="I3" s="586"/>
      <c r="J3" s="586"/>
      <c r="K3" s="586"/>
      <c r="L3" s="586"/>
      <c r="M3" s="586"/>
    </row>
    <row r="4" spans="1:41" ht="20.25" customHeight="1" x14ac:dyDescent="0.25">
      <c r="C4" s="134" t="s">
        <v>2</v>
      </c>
      <c r="D4" s="588" t="s">
        <v>277</v>
      </c>
      <c r="E4" s="588"/>
      <c r="F4" s="588"/>
      <c r="G4" s="588"/>
      <c r="H4" s="588"/>
      <c r="I4" s="588"/>
      <c r="J4" s="588"/>
      <c r="K4" s="588"/>
      <c r="L4" s="588"/>
      <c r="M4" s="588"/>
    </row>
    <row r="6" spans="1:41" ht="20.25" customHeight="1" thickBot="1" x14ac:dyDescent="0.3"/>
    <row r="7" spans="1:41" ht="20.25" customHeight="1" x14ac:dyDescent="0.25">
      <c r="A7" s="263" t="s">
        <v>241</v>
      </c>
      <c r="B7" s="263" t="s">
        <v>242</v>
      </c>
      <c r="C7" s="264" t="s">
        <v>222</v>
      </c>
      <c r="D7" s="265" t="s">
        <v>223</v>
      </c>
      <c r="E7" s="266" t="s">
        <v>243</v>
      </c>
      <c r="F7" s="266" t="s">
        <v>244</v>
      </c>
      <c r="G7" s="266" t="s">
        <v>245</v>
      </c>
      <c r="H7" s="266" t="s">
        <v>246</v>
      </c>
      <c r="I7" s="266" t="s">
        <v>247</v>
      </c>
      <c r="J7" s="266" t="s">
        <v>248</v>
      </c>
      <c r="K7" s="267" t="s">
        <v>249</v>
      </c>
      <c r="L7" s="267" t="s">
        <v>250</v>
      </c>
      <c r="M7" s="268" t="s">
        <v>251</v>
      </c>
      <c r="N7" s="269"/>
      <c r="O7" s="169"/>
      <c r="P7" s="169"/>
      <c r="Q7" s="169"/>
      <c r="R7" s="270" t="s">
        <v>252</v>
      </c>
      <c r="S7" s="270" t="s">
        <v>253</v>
      </c>
      <c r="T7" s="270" t="s">
        <v>254</v>
      </c>
      <c r="U7" s="270" t="s">
        <v>254</v>
      </c>
      <c r="V7" s="270" t="s">
        <v>254</v>
      </c>
      <c r="W7" s="270" t="s">
        <v>254</v>
      </c>
      <c r="X7" s="270" t="s">
        <v>254</v>
      </c>
      <c r="Y7" s="270" t="s">
        <v>254</v>
      </c>
      <c r="Z7" s="270"/>
      <c r="AB7" s="263" t="s">
        <v>255</v>
      </c>
      <c r="AE7" s="271" t="s">
        <v>256</v>
      </c>
      <c r="AF7" s="271" t="s">
        <v>257</v>
      </c>
      <c r="AG7" s="271" t="s">
        <v>258</v>
      </c>
    </row>
    <row r="8" spans="1:41" ht="20.25" customHeight="1" x14ac:dyDescent="0.25">
      <c r="A8" s="272"/>
      <c r="B8" s="272"/>
      <c r="C8" s="169" t="s">
        <v>307</v>
      </c>
      <c r="D8" s="485" t="s">
        <v>308</v>
      </c>
      <c r="E8" s="274"/>
      <c r="F8" s="275"/>
      <c r="G8" s="275"/>
      <c r="H8" s="169"/>
      <c r="I8" s="169"/>
      <c r="J8" s="169"/>
      <c r="K8" s="169"/>
      <c r="L8" s="276"/>
      <c r="M8" s="486">
        <v>2993.96</v>
      </c>
      <c r="N8" s="278"/>
      <c r="O8" s="278"/>
      <c r="P8" s="278"/>
      <c r="Q8" s="278"/>
      <c r="R8" s="171"/>
      <c r="S8" s="171"/>
      <c r="T8" s="171"/>
      <c r="U8" s="171"/>
      <c r="V8" s="171"/>
      <c r="W8" s="171"/>
      <c r="X8" s="171"/>
      <c r="Y8" s="171"/>
      <c r="Z8" s="279"/>
      <c r="AB8" s="171"/>
      <c r="AC8" s="280"/>
      <c r="AD8" s="281"/>
      <c r="AE8" s="278"/>
      <c r="AF8" s="278"/>
      <c r="AG8" s="282"/>
    </row>
    <row r="9" spans="1:41" ht="20.25" customHeight="1" x14ac:dyDescent="0.25">
      <c r="A9" s="272"/>
      <c r="B9" s="272"/>
      <c r="C9" s="169" t="s">
        <v>309</v>
      </c>
      <c r="D9" s="485" t="s">
        <v>310</v>
      </c>
      <c r="E9" s="274"/>
      <c r="F9" s="275"/>
      <c r="G9" s="275"/>
      <c r="H9" s="169"/>
      <c r="I9" s="169"/>
      <c r="J9" s="169"/>
      <c r="K9" s="169"/>
      <c r="L9" s="276"/>
      <c r="M9" s="486">
        <v>3480</v>
      </c>
      <c r="N9" s="278"/>
      <c r="O9" s="278"/>
      <c r="P9" s="278"/>
      <c r="Q9" s="278"/>
      <c r="R9" s="171"/>
      <c r="S9" s="171"/>
      <c r="T9" s="278"/>
      <c r="U9" s="278"/>
      <c r="V9" s="278"/>
      <c r="W9" s="278"/>
      <c r="X9" s="278"/>
      <c r="Y9" s="278"/>
      <c r="Z9" s="279"/>
      <c r="AB9" s="168"/>
      <c r="AC9" s="280"/>
      <c r="AD9" s="281"/>
      <c r="AE9" s="278"/>
      <c r="AF9" s="278"/>
      <c r="AG9" s="282"/>
      <c r="AK9" s="132"/>
      <c r="AL9" s="586"/>
      <c r="AM9" s="586"/>
      <c r="AN9" s="586"/>
      <c r="AO9" s="586"/>
    </row>
    <row r="10" spans="1:41" ht="20.25" customHeight="1" x14ac:dyDescent="0.25">
      <c r="A10" s="272"/>
      <c r="B10" s="283"/>
      <c r="C10" s="169" t="s">
        <v>311</v>
      </c>
      <c r="D10" s="485" t="s">
        <v>310</v>
      </c>
      <c r="E10" s="274"/>
      <c r="F10" s="284"/>
      <c r="G10" s="275"/>
      <c r="H10" s="169"/>
      <c r="I10" s="169"/>
      <c r="J10" s="169"/>
      <c r="K10" s="276"/>
      <c r="L10" s="276"/>
      <c r="M10" s="486">
        <v>3480</v>
      </c>
      <c r="N10" s="278"/>
      <c r="O10" s="278"/>
      <c r="P10" s="278"/>
      <c r="Q10" s="278"/>
      <c r="R10" s="171"/>
      <c r="S10" s="171"/>
      <c r="T10" s="278"/>
      <c r="U10" s="278"/>
      <c r="V10" s="278"/>
      <c r="W10" s="278"/>
      <c r="X10" s="278"/>
      <c r="Y10" s="278"/>
      <c r="Z10" s="279"/>
      <c r="AB10" s="273"/>
      <c r="AC10" s="280"/>
      <c r="AD10" s="281"/>
      <c r="AE10" s="278"/>
      <c r="AF10" s="278"/>
      <c r="AG10" s="282"/>
      <c r="AK10" s="132"/>
      <c r="AL10" s="586"/>
      <c r="AM10" s="586"/>
      <c r="AN10" s="586"/>
      <c r="AO10" s="586"/>
    </row>
    <row r="11" spans="1:41" ht="20.25" customHeight="1" x14ac:dyDescent="0.25">
      <c r="A11" s="272"/>
      <c r="B11" s="283"/>
      <c r="C11" s="169" t="s">
        <v>312</v>
      </c>
      <c r="D11" s="485" t="s">
        <v>310</v>
      </c>
      <c r="E11" s="274"/>
      <c r="F11" s="275"/>
      <c r="G11" s="275"/>
      <c r="H11" s="169"/>
      <c r="I11" s="169"/>
      <c r="J11" s="169"/>
      <c r="K11" s="276"/>
      <c r="L11" s="276"/>
      <c r="M11" s="486">
        <v>3480</v>
      </c>
      <c r="N11" s="278"/>
      <c r="O11" s="278"/>
      <c r="P11" s="278"/>
      <c r="Q11" s="278"/>
      <c r="R11" s="171"/>
      <c r="S11" s="171"/>
      <c r="T11" s="278"/>
      <c r="U11" s="278"/>
      <c r="V11" s="278"/>
      <c r="W11" s="278"/>
      <c r="X11" s="278"/>
      <c r="Y11" s="278"/>
      <c r="Z11" s="279"/>
      <c r="AB11" s="273"/>
      <c r="AC11" s="280"/>
      <c r="AD11" s="281"/>
      <c r="AE11" s="278"/>
      <c r="AF11" s="278"/>
      <c r="AG11" s="282"/>
      <c r="AK11" s="132"/>
      <c r="AL11" s="586"/>
      <c r="AM11" s="586"/>
      <c r="AN11" s="586"/>
      <c r="AO11" s="586"/>
    </row>
    <row r="12" spans="1:41" ht="20.25" customHeight="1" x14ac:dyDescent="0.25">
      <c r="A12" s="272"/>
      <c r="B12" s="283"/>
      <c r="C12" s="169" t="s">
        <v>313</v>
      </c>
      <c r="D12" s="485" t="s">
        <v>310</v>
      </c>
      <c r="E12" s="274"/>
      <c r="F12" s="275"/>
      <c r="G12" s="275"/>
      <c r="H12" s="169"/>
      <c r="I12" s="169"/>
      <c r="J12" s="169"/>
      <c r="K12" s="276"/>
      <c r="L12" s="276"/>
      <c r="M12" s="486">
        <v>3480</v>
      </c>
      <c r="N12" s="278"/>
      <c r="O12" s="278"/>
      <c r="P12" s="278"/>
      <c r="Q12" s="278"/>
      <c r="R12" s="171"/>
      <c r="S12" s="171"/>
      <c r="T12" s="278"/>
      <c r="U12" s="278"/>
      <c r="V12" s="278"/>
      <c r="W12" s="278"/>
      <c r="X12" s="278"/>
      <c r="Y12" s="278"/>
      <c r="Z12" s="279"/>
      <c r="AB12" s="285"/>
      <c r="AC12" s="280"/>
      <c r="AD12" s="281"/>
      <c r="AE12" s="278"/>
      <c r="AF12" s="278"/>
      <c r="AG12" s="282"/>
      <c r="AK12" s="133"/>
      <c r="AL12" s="134"/>
      <c r="AM12" s="587"/>
      <c r="AN12" s="587"/>
      <c r="AO12" s="135"/>
    </row>
    <row r="13" spans="1:41" ht="20.25" customHeight="1" x14ac:dyDescent="0.25">
      <c r="A13" s="272"/>
      <c r="B13" s="286"/>
      <c r="C13" s="169" t="s">
        <v>314</v>
      </c>
      <c r="D13" s="485" t="s">
        <v>310</v>
      </c>
      <c r="E13" s="274"/>
      <c r="F13" s="275"/>
      <c r="G13" s="275"/>
      <c r="H13" s="169"/>
      <c r="I13" s="169"/>
      <c r="J13" s="169"/>
      <c r="K13" s="276"/>
      <c r="L13" s="276"/>
      <c r="M13" s="486">
        <v>3480</v>
      </c>
      <c r="N13" s="278"/>
      <c r="O13" s="278"/>
      <c r="P13" s="278"/>
      <c r="Q13" s="278"/>
      <c r="R13" s="171"/>
      <c r="S13" s="171"/>
      <c r="T13" s="171"/>
      <c r="U13" s="278"/>
      <c r="V13" s="278"/>
      <c r="W13" s="278"/>
      <c r="X13" s="278"/>
      <c r="Y13" s="278"/>
      <c r="Z13" s="279"/>
      <c r="AB13" s="171"/>
      <c r="AC13" s="280"/>
      <c r="AD13" s="281"/>
      <c r="AE13" s="278"/>
      <c r="AF13" s="278"/>
      <c r="AG13" s="282"/>
      <c r="AK13" s="136"/>
      <c r="AL13" s="137"/>
      <c r="AM13" s="138"/>
      <c r="AN13" s="138"/>
      <c r="AO13" s="139"/>
    </row>
    <row r="14" spans="1:41" ht="20.25" customHeight="1" x14ac:dyDescent="0.25">
      <c r="A14" s="272"/>
      <c r="B14" s="283"/>
      <c r="C14" s="169" t="s">
        <v>315</v>
      </c>
      <c r="D14" s="485" t="s">
        <v>310</v>
      </c>
      <c r="E14" s="274"/>
      <c r="F14" s="275"/>
      <c r="G14" s="275"/>
      <c r="H14" s="169"/>
      <c r="I14" s="169"/>
      <c r="J14" s="169"/>
      <c r="K14" s="276"/>
      <c r="L14" s="276"/>
      <c r="M14" s="486">
        <v>3480</v>
      </c>
      <c r="N14" s="278"/>
      <c r="O14" s="278"/>
      <c r="P14" s="278"/>
      <c r="Q14" s="278"/>
      <c r="R14" s="171"/>
      <c r="S14" s="171"/>
      <c r="T14" s="278"/>
      <c r="U14" s="278"/>
      <c r="V14" s="278"/>
      <c r="W14" s="278"/>
      <c r="X14" s="278"/>
      <c r="Y14" s="278"/>
      <c r="Z14" s="279"/>
      <c r="AB14" s="273"/>
      <c r="AC14" s="280"/>
      <c r="AD14" s="281"/>
      <c r="AE14" s="278"/>
      <c r="AF14" s="278"/>
      <c r="AG14" s="282"/>
      <c r="AK14" s="141"/>
      <c r="AL14" s="142"/>
      <c r="AM14" s="143"/>
      <c r="AN14" s="143"/>
      <c r="AO14" s="142"/>
    </row>
    <row r="15" spans="1:41" ht="20.25" customHeight="1" x14ac:dyDescent="0.25">
      <c r="A15" s="272"/>
      <c r="B15" s="272"/>
      <c r="C15" s="169" t="s">
        <v>316</v>
      </c>
      <c r="D15" s="485" t="s">
        <v>310</v>
      </c>
      <c r="E15" s="274"/>
      <c r="F15" s="275"/>
      <c r="G15" s="275"/>
      <c r="H15" s="169"/>
      <c r="I15" s="169"/>
      <c r="J15" s="169"/>
      <c r="K15" s="276"/>
      <c r="L15" s="276"/>
      <c r="M15" s="486">
        <v>3480</v>
      </c>
      <c r="N15" s="278"/>
      <c r="O15" s="278"/>
      <c r="P15" s="278"/>
      <c r="Q15" s="278"/>
      <c r="R15" s="171"/>
      <c r="S15" s="171"/>
      <c r="T15" s="278"/>
      <c r="U15" s="278"/>
      <c r="V15" s="278"/>
      <c r="W15" s="278"/>
      <c r="X15" s="278"/>
      <c r="Y15" s="278"/>
      <c r="Z15" s="279"/>
      <c r="AB15" s="168"/>
      <c r="AC15" s="280"/>
      <c r="AD15" s="281"/>
      <c r="AE15" s="278"/>
      <c r="AF15" s="278"/>
      <c r="AG15" s="282"/>
    </row>
    <row r="16" spans="1:41" ht="20.25" customHeight="1" x14ac:dyDescent="0.25">
      <c r="A16" s="272"/>
      <c r="B16" s="283"/>
      <c r="C16" s="169" t="s">
        <v>317</v>
      </c>
      <c r="D16" s="485" t="s">
        <v>310</v>
      </c>
      <c r="E16" s="274"/>
      <c r="F16" s="275"/>
      <c r="G16" s="275"/>
      <c r="H16" s="169"/>
      <c r="I16" s="169"/>
      <c r="J16" s="169"/>
      <c r="K16" s="276"/>
      <c r="L16" s="276"/>
      <c r="M16" s="486">
        <v>3480</v>
      </c>
      <c r="N16" s="278"/>
      <c r="O16" s="278"/>
      <c r="P16" s="278"/>
      <c r="Q16" s="278"/>
      <c r="R16" s="171"/>
      <c r="S16" s="171"/>
      <c r="T16" s="278"/>
      <c r="U16" s="278"/>
      <c r="V16" s="278"/>
      <c r="W16" s="278"/>
      <c r="X16" s="278"/>
      <c r="Y16" s="278"/>
      <c r="Z16" s="279"/>
      <c r="AB16" s="285"/>
      <c r="AC16" s="280"/>
      <c r="AD16" s="281"/>
      <c r="AE16" s="278"/>
      <c r="AF16" s="278"/>
      <c r="AG16" s="282"/>
    </row>
    <row r="17" spans="1:33" ht="20.25" customHeight="1" x14ac:dyDescent="0.25">
      <c r="A17" s="272"/>
      <c r="B17" s="272"/>
      <c r="C17" s="169" t="s">
        <v>318</v>
      </c>
      <c r="D17" s="485" t="s">
        <v>310</v>
      </c>
      <c r="E17" s="274"/>
      <c r="F17" s="275"/>
      <c r="G17" s="275"/>
      <c r="H17" s="169"/>
      <c r="I17" s="169"/>
      <c r="J17" s="169"/>
      <c r="K17" s="276"/>
      <c r="L17" s="276"/>
      <c r="M17" s="486">
        <v>3480</v>
      </c>
      <c r="N17" s="278"/>
      <c r="O17" s="278"/>
      <c r="P17" s="278"/>
      <c r="Q17" s="278"/>
      <c r="R17" s="171"/>
      <c r="S17" s="171"/>
      <c r="T17" s="278"/>
      <c r="U17" s="278"/>
      <c r="V17" s="278"/>
      <c r="W17" s="278"/>
      <c r="X17" s="278"/>
      <c r="Y17" s="278"/>
      <c r="Z17" s="279"/>
      <c r="AB17" s="285"/>
      <c r="AC17" s="280"/>
      <c r="AD17" s="281"/>
      <c r="AE17" s="278"/>
      <c r="AF17" s="278"/>
      <c r="AG17" s="282"/>
    </row>
    <row r="18" spans="1:33" ht="20.25" customHeight="1" x14ac:dyDescent="0.25">
      <c r="A18" s="272"/>
      <c r="B18" s="272"/>
      <c r="C18" s="169" t="s">
        <v>319</v>
      </c>
      <c r="D18" s="485" t="s">
        <v>310</v>
      </c>
      <c r="E18" s="274"/>
      <c r="F18" s="275"/>
      <c r="G18" s="275"/>
      <c r="H18" s="169"/>
      <c r="I18" s="169"/>
      <c r="J18" s="169"/>
      <c r="K18" s="276"/>
      <c r="L18" s="276"/>
      <c r="M18" s="486">
        <v>3480</v>
      </c>
      <c r="N18" s="278"/>
      <c r="O18" s="278"/>
      <c r="P18" s="278"/>
      <c r="Q18" s="278"/>
      <c r="R18" s="171"/>
      <c r="S18" s="171"/>
      <c r="T18" s="278"/>
      <c r="U18" s="278"/>
      <c r="V18" s="278"/>
      <c r="W18" s="278"/>
      <c r="X18" s="278"/>
      <c r="Y18" s="278"/>
      <c r="Z18" s="279"/>
      <c r="AB18" s="171"/>
      <c r="AC18" s="280"/>
      <c r="AD18" s="281"/>
      <c r="AE18" s="278"/>
      <c r="AF18" s="278"/>
      <c r="AG18" s="282"/>
    </row>
    <row r="19" spans="1:33" ht="20.25" customHeight="1" x14ac:dyDescent="0.25">
      <c r="A19" s="272"/>
      <c r="B19" s="272"/>
      <c r="C19" s="169" t="s">
        <v>320</v>
      </c>
      <c r="D19" s="485" t="s">
        <v>310</v>
      </c>
      <c r="E19" s="274"/>
      <c r="F19" s="275"/>
      <c r="G19" s="275"/>
      <c r="H19" s="169"/>
      <c r="I19" s="276"/>
      <c r="J19" s="276"/>
      <c r="K19" s="276"/>
      <c r="L19" s="276"/>
      <c r="M19" s="486">
        <v>3480</v>
      </c>
      <c r="N19" s="278"/>
      <c r="O19" s="278"/>
      <c r="P19" s="278"/>
      <c r="Q19" s="278"/>
      <c r="R19" s="171"/>
      <c r="S19" s="171"/>
      <c r="T19" s="171"/>
      <c r="U19" s="278"/>
      <c r="V19" s="278"/>
      <c r="W19" s="278"/>
      <c r="X19" s="278"/>
      <c r="Y19" s="278"/>
      <c r="Z19" s="279"/>
      <c r="AB19" s="168"/>
      <c r="AC19" s="280"/>
      <c r="AD19" s="281"/>
      <c r="AE19" s="278"/>
      <c r="AF19" s="278"/>
      <c r="AG19" s="282"/>
    </row>
    <row r="20" spans="1:33" ht="20.25" customHeight="1" x14ac:dyDescent="0.25">
      <c r="A20" s="272"/>
      <c r="B20" s="272"/>
      <c r="C20" s="169" t="s">
        <v>321</v>
      </c>
      <c r="D20" s="485" t="s">
        <v>310</v>
      </c>
      <c r="E20" s="274"/>
      <c r="F20" s="275"/>
      <c r="G20" s="275"/>
      <c r="H20" s="169"/>
      <c r="I20" s="169"/>
      <c r="J20" s="169"/>
      <c r="K20" s="276"/>
      <c r="L20" s="276"/>
      <c r="M20" s="486">
        <v>3480</v>
      </c>
      <c r="N20" s="278"/>
      <c r="O20" s="278"/>
      <c r="P20" s="278"/>
      <c r="Q20" s="278"/>
      <c r="R20" s="171"/>
      <c r="S20" s="171"/>
      <c r="T20" s="278"/>
      <c r="U20" s="278"/>
      <c r="V20" s="278"/>
      <c r="W20" s="278"/>
      <c r="X20" s="278"/>
      <c r="Y20" s="278"/>
      <c r="Z20" s="279"/>
      <c r="AB20" s="285"/>
      <c r="AC20" s="280"/>
      <c r="AD20" s="281"/>
      <c r="AE20" s="278"/>
      <c r="AF20" s="278"/>
      <c r="AG20" s="282"/>
    </row>
    <row r="21" spans="1:33" ht="20.25" customHeight="1" x14ac:dyDescent="0.25">
      <c r="A21" s="272"/>
      <c r="B21" s="272"/>
      <c r="C21" s="169" t="s">
        <v>322</v>
      </c>
      <c r="D21" s="485" t="s">
        <v>310</v>
      </c>
      <c r="E21" s="274"/>
      <c r="F21" s="275"/>
      <c r="G21" s="275"/>
      <c r="H21" s="169"/>
      <c r="I21" s="169"/>
      <c r="J21" s="169"/>
      <c r="K21" s="276"/>
      <c r="L21" s="276"/>
      <c r="M21" s="486">
        <v>3480</v>
      </c>
      <c r="N21" s="278"/>
      <c r="O21" s="278"/>
      <c r="P21" s="278"/>
      <c r="Q21" s="278"/>
      <c r="R21" s="171"/>
      <c r="S21" s="171"/>
      <c r="T21" s="278"/>
      <c r="U21" s="278"/>
      <c r="V21" s="278"/>
      <c r="W21" s="278"/>
      <c r="X21" s="278"/>
      <c r="Y21" s="278"/>
      <c r="Z21" s="279"/>
      <c r="AB21" s="285"/>
      <c r="AC21" s="280"/>
      <c r="AD21" s="281"/>
      <c r="AE21" s="278"/>
      <c r="AF21" s="278"/>
      <c r="AG21" s="282"/>
    </row>
    <row r="22" spans="1:33" ht="20.25" customHeight="1" x14ac:dyDescent="0.25">
      <c r="A22" s="272"/>
      <c r="B22" s="272"/>
      <c r="C22" s="169" t="s">
        <v>323</v>
      </c>
      <c r="D22" s="485" t="s">
        <v>310</v>
      </c>
      <c r="E22" s="274"/>
      <c r="F22" s="275"/>
      <c r="G22" s="275"/>
      <c r="H22" s="169"/>
      <c r="I22" s="169"/>
      <c r="J22" s="169"/>
      <c r="K22" s="276"/>
      <c r="L22" s="276"/>
      <c r="M22" s="486">
        <v>3480</v>
      </c>
      <c r="N22" s="278"/>
      <c r="O22" s="278"/>
      <c r="P22" s="278"/>
      <c r="Q22" s="278"/>
      <c r="R22" s="171"/>
      <c r="S22" s="171"/>
      <c r="T22" s="278"/>
      <c r="U22" s="278"/>
      <c r="V22" s="278"/>
      <c r="W22" s="278"/>
      <c r="X22" s="278"/>
      <c r="Y22" s="278"/>
      <c r="Z22" s="279"/>
      <c r="AB22" s="285"/>
      <c r="AC22" s="280"/>
      <c r="AD22" s="281"/>
      <c r="AE22" s="278"/>
      <c r="AF22" s="278"/>
      <c r="AG22" s="282"/>
    </row>
    <row r="23" spans="1:33" ht="20.25" customHeight="1" x14ac:dyDescent="0.25">
      <c r="A23" s="272"/>
      <c r="B23" s="272"/>
      <c r="C23" s="169" t="s">
        <v>324</v>
      </c>
      <c r="D23" s="485" t="s">
        <v>310</v>
      </c>
      <c r="E23" s="274"/>
      <c r="F23" s="275"/>
      <c r="G23" s="275"/>
      <c r="H23" s="169"/>
      <c r="I23" s="169"/>
      <c r="J23" s="169"/>
      <c r="K23" s="276"/>
      <c r="L23" s="276"/>
      <c r="M23" s="486">
        <v>3480</v>
      </c>
      <c r="N23" s="278"/>
      <c r="O23" s="278"/>
      <c r="P23" s="278"/>
      <c r="Q23" s="278"/>
      <c r="R23" s="171"/>
      <c r="S23" s="171"/>
      <c r="T23" s="171"/>
      <c r="U23" s="278"/>
      <c r="V23" s="278"/>
      <c r="W23" s="278"/>
      <c r="X23" s="278"/>
      <c r="Y23" s="278"/>
      <c r="Z23" s="279"/>
      <c r="AB23" s="273"/>
      <c r="AC23" s="280"/>
      <c r="AD23" s="281"/>
      <c r="AE23" s="278"/>
      <c r="AF23" s="278"/>
      <c r="AG23" s="282"/>
    </row>
    <row r="24" spans="1:33" ht="20.25" customHeight="1" x14ac:dyDescent="0.25">
      <c r="A24" s="272"/>
      <c r="B24" s="272"/>
      <c r="C24" s="169" t="s">
        <v>325</v>
      </c>
      <c r="D24" s="485" t="s">
        <v>310</v>
      </c>
      <c r="E24" s="274"/>
      <c r="F24" s="275"/>
      <c r="G24" s="275"/>
      <c r="H24" s="169"/>
      <c r="I24" s="169"/>
      <c r="J24" s="169"/>
      <c r="K24" s="276"/>
      <c r="L24" s="276"/>
      <c r="M24" s="486">
        <v>3480</v>
      </c>
      <c r="N24" s="278"/>
      <c r="O24" s="278"/>
      <c r="P24" s="278"/>
      <c r="Q24" s="278"/>
      <c r="R24" s="171"/>
      <c r="S24" s="171"/>
      <c r="T24" s="278"/>
      <c r="U24" s="278"/>
      <c r="V24" s="278"/>
      <c r="W24" s="278"/>
      <c r="X24" s="278"/>
      <c r="Y24" s="278"/>
      <c r="Z24" s="279"/>
      <c r="AB24" s="285"/>
      <c r="AC24" s="280"/>
      <c r="AD24" s="281"/>
      <c r="AE24" s="278"/>
      <c r="AF24" s="278"/>
      <c r="AG24" s="282"/>
    </row>
    <row r="25" spans="1:33" ht="20.25" customHeight="1" x14ac:dyDescent="0.25">
      <c r="A25" s="272"/>
      <c r="B25" s="272"/>
      <c r="C25" s="169" t="s">
        <v>326</v>
      </c>
      <c r="D25" s="485" t="s">
        <v>310</v>
      </c>
      <c r="E25" s="274"/>
      <c r="F25" s="275"/>
      <c r="G25" s="275"/>
      <c r="H25" s="169"/>
      <c r="I25" s="169"/>
      <c r="J25" s="169"/>
      <c r="K25" s="276"/>
      <c r="L25" s="276"/>
      <c r="M25" s="486">
        <v>3480</v>
      </c>
      <c r="N25" s="278"/>
      <c r="O25" s="278"/>
      <c r="P25" s="278"/>
      <c r="Q25" s="278"/>
      <c r="R25" s="171"/>
      <c r="S25" s="171"/>
      <c r="T25" s="278"/>
      <c r="U25" s="278"/>
      <c r="V25" s="278"/>
      <c r="W25" s="278"/>
      <c r="X25" s="278"/>
      <c r="Y25" s="278"/>
      <c r="Z25" s="279"/>
      <c r="AB25" s="285"/>
      <c r="AC25" s="280"/>
      <c r="AD25" s="281"/>
      <c r="AE25" s="278"/>
      <c r="AF25" s="278"/>
      <c r="AG25" s="282"/>
    </row>
    <row r="26" spans="1:33" ht="20.25" customHeight="1" x14ac:dyDescent="0.25">
      <c r="A26" s="272"/>
      <c r="B26" s="272"/>
      <c r="C26" s="169" t="s">
        <v>327</v>
      </c>
      <c r="D26" s="485" t="s">
        <v>310</v>
      </c>
      <c r="E26" s="274"/>
      <c r="F26" s="275"/>
      <c r="G26" s="275"/>
      <c r="H26" s="169"/>
      <c r="I26" s="169"/>
      <c r="J26" s="169"/>
      <c r="K26" s="276"/>
      <c r="L26" s="276"/>
      <c r="M26" s="486">
        <v>3480</v>
      </c>
      <c r="N26" s="278"/>
      <c r="O26" s="278"/>
      <c r="P26" s="278"/>
      <c r="Q26" s="278"/>
      <c r="R26" s="171"/>
      <c r="S26" s="171"/>
      <c r="T26" s="278"/>
      <c r="U26" s="278"/>
      <c r="V26" s="278"/>
      <c r="W26" s="278"/>
      <c r="X26" s="278"/>
      <c r="Y26" s="278"/>
      <c r="Z26" s="279"/>
      <c r="AB26" s="285"/>
      <c r="AC26" s="280"/>
      <c r="AD26" s="281"/>
      <c r="AE26" s="278"/>
      <c r="AF26" s="278"/>
      <c r="AG26" s="282"/>
    </row>
    <row r="27" spans="1:33" ht="20.25" customHeight="1" x14ac:dyDescent="0.25">
      <c r="A27" s="272"/>
      <c r="B27" s="272"/>
      <c r="C27" s="169" t="s">
        <v>328</v>
      </c>
      <c r="D27" s="485" t="s">
        <v>310</v>
      </c>
      <c r="E27" s="274"/>
      <c r="F27" s="275"/>
      <c r="G27" s="275"/>
      <c r="H27" s="169"/>
      <c r="I27" s="169"/>
      <c r="J27" s="169"/>
      <c r="K27" s="276"/>
      <c r="L27" s="276"/>
      <c r="M27" s="486">
        <v>3480</v>
      </c>
      <c r="N27" s="278"/>
      <c r="O27" s="278"/>
      <c r="P27" s="278"/>
      <c r="Q27" s="278"/>
      <c r="R27" s="171"/>
      <c r="S27" s="171"/>
      <c r="T27" s="171"/>
      <c r="U27" s="171"/>
      <c r="V27" s="278"/>
      <c r="W27" s="278"/>
      <c r="X27" s="278"/>
      <c r="Y27" s="278"/>
      <c r="Z27" s="279"/>
      <c r="AB27" s="171"/>
      <c r="AC27" s="280"/>
      <c r="AD27" s="281"/>
      <c r="AE27" s="278"/>
      <c r="AF27" s="278"/>
      <c r="AG27" s="282"/>
    </row>
    <row r="28" spans="1:33" ht="20.25" customHeight="1" x14ac:dyDescent="0.25">
      <c r="A28" s="272"/>
      <c r="B28" s="272"/>
      <c r="C28" s="169" t="s">
        <v>329</v>
      </c>
      <c r="D28" s="485" t="s">
        <v>310</v>
      </c>
      <c r="E28" s="274"/>
      <c r="F28" s="275"/>
      <c r="G28" s="275"/>
      <c r="H28" s="169"/>
      <c r="I28" s="169"/>
      <c r="J28" s="169"/>
      <c r="K28" s="276"/>
      <c r="L28" s="276"/>
      <c r="M28" s="486">
        <v>3480</v>
      </c>
      <c r="N28" s="278"/>
      <c r="O28" s="278"/>
      <c r="P28" s="278"/>
      <c r="Q28" s="278"/>
      <c r="R28" s="171"/>
      <c r="S28" s="171"/>
      <c r="T28" s="278"/>
      <c r="U28" s="278"/>
      <c r="V28" s="278"/>
      <c r="W28" s="278"/>
      <c r="X28" s="278"/>
      <c r="Y28" s="278"/>
      <c r="Z28" s="279"/>
      <c r="AB28" s="171"/>
      <c r="AC28" s="280"/>
      <c r="AD28" s="281"/>
      <c r="AE28" s="278"/>
      <c r="AF28" s="278"/>
      <c r="AG28" s="282"/>
    </row>
    <row r="29" spans="1:33" ht="20.25" customHeight="1" x14ac:dyDescent="0.25">
      <c r="A29" s="272"/>
      <c r="B29" s="272"/>
      <c r="C29" s="169" t="s">
        <v>330</v>
      </c>
      <c r="D29" s="485" t="s">
        <v>310</v>
      </c>
      <c r="E29" s="274"/>
      <c r="F29" s="275"/>
      <c r="G29" s="275"/>
      <c r="H29" s="169"/>
      <c r="I29" s="169"/>
      <c r="J29" s="169"/>
      <c r="K29" s="276"/>
      <c r="L29" s="276"/>
      <c r="M29" s="486">
        <v>3480</v>
      </c>
      <c r="N29" s="278"/>
      <c r="O29" s="278"/>
      <c r="P29" s="278"/>
      <c r="Q29" s="278"/>
      <c r="R29" s="171"/>
      <c r="S29" s="171"/>
      <c r="T29" s="278"/>
      <c r="U29" s="278"/>
      <c r="V29" s="278"/>
      <c r="W29" s="278"/>
      <c r="X29" s="278"/>
      <c r="Y29" s="278"/>
      <c r="Z29" s="279"/>
      <c r="AB29" s="171"/>
      <c r="AC29" s="280"/>
      <c r="AD29" s="281"/>
      <c r="AE29" s="278"/>
      <c r="AF29" s="278"/>
      <c r="AG29" s="282"/>
    </row>
    <row r="30" spans="1:33" ht="20.25" customHeight="1" x14ac:dyDescent="0.25">
      <c r="A30" s="272"/>
      <c r="B30" s="272"/>
      <c r="C30" s="169" t="s">
        <v>331</v>
      </c>
      <c r="D30" s="485" t="s">
        <v>310</v>
      </c>
      <c r="E30" s="274"/>
      <c r="F30" s="275"/>
      <c r="G30" s="275"/>
      <c r="H30" s="169"/>
      <c r="I30" s="169"/>
      <c r="J30" s="169"/>
      <c r="K30" s="276"/>
      <c r="L30" s="276"/>
      <c r="M30" s="486">
        <v>3480</v>
      </c>
      <c r="N30" s="278"/>
      <c r="O30" s="278"/>
      <c r="P30" s="278"/>
      <c r="Q30" s="278"/>
      <c r="R30" s="171"/>
      <c r="S30" s="171"/>
      <c r="T30" s="278"/>
      <c r="U30" s="278"/>
      <c r="V30" s="278"/>
      <c r="W30" s="278"/>
      <c r="X30" s="278"/>
      <c r="Y30" s="278"/>
      <c r="Z30" s="279"/>
      <c r="AB30" s="273"/>
      <c r="AC30" s="280"/>
      <c r="AD30" s="281"/>
      <c r="AE30" s="278"/>
      <c r="AF30" s="278"/>
      <c r="AG30" s="282"/>
    </row>
    <row r="31" spans="1:33" ht="20.25" customHeight="1" x14ac:dyDescent="0.25">
      <c r="A31" s="272"/>
      <c r="B31" s="272"/>
      <c r="C31" s="169" t="s">
        <v>332</v>
      </c>
      <c r="D31" s="485" t="s">
        <v>310</v>
      </c>
      <c r="E31" s="274"/>
      <c r="F31" s="275"/>
      <c r="G31" s="275"/>
      <c r="H31" s="169"/>
      <c r="I31" s="169"/>
      <c r="J31" s="169"/>
      <c r="K31" s="276"/>
      <c r="L31" s="276"/>
      <c r="M31" s="486">
        <v>3480</v>
      </c>
      <c r="N31" s="278"/>
      <c r="O31" s="278"/>
      <c r="P31" s="278"/>
      <c r="Q31" s="278"/>
      <c r="R31" s="171"/>
      <c r="S31" s="171"/>
      <c r="T31" s="278"/>
      <c r="U31" s="278"/>
      <c r="V31" s="278"/>
      <c r="W31" s="278"/>
      <c r="X31" s="278"/>
      <c r="Y31" s="278"/>
      <c r="Z31" s="279"/>
      <c r="AB31" s="273"/>
      <c r="AC31" s="280"/>
      <c r="AD31" s="281"/>
      <c r="AE31" s="278"/>
      <c r="AF31" s="278"/>
      <c r="AG31" s="282"/>
    </row>
    <row r="32" spans="1:33" ht="20.25" customHeight="1" x14ac:dyDescent="0.25">
      <c r="A32" s="272"/>
      <c r="B32" s="272"/>
      <c r="C32" s="169" t="s">
        <v>333</v>
      </c>
      <c r="D32" s="485" t="s">
        <v>310</v>
      </c>
      <c r="E32" s="274"/>
      <c r="F32" s="275"/>
      <c r="G32" s="275"/>
      <c r="H32" s="169"/>
      <c r="I32" s="169"/>
      <c r="J32" s="169"/>
      <c r="K32" s="276"/>
      <c r="L32" s="276"/>
      <c r="M32" s="486">
        <v>3480</v>
      </c>
      <c r="N32" s="278"/>
      <c r="O32" s="278"/>
      <c r="P32" s="278"/>
      <c r="Q32" s="278"/>
      <c r="R32" s="171"/>
      <c r="S32" s="171"/>
      <c r="T32" s="278"/>
      <c r="U32" s="278"/>
      <c r="V32" s="278"/>
      <c r="W32" s="278"/>
      <c r="X32" s="278"/>
      <c r="Y32" s="278"/>
      <c r="Z32" s="279"/>
      <c r="AB32" s="273"/>
      <c r="AC32" s="280"/>
      <c r="AD32" s="281"/>
      <c r="AE32" s="278"/>
      <c r="AF32" s="278"/>
      <c r="AG32" s="282"/>
    </row>
    <row r="33" spans="1:33" ht="20.25" customHeight="1" x14ac:dyDescent="0.25">
      <c r="A33" s="272"/>
      <c r="B33" s="272"/>
      <c r="C33" s="169" t="s">
        <v>334</v>
      </c>
      <c r="D33" s="485" t="s">
        <v>310</v>
      </c>
      <c r="E33" s="274"/>
      <c r="F33" s="275"/>
      <c r="G33" s="275"/>
      <c r="H33" s="169"/>
      <c r="I33" s="169"/>
      <c r="J33" s="169"/>
      <c r="K33" s="276"/>
      <c r="L33" s="276"/>
      <c r="M33" s="486">
        <v>3480</v>
      </c>
      <c r="N33" s="278"/>
      <c r="O33" s="278"/>
      <c r="P33" s="278"/>
      <c r="Q33" s="278"/>
      <c r="R33" s="171"/>
      <c r="S33" s="171"/>
      <c r="T33" s="278"/>
      <c r="U33" s="278"/>
      <c r="V33" s="278"/>
      <c r="W33" s="278"/>
      <c r="X33" s="278"/>
      <c r="Y33" s="278"/>
      <c r="Z33" s="279"/>
      <c r="AB33" s="171"/>
      <c r="AC33" s="280"/>
      <c r="AD33" s="281"/>
      <c r="AE33" s="278"/>
      <c r="AF33" s="278"/>
      <c r="AG33" s="282"/>
    </row>
    <row r="34" spans="1:33" ht="20.25" customHeight="1" x14ac:dyDescent="0.25">
      <c r="A34" s="272"/>
      <c r="B34" s="272"/>
      <c r="C34" s="169" t="s">
        <v>335</v>
      </c>
      <c r="D34" s="485" t="s">
        <v>310</v>
      </c>
      <c r="E34" s="274"/>
      <c r="F34" s="275"/>
      <c r="G34" s="275"/>
      <c r="H34" s="169"/>
      <c r="I34" s="169"/>
      <c r="J34" s="169"/>
      <c r="K34" s="276"/>
      <c r="L34" s="276"/>
      <c r="M34" s="486">
        <v>3480</v>
      </c>
      <c r="N34" s="278"/>
      <c r="O34" s="278"/>
      <c r="P34" s="278"/>
      <c r="Q34" s="278"/>
      <c r="R34" s="171"/>
      <c r="S34" s="171"/>
      <c r="T34" s="278"/>
      <c r="U34" s="278"/>
      <c r="V34" s="278"/>
      <c r="W34" s="278"/>
      <c r="X34" s="278"/>
      <c r="Y34" s="278"/>
      <c r="Z34" s="279"/>
      <c r="AB34" s="171"/>
      <c r="AC34" s="280"/>
      <c r="AD34" s="281"/>
      <c r="AE34" s="278"/>
      <c r="AF34" s="278"/>
      <c r="AG34" s="282"/>
    </row>
    <row r="35" spans="1:33" ht="20.25" customHeight="1" x14ac:dyDescent="0.25">
      <c r="A35" s="272"/>
      <c r="B35" s="272"/>
      <c r="C35" s="169" t="s">
        <v>336</v>
      </c>
      <c r="D35" s="485" t="s">
        <v>310</v>
      </c>
      <c r="E35" s="274"/>
      <c r="F35" s="275"/>
      <c r="G35" s="275"/>
      <c r="H35" s="169"/>
      <c r="I35" s="169"/>
      <c r="J35" s="169"/>
      <c r="K35" s="276"/>
      <c r="L35" s="276"/>
      <c r="M35" s="486">
        <v>3480</v>
      </c>
      <c r="N35" s="278"/>
      <c r="O35" s="278"/>
      <c r="P35" s="278"/>
      <c r="Q35" s="278"/>
      <c r="R35" s="171"/>
      <c r="S35" s="171"/>
      <c r="T35" s="278"/>
      <c r="U35" s="278"/>
      <c r="V35" s="278"/>
      <c r="W35" s="278"/>
      <c r="X35" s="278"/>
      <c r="Y35" s="278"/>
      <c r="Z35" s="279"/>
      <c r="AB35" s="171"/>
      <c r="AC35" s="280"/>
      <c r="AD35" s="281"/>
      <c r="AE35" s="278"/>
      <c r="AF35" s="278"/>
      <c r="AG35" s="282"/>
    </row>
    <row r="36" spans="1:33" ht="20.25" customHeight="1" x14ac:dyDescent="0.25">
      <c r="A36" s="272"/>
      <c r="B36" s="272"/>
      <c r="C36" s="169" t="s">
        <v>337</v>
      </c>
      <c r="D36" s="485" t="s">
        <v>310</v>
      </c>
      <c r="E36" s="287"/>
      <c r="F36" s="275"/>
      <c r="G36" s="275"/>
      <c r="H36" s="169"/>
      <c r="I36" s="276"/>
      <c r="J36" s="276"/>
      <c r="K36" s="276"/>
      <c r="L36" s="276"/>
      <c r="M36" s="486">
        <v>3480</v>
      </c>
      <c r="N36" s="278"/>
      <c r="O36" s="278"/>
      <c r="P36" s="278"/>
      <c r="Q36" s="278"/>
      <c r="R36" s="171"/>
      <c r="S36" s="171"/>
      <c r="T36" s="278"/>
      <c r="U36" s="278"/>
      <c r="V36" s="278"/>
      <c r="W36" s="278"/>
      <c r="X36" s="278"/>
      <c r="Y36" s="278"/>
      <c r="Z36" s="288"/>
      <c r="AB36" s="171"/>
      <c r="AC36" s="289"/>
      <c r="AD36" s="289"/>
      <c r="AE36" s="278"/>
      <c r="AF36" s="278"/>
      <c r="AG36" s="282"/>
    </row>
    <row r="37" spans="1:33" ht="20.25" customHeight="1" x14ac:dyDescent="0.25">
      <c r="A37" s="272"/>
      <c r="B37" s="272"/>
      <c r="C37" s="169" t="s">
        <v>338</v>
      </c>
      <c r="D37" s="485" t="s">
        <v>310</v>
      </c>
      <c r="E37" s="287"/>
      <c r="F37" s="275"/>
      <c r="G37" s="275"/>
      <c r="H37" s="169"/>
      <c r="I37" s="169"/>
      <c r="J37" s="169"/>
      <c r="K37" s="276"/>
      <c r="L37" s="276"/>
      <c r="M37" s="486">
        <v>3480</v>
      </c>
      <c r="N37" s="278"/>
      <c r="O37" s="278"/>
      <c r="P37" s="278"/>
      <c r="Q37" s="278"/>
      <c r="R37" s="171"/>
      <c r="S37" s="171"/>
      <c r="T37" s="171"/>
      <c r="U37" s="171"/>
      <c r="V37" s="171"/>
      <c r="W37" s="171"/>
      <c r="X37" s="171"/>
      <c r="Y37" s="278"/>
      <c r="Z37" s="288"/>
      <c r="AB37" s="273"/>
      <c r="AC37" s="289"/>
      <c r="AD37" s="289"/>
      <c r="AE37" s="278"/>
      <c r="AF37" s="278"/>
      <c r="AG37" s="282"/>
    </row>
    <row r="38" spans="1:33" ht="20.25" customHeight="1" x14ac:dyDescent="0.25">
      <c r="A38" s="272"/>
      <c r="B38" s="290"/>
      <c r="C38" s="169" t="s">
        <v>339</v>
      </c>
      <c r="D38" s="485" t="s">
        <v>310</v>
      </c>
      <c r="E38" s="274"/>
      <c r="F38" s="275"/>
      <c r="G38" s="273"/>
      <c r="H38" s="169"/>
      <c r="I38" s="169"/>
      <c r="J38" s="169"/>
      <c r="K38" s="169"/>
      <c r="L38" s="169"/>
      <c r="M38" s="486">
        <v>3480</v>
      </c>
      <c r="N38" s="278"/>
      <c r="O38" s="278"/>
      <c r="P38" s="278"/>
      <c r="Q38" s="278"/>
      <c r="R38" s="171"/>
      <c r="S38" s="171"/>
      <c r="T38" s="278"/>
      <c r="U38" s="278"/>
      <c r="V38" s="278"/>
      <c r="W38" s="278"/>
      <c r="X38" s="278"/>
      <c r="Y38" s="278"/>
      <c r="Z38" s="279"/>
      <c r="AB38" s="171"/>
      <c r="AC38" s="280"/>
      <c r="AD38" s="280"/>
      <c r="AE38" s="278"/>
      <c r="AF38" s="278"/>
      <c r="AG38" s="282"/>
    </row>
    <row r="39" spans="1:33" ht="20.25" customHeight="1" x14ac:dyDescent="0.25">
      <c r="A39" s="272"/>
      <c r="B39" s="272"/>
      <c r="C39" s="169" t="s">
        <v>340</v>
      </c>
      <c r="D39" s="485" t="s">
        <v>341</v>
      </c>
      <c r="E39" s="274"/>
      <c r="F39" s="275"/>
      <c r="G39" s="275"/>
      <c r="H39" s="169"/>
      <c r="I39" s="169"/>
      <c r="J39" s="169"/>
      <c r="K39" s="276"/>
      <c r="L39" s="276"/>
      <c r="M39" s="486">
        <v>3248</v>
      </c>
      <c r="N39" s="278"/>
      <c r="O39" s="278"/>
      <c r="P39" s="278"/>
      <c r="Q39" s="278"/>
      <c r="R39" s="171"/>
      <c r="S39" s="171"/>
      <c r="T39" s="171"/>
      <c r="U39" s="278"/>
      <c r="V39" s="278"/>
      <c r="W39" s="278"/>
      <c r="X39" s="278"/>
      <c r="Y39" s="278"/>
      <c r="Z39" s="279"/>
      <c r="AB39" s="168"/>
      <c r="AC39" s="280"/>
      <c r="AD39" s="280"/>
      <c r="AE39" s="278"/>
      <c r="AF39" s="278"/>
      <c r="AG39" s="282"/>
    </row>
    <row r="40" spans="1:33" ht="20.25" customHeight="1" x14ac:dyDescent="0.25">
      <c r="A40" s="272"/>
      <c r="B40" s="272"/>
      <c r="C40" s="169" t="s">
        <v>342</v>
      </c>
      <c r="D40" s="485" t="s">
        <v>310</v>
      </c>
      <c r="E40" s="274"/>
      <c r="F40" s="275"/>
      <c r="G40" s="275"/>
      <c r="H40" s="169"/>
      <c r="I40" s="169"/>
      <c r="J40" s="169"/>
      <c r="K40" s="276"/>
      <c r="L40" s="276"/>
      <c r="M40" s="486">
        <v>3306</v>
      </c>
      <c r="N40" s="278"/>
      <c r="O40" s="278"/>
      <c r="P40" s="278"/>
      <c r="Q40" s="278"/>
      <c r="R40" s="171"/>
      <c r="S40" s="171"/>
      <c r="T40" s="278"/>
      <c r="U40" s="278"/>
      <c r="V40" s="278"/>
      <c r="W40" s="278"/>
      <c r="X40" s="278"/>
      <c r="Y40" s="278"/>
      <c r="Z40" s="279"/>
      <c r="AB40" s="291"/>
      <c r="AC40" s="280"/>
      <c r="AD40" s="280"/>
      <c r="AE40" s="278"/>
      <c r="AF40" s="278"/>
      <c r="AG40" s="282"/>
    </row>
    <row r="41" spans="1:33" ht="20.25" customHeight="1" x14ac:dyDescent="0.25">
      <c r="A41" s="292"/>
      <c r="B41" s="292"/>
      <c r="C41" s="169" t="s">
        <v>343</v>
      </c>
      <c r="D41" s="485" t="s">
        <v>310</v>
      </c>
      <c r="E41" s="274"/>
      <c r="F41" s="273"/>
      <c r="G41" s="273"/>
      <c r="H41" s="169"/>
      <c r="I41" s="169"/>
      <c r="J41" s="169"/>
      <c r="K41" s="169"/>
      <c r="L41" s="169"/>
      <c r="M41" s="486">
        <v>3306</v>
      </c>
      <c r="N41" s="278"/>
      <c r="O41" s="278"/>
      <c r="P41" s="278"/>
      <c r="Q41" s="278"/>
      <c r="R41" s="293"/>
      <c r="S41" s="293"/>
      <c r="T41" s="278"/>
      <c r="U41" s="278"/>
      <c r="V41" s="278"/>
      <c r="W41" s="278"/>
      <c r="X41" s="278"/>
      <c r="Y41" s="278"/>
      <c r="Z41" s="279"/>
      <c r="AB41" s="168"/>
      <c r="AC41" s="280"/>
      <c r="AD41" s="280"/>
      <c r="AE41" s="278"/>
      <c r="AF41" s="278"/>
      <c r="AG41" s="282"/>
    </row>
    <row r="42" spans="1:33" ht="20.25" customHeight="1" x14ac:dyDescent="0.25">
      <c r="A42" s="272"/>
      <c r="B42" s="272"/>
      <c r="C42" s="169" t="s">
        <v>344</v>
      </c>
      <c r="D42" s="485" t="s">
        <v>310</v>
      </c>
      <c r="E42" s="274"/>
      <c r="F42" s="169"/>
      <c r="G42" s="275"/>
      <c r="H42" s="169"/>
      <c r="I42" s="169"/>
      <c r="J42" s="169"/>
      <c r="K42" s="276"/>
      <c r="L42" s="276"/>
      <c r="M42" s="486">
        <v>3306</v>
      </c>
      <c r="N42" s="278"/>
      <c r="O42" s="278"/>
      <c r="P42" s="278"/>
      <c r="Q42" s="278"/>
      <c r="R42" s="171"/>
      <c r="S42" s="171"/>
      <c r="T42" s="278"/>
      <c r="U42" s="278"/>
      <c r="V42" s="278"/>
      <c r="W42" s="278"/>
      <c r="X42" s="278"/>
      <c r="Y42" s="278"/>
      <c r="Z42" s="279"/>
      <c r="AB42" s="285"/>
      <c r="AC42" s="280"/>
      <c r="AD42" s="280"/>
      <c r="AE42" s="278"/>
      <c r="AF42" s="278"/>
      <c r="AG42" s="282"/>
    </row>
    <row r="43" spans="1:33" ht="20.25" customHeight="1" x14ac:dyDescent="0.25">
      <c r="A43" s="272"/>
      <c r="B43" s="272"/>
      <c r="C43" s="169" t="s">
        <v>345</v>
      </c>
      <c r="D43" s="485" t="s">
        <v>310</v>
      </c>
      <c r="E43" s="274"/>
      <c r="F43" s="275"/>
      <c r="G43" s="275"/>
      <c r="H43" s="169"/>
      <c r="I43" s="169"/>
      <c r="J43" s="169"/>
      <c r="K43" s="276"/>
      <c r="L43" s="276"/>
      <c r="M43" s="486">
        <v>3306</v>
      </c>
      <c r="N43" s="278"/>
      <c r="O43" s="278"/>
      <c r="P43" s="278"/>
      <c r="Q43" s="278"/>
      <c r="R43" s="171"/>
      <c r="S43" s="171"/>
      <c r="T43" s="171"/>
      <c r="U43" s="278"/>
      <c r="V43" s="278"/>
      <c r="W43" s="278"/>
      <c r="X43" s="278"/>
      <c r="Y43" s="278"/>
      <c r="Z43" s="279"/>
      <c r="AB43" s="273"/>
      <c r="AC43" s="280"/>
      <c r="AD43" s="280"/>
      <c r="AE43" s="278"/>
      <c r="AF43" s="278"/>
      <c r="AG43" s="282"/>
    </row>
    <row r="44" spans="1:33" ht="20.25" customHeight="1" x14ac:dyDescent="0.25">
      <c r="A44" s="272"/>
      <c r="B44" s="272"/>
      <c r="C44" s="169" t="s">
        <v>346</v>
      </c>
      <c r="D44" s="485" t="s">
        <v>310</v>
      </c>
      <c r="E44" s="274"/>
      <c r="F44" s="275"/>
      <c r="G44" s="275"/>
      <c r="H44" s="169"/>
      <c r="I44" s="169"/>
      <c r="J44" s="169"/>
      <c r="K44" s="276"/>
      <c r="L44" s="276"/>
      <c r="M44" s="486">
        <v>3306</v>
      </c>
      <c r="N44" s="278"/>
      <c r="O44" s="294"/>
      <c r="P44" s="278"/>
      <c r="Q44" s="278"/>
      <c r="R44" s="171"/>
      <c r="S44" s="171"/>
      <c r="T44" s="278"/>
      <c r="U44" s="278"/>
      <c r="V44" s="278"/>
      <c r="W44" s="278"/>
      <c r="X44" s="278"/>
      <c r="Y44" s="278"/>
      <c r="Z44" s="279"/>
      <c r="AB44" s="285"/>
      <c r="AC44" s="280"/>
      <c r="AD44" s="280"/>
      <c r="AE44" s="278"/>
      <c r="AF44" s="278"/>
      <c r="AG44" s="282"/>
    </row>
    <row r="45" spans="1:33" ht="20.25" customHeight="1" x14ac:dyDescent="0.25">
      <c r="A45" s="272"/>
      <c r="B45" s="272"/>
      <c r="C45" s="169" t="s">
        <v>347</v>
      </c>
      <c r="D45" s="485" t="s">
        <v>310</v>
      </c>
      <c r="E45" s="274"/>
      <c r="F45" s="275"/>
      <c r="G45" s="275"/>
      <c r="H45" s="169"/>
      <c r="I45" s="169"/>
      <c r="J45" s="169"/>
      <c r="K45" s="169"/>
      <c r="L45" s="276"/>
      <c r="M45" s="486">
        <v>3306</v>
      </c>
      <c r="N45" s="278"/>
      <c r="O45" s="278"/>
      <c r="P45" s="278"/>
      <c r="Q45" s="278"/>
      <c r="R45" s="171"/>
      <c r="S45" s="171"/>
      <c r="T45" s="171"/>
      <c r="U45" s="171"/>
      <c r="V45" s="171"/>
      <c r="W45" s="171"/>
      <c r="X45" s="171"/>
      <c r="Y45" s="171"/>
      <c r="Z45" s="279"/>
      <c r="AB45" s="171"/>
      <c r="AC45" s="280"/>
      <c r="AD45" s="280"/>
      <c r="AE45" s="278"/>
      <c r="AF45" s="278"/>
      <c r="AG45" s="282"/>
    </row>
    <row r="46" spans="1:33" ht="20.25" customHeight="1" x14ac:dyDescent="0.25">
      <c r="A46" s="272"/>
      <c r="B46" s="272"/>
      <c r="C46" s="169" t="s">
        <v>348</v>
      </c>
      <c r="D46" s="485" t="s">
        <v>310</v>
      </c>
      <c r="E46" s="274"/>
      <c r="F46" s="169"/>
      <c r="G46" s="275"/>
      <c r="H46" s="169"/>
      <c r="I46" s="169"/>
      <c r="J46" s="169"/>
      <c r="K46" s="276"/>
      <c r="L46" s="276"/>
      <c r="M46" s="486">
        <v>3306</v>
      </c>
      <c r="N46" s="278"/>
      <c r="O46" s="278"/>
      <c r="P46" s="278"/>
      <c r="Q46" s="278"/>
      <c r="R46" s="171"/>
      <c r="S46" s="171"/>
      <c r="T46" s="278"/>
      <c r="U46" s="278"/>
      <c r="V46" s="278"/>
      <c r="W46" s="278"/>
      <c r="X46" s="278"/>
      <c r="Y46" s="278"/>
      <c r="Z46" s="279"/>
      <c r="AB46" s="285"/>
      <c r="AC46" s="280"/>
      <c r="AD46" s="280"/>
      <c r="AE46" s="278"/>
      <c r="AF46" s="278"/>
      <c r="AG46" s="282"/>
    </row>
    <row r="47" spans="1:33" ht="20.25" customHeight="1" x14ac:dyDescent="0.25">
      <c r="A47" s="272"/>
      <c r="B47" s="272"/>
      <c r="C47" s="169" t="s">
        <v>349</v>
      </c>
      <c r="D47" s="485" t="s">
        <v>310</v>
      </c>
      <c r="E47" s="274"/>
      <c r="F47" s="275"/>
      <c r="G47" s="275"/>
      <c r="H47" s="169"/>
      <c r="I47" s="169"/>
      <c r="J47" s="169"/>
      <c r="K47" s="276"/>
      <c r="L47" s="276"/>
      <c r="M47" s="486">
        <v>3306</v>
      </c>
      <c r="N47" s="278"/>
      <c r="O47" s="278"/>
      <c r="P47" s="278"/>
      <c r="Q47" s="278"/>
      <c r="R47" s="171"/>
      <c r="S47" s="171"/>
      <c r="T47" s="171"/>
      <c r="U47" s="278"/>
      <c r="V47" s="278"/>
      <c r="W47" s="278"/>
      <c r="X47" s="278"/>
      <c r="Y47" s="278"/>
      <c r="Z47" s="279"/>
      <c r="AB47" s="273"/>
      <c r="AC47" s="280"/>
      <c r="AD47" s="280"/>
      <c r="AE47" s="278"/>
      <c r="AF47" s="278"/>
      <c r="AG47" s="282"/>
    </row>
    <row r="48" spans="1:33" ht="20.25" customHeight="1" x14ac:dyDescent="0.25">
      <c r="A48" s="272"/>
      <c r="B48" s="272"/>
      <c r="C48" s="169" t="s">
        <v>350</v>
      </c>
      <c r="D48" s="485" t="s">
        <v>310</v>
      </c>
      <c r="E48" s="274"/>
      <c r="F48" s="275"/>
      <c r="G48" s="275"/>
      <c r="H48" s="169"/>
      <c r="I48" s="169"/>
      <c r="J48" s="169"/>
      <c r="K48" s="276"/>
      <c r="L48" s="276"/>
      <c r="M48" s="486">
        <v>3306</v>
      </c>
      <c r="N48" s="278"/>
      <c r="O48" s="278"/>
      <c r="P48" s="278"/>
      <c r="Q48" s="278"/>
      <c r="R48" s="171"/>
      <c r="S48" s="171"/>
      <c r="T48" s="278"/>
      <c r="U48" s="278"/>
      <c r="V48" s="278"/>
      <c r="W48" s="278"/>
      <c r="X48" s="278"/>
      <c r="Y48" s="278"/>
      <c r="Z48" s="279"/>
      <c r="AB48" s="168"/>
      <c r="AC48" s="280"/>
      <c r="AD48" s="280"/>
      <c r="AE48" s="278"/>
      <c r="AF48" s="278"/>
      <c r="AG48" s="282"/>
    </row>
    <row r="49" spans="1:33" ht="20.25" customHeight="1" x14ac:dyDescent="0.25">
      <c r="A49" s="272"/>
      <c r="B49" s="283"/>
      <c r="C49" s="169" t="s">
        <v>351</v>
      </c>
      <c r="D49" s="485" t="s">
        <v>310</v>
      </c>
      <c r="E49" s="274"/>
      <c r="F49" s="275"/>
      <c r="G49" s="275"/>
      <c r="H49" s="169"/>
      <c r="I49" s="169"/>
      <c r="J49" s="169"/>
      <c r="K49" s="276"/>
      <c r="L49" s="276"/>
      <c r="M49" s="486">
        <v>3306</v>
      </c>
      <c r="N49" s="278"/>
      <c r="O49" s="278"/>
      <c r="P49" s="278"/>
      <c r="Q49" s="278"/>
      <c r="R49" s="171"/>
      <c r="S49" s="171"/>
      <c r="T49" s="171"/>
      <c r="U49" s="171"/>
      <c r="V49" s="278"/>
      <c r="W49" s="278"/>
      <c r="X49" s="278"/>
      <c r="Y49" s="278"/>
      <c r="Z49" s="279"/>
      <c r="AB49" s="169"/>
      <c r="AC49" s="280"/>
      <c r="AD49" s="280"/>
      <c r="AE49" s="278"/>
      <c r="AF49" s="278"/>
      <c r="AG49" s="282"/>
    </row>
    <row r="50" spans="1:33" ht="20.25" customHeight="1" x14ac:dyDescent="0.25">
      <c r="A50" s="272"/>
      <c r="B50" s="290"/>
      <c r="C50" s="169" t="s">
        <v>352</v>
      </c>
      <c r="D50" s="485" t="s">
        <v>310</v>
      </c>
      <c r="E50" s="274"/>
      <c r="F50" s="275"/>
      <c r="G50" s="273"/>
      <c r="H50" s="169"/>
      <c r="I50" s="169"/>
      <c r="J50" s="169"/>
      <c r="K50" s="169"/>
      <c r="L50" s="169"/>
      <c r="M50" s="486">
        <v>3306</v>
      </c>
      <c r="N50" s="278"/>
      <c r="O50" s="278"/>
      <c r="P50" s="278"/>
      <c r="Q50" s="278"/>
      <c r="R50" s="171"/>
      <c r="S50" s="171"/>
      <c r="T50" s="278"/>
      <c r="U50" s="278"/>
      <c r="V50" s="278"/>
      <c r="W50" s="278"/>
      <c r="X50" s="278"/>
      <c r="Y50" s="278"/>
      <c r="Z50" s="279"/>
      <c r="AB50" s="171"/>
      <c r="AC50" s="280"/>
      <c r="AD50" s="280"/>
      <c r="AE50" s="278"/>
      <c r="AF50" s="278"/>
      <c r="AG50" s="282"/>
    </row>
    <row r="51" spans="1:33" ht="20.25" customHeight="1" x14ac:dyDescent="0.25">
      <c r="A51" s="272"/>
      <c r="B51" s="272"/>
      <c r="C51" s="169" t="s">
        <v>353</v>
      </c>
      <c r="D51" s="485" t="s">
        <v>310</v>
      </c>
      <c r="E51" s="274"/>
      <c r="F51" s="275"/>
      <c r="G51" s="275"/>
      <c r="H51" s="169"/>
      <c r="I51" s="169"/>
      <c r="J51" s="169"/>
      <c r="K51" s="276"/>
      <c r="L51" s="276"/>
      <c r="M51" s="486">
        <v>3306</v>
      </c>
      <c r="N51" s="278"/>
      <c r="O51" s="278"/>
      <c r="P51" s="278"/>
      <c r="Q51" s="278"/>
      <c r="R51" s="171"/>
      <c r="S51" s="171"/>
      <c r="T51" s="278"/>
      <c r="U51" s="278"/>
      <c r="V51" s="278"/>
      <c r="W51" s="278"/>
      <c r="X51" s="278"/>
      <c r="Y51" s="278"/>
      <c r="Z51" s="279"/>
      <c r="AB51" s="171"/>
      <c r="AC51" s="280"/>
      <c r="AD51" s="280"/>
      <c r="AE51" s="278"/>
      <c r="AF51" s="278"/>
      <c r="AG51" s="282"/>
    </row>
    <row r="52" spans="1:33" ht="20.25" customHeight="1" x14ac:dyDescent="0.25">
      <c r="A52" s="272"/>
      <c r="B52" s="272"/>
      <c r="C52" s="169" t="s">
        <v>354</v>
      </c>
      <c r="D52" s="485" t="s">
        <v>310</v>
      </c>
      <c r="E52" s="274"/>
      <c r="F52" s="275"/>
      <c r="G52" s="275"/>
      <c r="H52" s="169"/>
      <c r="I52" s="169"/>
      <c r="J52" s="169"/>
      <c r="K52" s="276"/>
      <c r="L52" s="276"/>
      <c r="M52" s="486">
        <v>3306</v>
      </c>
      <c r="N52" s="278"/>
      <c r="O52" s="278"/>
      <c r="P52" s="278"/>
      <c r="Q52" s="278"/>
      <c r="R52" s="171"/>
      <c r="S52" s="171"/>
      <c r="T52" s="278"/>
      <c r="U52" s="278"/>
      <c r="V52" s="278"/>
      <c r="W52" s="278"/>
      <c r="X52" s="278"/>
      <c r="Y52" s="278"/>
      <c r="Z52" s="279"/>
      <c r="AB52" s="171"/>
      <c r="AC52" s="280"/>
      <c r="AD52" s="280"/>
      <c r="AE52" s="278"/>
      <c r="AF52" s="278"/>
      <c r="AG52" s="282"/>
    </row>
    <row r="53" spans="1:33" ht="20.25" customHeight="1" x14ac:dyDescent="0.25">
      <c r="A53" s="272"/>
      <c r="B53" s="272"/>
      <c r="C53" s="169" t="s">
        <v>355</v>
      </c>
      <c r="D53" s="485" t="s">
        <v>310</v>
      </c>
      <c r="E53" s="274"/>
      <c r="F53" s="275"/>
      <c r="G53" s="275"/>
      <c r="H53" s="169"/>
      <c r="I53" s="169"/>
      <c r="J53" s="169"/>
      <c r="K53" s="169"/>
      <c r="L53" s="276"/>
      <c r="M53" s="486">
        <v>3306</v>
      </c>
      <c r="N53" s="278"/>
      <c r="O53" s="278"/>
      <c r="P53" s="278"/>
      <c r="Q53" s="278"/>
      <c r="R53" s="171"/>
      <c r="S53" s="171"/>
      <c r="T53" s="278"/>
      <c r="U53" s="278"/>
      <c r="V53" s="278"/>
      <c r="W53" s="278"/>
      <c r="X53" s="278"/>
      <c r="Y53" s="278"/>
      <c r="Z53" s="279"/>
      <c r="AB53" s="171"/>
      <c r="AC53" s="280"/>
      <c r="AD53" s="280"/>
      <c r="AE53" s="278"/>
      <c r="AF53" s="278"/>
      <c r="AG53" s="282"/>
    </row>
    <row r="54" spans="1:33" ht="20.25" customHeight="1" x14ac:dyDescent="0.25">
      <c r="A54" s="272"/>
      <c r="B54" s="290"/>
      <c r="C54" s="169" t="s">
        <v>356</v>
      </c>
      <c r="D54" s="485" t="s">
        <v>310</v>
      </c>
      <c r="E54" s="274"/>
      <c r="F54" s="275"/>
      <c r="G54" s="273"/>
      <c r="H54" s="169"/>
      <c r="I54" s="169"/>
      <c r="J54" s="169"/>
      <c r="K54" s="169"/>
      <c r="L54" s="169"/>
      <c r="M54" s="486">
        <v>3306</v>
      </c>
      <c r="N54" s="278"/>
      <c r="O54" s="278"/>
      <c r="P54" s="278"/>
      <c r="Q54" s="278"/>
      <c r="R54" s="171"/>
      <c r="S54" s="171"/>
      <c r="T54" s="278"/>
      <c r="U54" s="278"/>
      <c r="V54" s="278"/>
      <c r="W54" s="278"/>
      <c r="X54" s="278"/>
      <c r="Y54" s="278"/>
      <c r="Z54" s="279"/>
      <c r="AB54" s="171"/>
      <c r="AC54" s="280"/>
      <c r="AD54" s="280"/>
      <c r="AE54" s="278"/>
      <c r="AF54" s="278"/>
      <c r="AG54" s="282"/>
    </row>
    <row r="55" spans="1:33" ht="20.25" customHeight="1" x14ac:dyDescent="0.25">
      <c r="A55" s="272"/>
      <c r="B55" s="272"/>
      <c r="C55" s="169" t="s">
        <v>357</v>
      </c>
      <c r="D55" s="485" t="s">
        <v>310</v>
      </c>
      <c r="E55" s="274"/>
      <c r="F55" s="275"/>
      <c r="G55" s="275"/>
      <c r="H55" s="169"/>
      <c r="I55" s="169"/>
      <c r="J55" s="169"/>
      <c r="K55" s="169"/>
      <c r="L55" s="276"/>
      <c r="M55" s="486">
        <v>3306</v>
      </c>
      <c r="N55" s="278"/>
      <c r="O55" s="278"/>
      <c r="P55" s="278"/>
      <c r="Q55" s="278"/>
      <c r="R55" s="171"/>
      <c r="S55" s="171"/>
      <c r="T55" s="278"/>
      <c r="U55" s="278"/>
      <c r="V55" s="278"/>
      <c r="W55" s="278"/>
      <c r="X55" s="278"/>
      <c r="Y55" s="278"/>
      <c r="Z55" s="279"/>
      <c r="AB55" s="171"/>
      <c r="AC55" s="280"/>
      <c r="AD55" s="280"/>
      <c r="AE55" s="278"/>
      <c r="AF55" s="278"/>
      <c r="AG55" s="282"/>
    </row>
    <row r="56" spans="1:33" ht="20.25" customHeight="1" x14ac:dyDescent="0.25">
      <c r="A56" s="272"/>
      <c r="B56" s="272"/>
      <c r="C56" s="169" t="s">
        <v>358</v>
      </c>
      <c r="D56" s="485" t="s">
        <v>310</v>
      </c>
      <c r="E56" s="274"/>
      <c r="F56" s="275"/>
      <c r="G56" s="275"/>
      <c r="H56" s="169"/>
      <c r="I56" s="169"/>
      <c r="J56" s="169"/>
      <c r="K56" s="169"/>
      <c r="L56" s="276"/>
      <c r="M56" s="486">
        <v>3306</v>
      </c>
      <c r="N56" s="278"/>
      <c r="O56" s="278"/>
      <c r="P56" s="278"/>
      <c r="Q56" s="278"/>
      <c r="R56" s="171"/>
      <c r="S56" s="171"/>
      <c r="T56" s="278"/>
      <c r="U56" s="278"/>
      <c r="V56" s="278"/>
      <c r="W56" s="278"/>
      <c r="X56" s="278"/>
      <c r="Y56" s="278"/>
      <c r="Z56" s="279"/>
      <c r="AB56" s="171"/>
      <c r="AC56" s="280"/>
      <c r="AD56" s="280"/>
      <c r="AE56" s="278"/>
      <c r="AF56" s="278"/>
      <c r="AG56" s="282"/>
    </row>
    <row r="57" spans="1:33" ht="20.25" customHeight="1" x14ac:dyDescent="0.25">
      <c r="A57" s="272"/>
      <c r="B57" s="272"/>
      <c r="C57" s="169" t="s">
        <v>359</v>
      </c>
      <c r="D57" s="485" t="s">
        <v>310</v>
      </c>
      <c r="E57" s="274"/>
      <c r="F57" s="275"/>
      <c r="G57" s="275"/>
      <c r="H57" s="169"/>
      <c r="I57" s="169"/>
      <c r="J57" s="169"/>
      <c r="K57" s="169"/>
      <c r="L57" s="276"/>
      <c r="M57" s="486">
        <v>3306</v>
      </c>
      <c r="N57" s="278"/>
      <c r="O57" s="278"/>
      <c r="P57" s="278"/>
      <c r="Q57" s="278"/>
      <c r="R57" s="171"/>
      <c r="S57" s="171"/>
      <c r="T57" s="278"/>
      <c r="U57" s="278"/>
      <c r="V57" s="278"/>
      <c r="W57" s="278"/>
      <c r="X57" s="278"/>
      <c r="Y57" s="278"/>
      <c r="Z57" s="279"/>
      <c r="AB57" s="171"/>
      <c r="AC57" s="280"/>
      <c r="AD57" s="280"/>
      <c r="AE57" s="278"/>
      <c r="AF57" s="278"/>
      <c r="AG57" s="282"/>
    </row>
    <row r="58" spans="1:33" ht="20.25" customHeight="1" x14ac:dyDescent="0.25">
      <c r="A58" s="272"/>
      <c r="B58" s="290"/>
      <c r="C58" s="169" t="s">
        <v>360</v>
      </c>
      <c r="D58" s="485" t="s">
        <v>310</v>
      </c>
      <c r="E58" s="274"/>
      <c r="F58" s="275"/>
      <c r="G58" s="273"/>
      <c r="H58" s="169"/>
      <c r="I58" s="169"/>
      <c r="J58" s="169"/>
      <c r="K58" s="169"/>
      <c r="L58" s="169"/>
      <c r="M58" s="486">
        <v>3306</v>
      </c>
      <c r="N58" s="278"/>
      <c r="O58" s="278"/>
      <c r="P58" s="278"/>
      <c r="Q58" s="278"/>
      <c r="R58" s="171"/>
      <c r="S58" s="171"/>
      <c r="T58" s="278"/>
      <c r="U58" s="278"/>
      <c r="V58" s="278"/>
      <c r="W58" s="278"/>
      <c r="X58" s="278"/>
      <c r="Y58" s="278"/>
      <c r="Z58" s="279"/>
      <c r="AB58" s="171"/>
      <c r="AC58" s="280"/>
      <c r="AD58" s="280"/>
      <c r="AE58" s="278"/>
      <c r="AF58" s="278"/>
      <c r="AG58" s="282"/>
    </row>
    <row r="59" spans="1:33" ht="20.25" customHeight="1" x14ac:dyDescent="0.25">
      <c r="A59" s="292"/>
      <c r="B59" s="292"/>
      <c r="C59" s="169" t="s">
        <v>361</v>
      </c>
      <c r="D59" s="485" t="s">
        <v>310</v>
      </c>
      <c r="E59" s="274"/>
      <c r="F59" s="273"/>
      <c r="G59" s="273"/>
      <c r="H59" s="169"/>
      <c r="I59" s="169"/>
      <c r="J59" s="169"/>
      <c r="K59" s="169"/>
      <c r="L59" s="169"/>
      <c r="M59" s="486">
        <v>3306</v>
      </c>
      <c r="N59" s="278"/>
      <c r="O59" s="278"/>
      <c r="P59" s="278"/>
      <c r="Q59" s="278"/>
      <c r="R59" s="293"/>
      <c r="S59" s="293"/>
      <c r="T59" s="278"/>
      <c r="U59" s="278"/>
      <c r="V59" s="278"/>
      <c r="W59" s="278"/>
      <c r="X59" s="278"/>
      <c r="Y59" s="278"/>
      <c r="Z59" s="279"/>
      <c r="AB59" s="168"/>
      <c r="AC59" s="280"/>
      <c r="AD59" s="280"/>
      <c r="AE59" s="278"/>
      <c r="AF59" s="278"/>
      <c r="AG59" s="282"/>
    </row>
    <row r="60" spans="1:33" ht="20.25" customHeight="1" x14ac:dyDescent="0.25">
      <c r="A60" s="272"/>
      <c r="B60" s="272"/>
      <c r="C60" s="169" t="s">
        <v>362</v>
      </c>
      <c r="D60" s="485" t="s">
        <v>310</v>
      </c>
      <c r="E60" s="274"/>
      <c r="F60" s="275"/>
      <c r="G60" s="275"/>
      <c r="H60" s="169"/>
      <c r="I60" s="169"/>
      <c r="J60" s="169"/>
      <c r="K60" s="276"/>
      <c r="L60" s="276"/>
      <c r="M60" s="486">
        <v>3306</v>
      </c>
      <c r="N60" s="278"/>
      <c r="O60" s="278"/>
      <c r="P60" s="278"/>
      <c r="Q60" s="278"/>
      <c r="R60" s="171"/>
      <c r="S60" s="171"/>
      <c r="T60" s="171"/>
      <c r="U60" s="278"/>
      <c r="V60" s="278"/>
      <c r="W60" s="278"/>
      <c r="X60" s="278"/>
      <c r="Y60" s="278"/>
      <c r="Z60" s="279"/>
      <c r="AB60" s="285"/>
      <c r="AC60" s="280"/>
      <c r="AD60" s="280"/>
      <c r="AE60" s="278"/>
      <c r="AF60" s="278"/>
      <c r="AG60" s="282"/>
    </row>
    <row r="61" spans="1:33" ht="20.25" customHeight="1" x14ac:dyDescent="0.25">
      <c r="A61" s="272"/>
      <c r="B61" s="272"/>
      <c r="C61" s="169" t="s">
        <v>363</v>
      </c>
      <c r="D61" s="485" t="s">
        <v>310</v>
      </c>
      <c r="E61" s="274"/>
      <c r="F61" s="275"/>
      <c r="G61" s="275"/>
      <c r="H61" s="169"/>
      <c r="I61" s="169"/>
      <c r="J61" s="169"/>
      <c r="K61" s="276"/>
      <c r="L61" s="276"/>
      <c r="M61" s="486">
        <v>3306</v>
      </c>
      <c r="N61" s="278"/>
      <c r="O61" s="278"/>
      <c r="P61" s="278"/>
      <c r="Q61" s="278"/>
      <c r="R61" s="171"/>
      <c r="S61" s="171"/>
      <c r="T61" s="278"/>
      <c r="U61" s="278"/>
      <c r="V61" s="278"/>
      <c r="W61" s="278"/>
      <c r="X61" s="278"/>
      <c r="Y61" s="278"/>
      <c r="Z61" s="279"/>
      <c r="AB61" s="285"/>
      <c r="AC61" s="280"/>
      <c r="AD61" s="280"/>
      <c r="AE61" s="278"/>
      <c r="AF61" s="278"/>
      <c r="AG61" s="282"/>
    </row>
    <row r="62" spans="1:33" ht="20.25" customHeight="1" x14ac:dyDescent="0.25">
      <c r="A62" s="272"/>
      <c r="B62" s="272"/>
      <c r="C62" s="169" t="s">
        <v>364</v>
      </c>
      <c r="D62" s="485" t="s">
        <v>310</v>
      </c>
      <c r="E62" s="274"/>
      <c r="F62" s="275"/>
      <c r="G62" s="275"/>
      <c r="H62" s="169"/>
      <c r="I62" s="169"/>
      <c r="J62" s="169"/>
      <c r="K62" s="276"/>
      <c r="L62" s="276"/>
      <c r="M62" s="486">
        <v>3306</v>
      </c>
      <c r="N62" s="278"/>
      <c r="O62" s="278"/>
      <c r="P62" s="278"/>
      <c r="Q62" s="278"/>
      <c r="R62" s="171"/>
      <c r="S62" s="171"/>
      <c r="T62" s="278"/>
      <c r="U62" s="278"/>
      <c r="V62" s="278"/>
      <c r="W62" s="278"/>
      <c r="X62" s="278"/>
      <c r="Y62" s="278"/>
      <c r="Z62" s="279"/>
      <c r="AB62" s="285"/>
      <c r="AC62" s="280"/>
      <c r="AD62" s="280"/>
      <c r="AE62" s="278"/>
      <c r="AF62" s="278"/>
      <c r="AG62" s="282"/>
    </row>
    <row r="63" spans="1:33" ht="20.25" customHeight="1" x14ac:dyDescent="0.25">
      <c r="A63" s="272"/>
      <c r="B63" s="272"/>
      <c r="C63" s="169" t="s">
        <v>365</v>
      </c>
      <c r="D63" s="485" t="s">
        <v>310</v>
      </c>
      <c r="E63" s="274"/>
      <c r="F63" s="275"/>
      <c r="G63" s="275"/>
      <c r="H63" s="169"/>
      <c r="I63" s="169"/>
      <c r="J63" s="169"/>
      <c r="K63" s="169"/>
      <c r="L63" s="276"/>
      <c r="M63" s="486">
        <v>3306</v>
      </c>
      <c r="N63" s="278"/>
      <c r="O63" s="278"/>
      <c r="P63" s="278"/>
      <c r="Q63" s="278"/>
      <c r="R63" s="171"/>
      <c r="S63" s="171"/>
      <c r="T63" s="171"/>
      <c r="U63" s="171"/>
      <c r="V63" s="171"/>
      <c r="W63" s="171"/>
      <c r="X63" s="171"/>
      <c r="Y63" s="171"/>
      <c r="Z63" s="279"/>
      <c r="AB63" s="171"/>
      <c r="AC63" s="280"/>
      <c r="AD63" s="280"/>
      <c r="AE63" s="278"/>
      <c r="AF63" s="278"/>
      <c r="AG63" s="282"/>
    </row>
    <row r="64" spans="1:33" ht="20.25" customHeight="1" x14ac:dyDescent="0.25">
      <c r="A64" s="272"/>
      <c r="B64" s="272"/>
      <c r="C64" s="169" t="s">
        <v>366</v>
      </c>
      <c r="D64" s="485" t="s">
        <v>310</v>
      </c>
      <c r="E64" s="274"/>
      <c r="F64" s="275"/>
      <c r="G64" s="275"/>
      <c r="H64" s="169"/>
      <c r="I64" s="169"/>
      <c r="J64" s="169"/>
      <c r="K64" s="276"/>
      <c r="L64" s="276"/>
      <c r="M64" s="486">
        <v>3306</v>
      </c>
      <c r="N64" s="278"/>
      <c r="O64" s="278"/>
      <c r="P64" s="278"/>
      <c r="Q64" s="278"/>
      <c r="R64" s="171"/>
      <c r="S64" s="171"/>
      <c r="T64" s="278"/>
      <c r="U64" s="278"/>
      <c r="V64" s="278"/>
      <c r="W64" s="278"/>
      <c r="X64" s="278"/>
      <c r="Y64" s="278"/>
      <c r="Z64" s="279"/>
      <c r="AB64" s="273"/>
      <c r="AC64" s="280"/>
      <c r="AD64" s="280"/>
      <c r="AE64" s="278"/>
      <c r="AF64" s="278"/>
      <c r="AG64" s="282"/>
    </row>
    <row r="65" spans="1:33" ht="20.25" customHeight="1" x14ac:dyDescent="0.25">
      <c r="A65" s="272"/>
      <c r="B65" s="272"/>
      <c r="C65" s="169" t="s">
        <v>367</v>
      </c>
      <c r="D65" s="485" t="s">
        <v>310</v>
      </c>
      <c r="E65" s="274"/>
      <c r="F65" s="275"/>
      <c r="G65" s="275"/>
      <c r="H65" s="169"/>
      <c r="I65" s="169"/>
      <c r="J65" s="169"/>
      <c r="K65" s="276"/>
      <c r="L65" s="276"/>
      <c r="M65" s="486">
        <v>3306</v>
      </c>
      <c r="N65" s="278"/>
      <c r="O65" s="278"/>
      <c r="P65" s="278"/>
      <c r="Q65" s="278"/>
      <c r="R65" s="171"/>
      <c r="S65" s="171"/>
      <c r="T65" s="278"/>
      <c r="U65" s="278"/>
      <c r="V65" s="278"/>
      <c r="W65" s="278"/>
      <c r="X65" s="278"/>
      <c r="Y65" s="278"/>
      <c r="Z65" s="279"/>
      <c r="AB65" s="285"/>
      <c r="AC65" s="280"/>
      <c r="AD65" s="280"/>
      <c r="AE65" s="278"/>
      <c r="AF65" s="278"/>
      <c r="AG65" s="282"/>
    </row>
    <row r="66" spans="1:33" ht="20.25" customHeight="1" x14ac:dyDescent="0.25">
      <c r="A66" s="272"/>
      <c r="B66" s="283"/>
      <c r="C66" s="169" t="s">
        <v>368</v>
      </c>
      <c r="D66" s="485" t="s">
        <v>310</v>
      </c>
      <c r="E66" s="274"/>
      <c r="F66" s="275"/>
      <c r="G66" s="275"/>
      <c r="H66" s="169"/>
      <c r="I66" s="169"/>
      <c r="J66" s="169"/>
      <c r="K66" s="276"/>
      <c r="L66" s="276"/>
      <c r="M66" s="486">
        <v>3306</v>
      </c>
      <c r="N66" s="278"/>
      <c r="O66" s="278"/>
      <c r="P66" s="278"/>
      <c r="Q66" s="278"/>
      <c r="R66" s="171"/>
      <c r="S66" s="171"/>
      <c r="T66" s="278"/>
      <c r="U66" s="278"/>
      <c r="V66" s="278"/>
      <c r="W66" s="278"/>
      <c r="X66" s="278"/>
      <c r="Y66" s="278"/>
      <c r="Z66" s="279"/>
      <c r="AB66" s="273"/>
      <c r="AC66" s="280"/>
      <c r="AD66" s="280"/>
      <c r="AE66" s="278"/>
      <c r="AF66" s="278"/>
      <c r="AG66" s="282"/>
    </row>
    <row r="67" spans="1:33" ht="20.25" customHeight="1" x14ac:dyDescent="0.25">
      <c r="A67" s="272"/>
      <c r="B67" s="272"/>
      <c r="C67" s="169" t="s">
        <v>369</v>
      </c>
      <c r="D67" s="485" t="s">
        <v>310</v>
      </c>
      <c r="E67" s="274"/>
      <c r="F67" s="275"/>
      <c r="G67" s="275"/>
      <c r="H67" s="169"/>
      <c r="I67" s="169"/>
      <c r="J67" s="169"/>
      <c r="K67" s="169"/>
      <c r="L67" s="276"/>
      <c r="M67" s="486">
        <v>3306</v>
      </c>
      <c r="N67" s="278"/>
      <c r="O67" s="278"/>
      <c r="P67" s="278"/>
      <c r="Q67" s="278"/>
      <c r="R67" s="171"/>
      <c r="S67" s="171"/>
      <c r="T67" s="278"/>
      <c r="U67" s="278"/>
      <c r="V67" s="278"/>
      <c r="W67" s="278"/>
      <c r="X67" s="278"/>
      <c r="Y67" s="278"/>
      <c r="Z67" s="279"/>
      <c r="AB67" s="171"/>
      <c r="AC67" s="280"/>
      <c r="AD67" s="280"/>
      <c r="AE67" s="278"/>
      <c r="AF67" s="278"/>
      <c r="AG67" s="282"/>
    </row>
    <row r="68" spans="1:33" ht="20.25" customHeight="1" x14ac:dyDescent="0.25">
      <c r="A68" s="272"/>
      <c r="B68" s="272"/>
      <c r="C68" s="169" t="s">
        <v>370</v>
      </c>
      <c r="D68" s="485" t="s">
        <v>310</v>
      </c>
      <c r="E68" s="274"/>
      <c r="F68" s="275"/>
      <c r="G68" s="275"/>
      <c r="H68" s="169"/>
      <c r="I68" s="169"/>
      <c r="J68" s="169"/>
      <c r="K68" s="276"/>
      <c r="L68" s="276"/>
      <c r="M68" s="486">
        <v>3306</v>
      </c>
      <c r="N68" s="278"/>
      <c r="O68" s="278"/>
      <c r="P68" s="278"/>
      <c r="Q68" s="278"/>
      <c r="R68" s="171"/>
      <c r="S68" s="171"/>
      <c r="T68" s="171"/>
      <c r="U68" s="278"/>
      <c r="V68" s="278"/>
      <c r="W68" s="278"/>
      <c r="X68" s="278"/>
      <c r="Y68" s="278"/>
      <c r="Z68" s="279"/>
      <c r="AB68" s="285"/>
      <c r="AC68" s="280"/>
      <c r="AD68" s="280"/>
      <c r="AE68" s="278"/>
      <c r="AF68" s="278"/>
      <c r="AG68" s="282"/>
    </row>
    <row r="69" spans="1:33" ht="20.25" customHeight="1" x14ac:dyDescent="0.25">
      <c r="A69" s="272"/>
      <c r="B69" s="272"/>
      <c r="C69" s="169" t="s">
        <v>371</v>
      </c>
      <c r="D69" s="485" t="s">
        <v>310</v>
      </c>
      <c r="E69" s="274"/>
      <c r="F69" s="275"/>
      <c r="G69" s="275"/>
      <c r="H69" s="169"/>
      <c r="I69" s="169"/>
      <c r="J69" s="169"/>
      <c r="K69" s="276"/>
      <c r="L69" s="276"/>
      <c r="M69" s="486">
        <v>3306</v>
      </c>
      <c r="N69" s="278"/>
      <c r="O69" s="278"/>
      <c r="P69" s="278"/>
      <c r="Q69" s="278"/>
      <c r="R69" s="171"/>
      <c r="S69" s="171"/>
      <c r="T69" s="278"/>
      <c r="U69" s="278"/>
      <c r="V69" s="278"/>
      <c r="W69" s="278"/>
      <c r="X69" s="278"/>
      <c r="Y69" s="278"/>
      <c r="Z69" s="279"/>
      <c r="AB69" s="285"/>
      <c r="AC69" s="280"/>
      <c r="AD69" s="280"/>
      <c r="AE69" s="278"/>
      <c r="AF69" s="278"/>
      <c r="AG69" s="282"/>
    </row>
    <row r="70" spans="1:33" ht="20.25" customHeight="1" x14ac:dyDescent="0.25">
      <c r="A70" s="272"/>
      <c r="B70" s="272"/>
      <c r="C70" s="169" t="s">
        <v>372</v>
      </c>
      <c r="D70" s="485" t="s">
        <v>373</v>
      </c>
      <c r="E70" s="274"/>
      <c r="F70" s="275"/>
      <c r="G70" s="275"/>
      <c r="H70" s="169"/>
      <c r="I70" s="169"/>
      <c r="J70" s="169"/>
      <c r="K70" s="276"/>
      <c r="L70" s="276"/>
      <c r="M70" s="486">
        <v>2743.4</v>
      </c>
      <c r="N70" s="278"/>
      <c r="O70" s="278"/>
      <c r="P70" s="278"/>
      <c r="Q70" s="278"/>
      <c r="R70" s="171"/>
      <c r="S70" s="171"/>
      <c r="T70" s="278"/>
      <c r="U70" s="278"/>
      <c r="V70" s="278"/>
      <c r="W70" s="278"/>
      <c r="X70" s="278"/>
      <c r="Y70" s="278"/>
      <c r="Z70" s="279"/>
      <c r="AB70" s="171"/>
      <c r="AC70" s="280"/>
      <c r="AD70" s="280"/>
      <c r="AE70" s="278"/>
      <c r="AF70" s="278"/>
      <c r="AG70" s="282"/>
    </row>
    <row r="71" spans="1:33" ht="20.25" customHeight="1" x14ac:dyDescent="0.25">
      <c r="A71" s="272"/>
      <c r="B71" s="272"/>
      <c r="C71" s="169" t="s">
        <v>374</v>
      </c>
      <c r="D71" s="485" t="s">
        <v>373</v>
      </c>
      <c r="E71" s="274"/>
      <c r="F71" s="275"/>
      <c r="G71" s="275"/>
      <c r="H71" s="169"/>
      <c r="I71" s="169"/>
      <c r="J71" s="169"/>
      <c r="K71" s="276"/>
      <c r="L71" s="276"/>
      <c r="M71" s="486">
        <v>2743.4</v>
      </c>
      <c r="N71" s="278"/>
      <c r="O71" s="278"/>
      <c r="P71" s="278"/>
      <c r="Q71" s="278"/>
      <c r="R71" s="171"/>
      <c r="S71" s="171"/>
      <c r="T71" s="278"/>
      <c r="U71" s="278"/>
      <c r="V71" s="278"/>
      <c r="W71" s="278"/>
      <c r="X71" s="278"/>
      <c r="Y71" s="278"/>
      <c r="Z71" s="279"/>
      <c r="AB71" s="273"/>
      <c r="AC71" s="280"/>
      <c r="AD71" s="280"/>
      <c r="AE71" s="278"/>
      <c r="AF71" s="278"/>
      <c r="AG71" s="282"/>
    </row>
    <row r="72" spans="1:33" ht="20.25" customHeight="1" x14ac:dyDescent="0.25">
      <c r="A72" s="272"/>
      <c r="B72" s="283"/>
      <c r="C72" s="169" t="s">
        <v>375</v>
      </c>
      <c r="D72" s="485" t="s">
        <v>373</v>
      </c>
      <c r="E72" s="274"/>
      <c r="F72" s="275"/>
      <c r="G72" s="275"/>
      <c r="H72" s="169"/>
      <c r="I72" s="169"/>
      <c r="J72" s="169"/>
      <c r="K72" s="276"/>
      <c r="L72" s="276"/>
      <c r="M72" s="486">
        <v>2743.4</v>
      </c>
      <c r="N72" s="278"/>
      <c r="O72" s="278"/>
      <c r="P72" s="278"/>
      <c r="Q72" s="278"/>
      <c r="R72" s="171"/>
      <c r="S72" s="171"/>
      <c r="T72" s="171"/>
      <c r="U72" s="278"/>
      <c r="V72" s="278"/>
      <c r="W72" s="278"/>
      <c r="X72" s="278"/>
      <c r="Y72" s="278"/>
      <c r="Z72" s="279"/>
      <c r="AB72" s="273"/>
      <c r="AC72" s="280"/>
      <c r="AD72" s="280"/>
      <c r="AE72" s="278"/>
      <c r="AF72" s="278"/>
      <c r="AG72" s="282"/>
    </row>
    <row r="73" spans="1:33" ht="20.25" customHeight="1" x14ac:dyDescent="0.25">
      <c r="A73" s="272"/>
      <c r="B73" s="283"/>
      <c r="C73" s="169" t="s">
        <v>376</v>
      </c>
      <c r="D73" s="485" t="s">
        <v>373</v>
      </c>
      <c r="E73" s="274"/>
      <c r="F73" s="275"/>
      <c r="G73" s="275"/>
      <c r="H73" s="169"/>
      <c r="I73" s="169"/>
      <c r="J73" s="169"/>
      <c r="K73" s="276"/>
      <c r="L73" s="276"/>
      <c r="M73" s="486">
        <v>2743.4</v>
      </c>
      <c r="N73" s="278"/>
      <c r="O73" s="278"/>
      <c r="P73" s="278"/>
      <c r="Q73" s="278"/>
      <c r="R73" s="171"/>
      <c r="S73" s="171"/>
      <c r="T73" s="171"/>
      <c r="U73" s="278"/>
      <c r="V73" s="278"/>
      <c r="W73" s="278"/>
      <c r="X73" s="278"/>
      <c r="Y73" s="278"/>
      <c r="Z73" s="279"/>
      <c r="AB73" s="273"/>
      <c r="AC73" s="280"/>
      <c r="AD73" s="280"/>
      <c r="AE73" s="278"/>
      <c r="AF73" s="278"/>
      <c r="AG73" s="282"/>
    </row>
    <row r="74" spans="1:33" ht="20.25" customHeight="1" x14ac:dyDescent="0.25">
      <c r="A74" s="272"/>
      <c r="B74" s="272"/>
      <c r="C74" s="169" t="s">
        <v>377</v>
      </c>
      <c r="D74" s="485" t="s">
        <v>373</v>
      </c>
      <c r="E74" s="274"/>
      <c r="F74" s="275"/>
      <c r="G74" s="275"/>
      <c r="H74" s="169"/>
      <c r="I74" s="169"/>
      <c r="J74" s="169"/>
      <c r="K74" s="276"/>
      <c r="L74" s="276"/>
      <c r="M74" s="486">
        <v>2743.4</v>
      </c>
      <c r="N74" s="278"/>
      <c r="O74" s="278"/>
      <c r="P74" s="278"/>
      <c r="Q74" s="278"/>
      <c r="R74" s="171"/>
      <c r="S74" s="171"/>
      <c r="T74" s="278"/>
      <c r="U74" s="278"/>
      <c r="V74" s="278"/>
      <c r="W74" s="278"/>
      <c r="X74" s="278"/>
      <c r="Y74" s="278"/>
      <c r="Z74" s="279"/>
      <c r="AB74" s="291"/>
      <c r="AC74" s="280"/>
      <c r="AD74" s="280"/>
      <c r="AE74" s="278"/>
      <c r="AF74" s="278"/>
      <c r="AG74" s="282"/>
    </row>
    <row r="75" spans="1:33" ht="20.25" customHeight="1" x14ac:dyDescent="0.25">
      <c r="A75" s="272"/>
      <c r="B75" s="283"/>
      <c r="C75" s="169" t="s">
        <v>378</v>
      </c>
      <c r="D75" s="485" t="s">
        <v>379</v>
      </c>
      <c r="E75" s="274"/>
      <c r="F75" s="275"/>
      <c r="G75" s="275"/>
      <c r="H75" s="169"/>
      <c r="I75" s="169"/>
      <c r="J75" s="169"/>
      <c r="K75" s="276"/>
      <c r="L75" s="276"/>
      <c r="M75" s="486">
        <v>3422</v>
      </c>
      <c r="N75" s="278"/>
      <c r="O75" s="278"/>
      <c r="P75" s="278"/>
      <c r="Q75" s="278"/>
      <c r="R75" s="168"/>
      <c r="S75" s="171"/>
      <c r="T75" s="278"/>
      <c r="U75" s="278"/>
      <c r="V75" s="278"/>
      <c r="W75" s="278"/>
      <c r="X75" s="278"/>
      <c r="Y75" s="278"/>
      <c r="Z75" s="279"/>
      <c r="AB75" s="273"/>
      <c r="AC75" s="280"/>
      <c r="AD75" s="280"/>
      <c r="AE75" s="278"/>
      <c r="AF75" s="278"/>
      <c r="AG75" s="282"/>
    </row>
    <row r="76" spans="1:33" ht="20.25" customHeight="1" x14ac:dyDescent="0.25">
      <c r="A76" s="272"/>
      <c r="B76" s="283"/>
      <c r="C76" s="169" t="s">
        <v>380</v>
      </c>
      <c r="D76" s="485" t="s">
        <v>379</v>
      </c>
      <c r="E76" s="274"/>
      <c r="F76" s="275"/>
      <c r="G76" s="275"/>
      <c r="H76" s="169"/>
      <c r="I76" s="169"/>
      <c r="J76" s="169"/>
      <c r="K76" s="276"/>
      <c r="L76" s="276"/>
      <c r="M76" s="486">
        <v>3422</v>
      </c>
      <c r="N76" s="278"/>
      <c r="O76" s="278"/>
      <c r="P76" s="278"/>
      <c r="Q76" s="278"/>
      <c r="R76" s="168"/>
      <c r="S76" s="171"/>
      <c r="T76" s="278"/>
      <c r="U76" s="278"/>
      <c r="V76" s="278"/>
      <c r="W76" s="278"/>
      <c r="X76" s="278"/>
      <c r="Y76" s="278"/>
      <c r="Z76" s="279"/>
      <c r="AB76" s="273"/>
      <c r="AC76" s="280"/>
      <c r="AD76" s="280"/>
      <c r="AE76" s="278"/>
      <c r="AF76" s="278"/>
      <c r="AG76" s="282"/>
    </row>
    <row r="77" spans="1:33" ht="20.25" customHeight="1" x14ac:dyDescent="0.25">
      <c r="A77" s="272"/>
      <c r="B77" s="283"/>
      <c r="C77" s="169" t="s">
        <v>381</v>
      </c>
      <c r="D77" s="485" t="s">
        <v>379</v>
      </c>
      <c r="E77" s="274"/>
      <c r="F77" s="275"/>
      <c r="G77" s="275"/>
      <c r="H77" s="169"/>
      <c r="I77" s="169"/>
      <c r="J77" s="169"/>
      <c r="K77" s="276"/>
      <c r="L77" s="276"/>
      <c r="M77" s="486">
        <v>3422</v>
      </c>
      <c r="N77" s="278"/>
      <c r="O77" s="278"/>
      <c r="P77" s="278"/>
      <c r="Q77" s="278"/>
      <c r="R77" s="168"/>
      <c r="S77" s="171"/>
      <c r="T77" s="278"/>
      <c r="U77" s="278"/>
      <c r="V77" s="278"/>
      <c r="W77" s="278"/>
      <c r="X77" s="278"/>
      <c r="Y77" s="278"/>
      <c r="Z77" s="279"/>
      <c r="AB77" s="273"/>
      <c r="AC77" s="280"/>
      <c r="AD77" s="280"/>
      <c r="AE77" s="278"/>
      <c r="AF77" s="278"/>
      <c r="AG77" s="282"/>
    </row>
    <row r="78" spans="1:33" ht="20.25" customHeight="1" x14ac:dyDescent="0.25">
      <c r="A78" s="272"/>
      <c r="B78" s="283"/>
      <c r="C78" s="169" t="s">
        <v>382</v>
      </c>
      <c r="D78" s="485" t="s">
        <v>379</v>
      </c>
      <c r="E78" s="274"/>
      <c r="F78" s="275"/>
      <c r="G78" s="275"/>
      <c r="H78" s="169"/>
      <c r="I78" s="169"/>
      <c r="J78" s="169"/>
      <c r="K78" s="276"/>
      <c r="L78" s="276"/>
      <c r="M78" s="486">
        <v>3422</v>
      </c>
      <c r="N78" s="278"/>
      <c r="O78" s="278"/>
      <c r="P78" s="278"/>
      <c r="Q78" s="278"/>
      <c r="R78" s="168"/>
      <c r="S78" s="171"/>
      <c r="T78" s="278"/>
      <c r="U78" s="278"/>
      <c r="V78" s="278"/>
      <c r="W78" s="278"/>
      <c r="X78" s="278"/>
      <c r="Y78" s="278"/>
      <c r="Z78" s="279"/>
      <c r="AB78" s="273"/>
      <c r="AC78" s="280"/>
      <c r="AD78" s="280"/>
      <c r="AE78" s="278"/>
      <c r="AF78" s="278"/>
      <c r="AG78" s="282"/>
    </row>
    <row r="79" spans="1:33" ht="20.25" customHeight="1" x14ac:dyDescent="0.25">
      <c r="A79" s="272"/>
      <c r="B79" s="272"/>
      <c r="C79" s="169" t="s">
        <v>383</v>
      </c>
      <c r="D79" s="485" t="s">
        <v>379</v>
      </c>
      <c r="E79" s="274"/>
      <c r="F79" s="275"/>
      <c r="G79" s="275"/>
      <c r="H79" s="169"/>
      <c r="I79" s="169"/>
      <c r="J79" s="169"/>
      <c r="K79" s="276"/>
      <c r="L79" s="276"/>
      <c r="M79" s="486">
        <v>3422</v>
      </c>
      <c r="N79" s="278"/>
      <c r="O79" s="278"/>
      <c r="P79" s="278"/>
      <c r="Q79" s="278"/>
      <c r="R79" s="171"/>
      <c r="S79" s="171"/>
      <c r="T79" s="171"/>
      <c r="U79" s="278"/>
      <c r="V79" s="278"/>
      <c r="W79" s="278"/>
      <c r="X79" s="278"/>
      <c r="Y79" s="278"/>
      <c r="Z79" s="279"/>
      <c r="AB79" s="273"/>
      <c r="AC79" s="280"/>
      <c r="AD79" s="280"/>
      <c r="AE79" s="278"/>
      <c r="AF79" s="278"/>
      <c r="AG79" s="282"/>
    </row>
    <row r="80" spans="1:33" ht="20.25" customHeight="1" x14ac:dyDescent="0.25">
      <c r="A80" s="272"/>
      <c r="B80" s="272"/>
      <c r="C80" s="169" t="s">
        <v>384</v>
      </c>
      <c r="D80" s="485" t="s">
        <v>379</v>
      </c>
      <c r="E80" s="274"/>
      <c r="F80" s="275"/>
      <c r="G80" s="275"/>
      <c r="H80" s="169"/>
      <c r="I80" s="169"/>
      <c r="J80" s="169"/>
      <c r="K80" s="276"/>
      <c r="L80" s="276"/>
      <c r="M80" s="486">
        <v>3422</v>
      </c>
      <c r="N80" s="278"/>
      <c r="O80" s="278"/>
      <c r="P80" s="278"/>
      <c r="Q80" s="278"/>
      <c r="R80" s="171"/>
      <c r="S80" s="171"/>
      <c r="T80" s="171"/>
      <c r="U80" s="278"/>
      <c r="V80" s="278"/>
      <c r="W80" s="278"/>
      <c r="X80" s="278"/>
      <c r="Y80" s="278"/>
      <c r="Z80" s="279"/>
      <c r="AB80" s="169"/>
      <c r="AC80" s="280"/>
      <c r="AD80" s="280"/>
      <c r="AE80" s="278"/>
      <c r="AF80" s="278"/>
      <c r="AG80" s="282"/>
    </row>
    <row r="81" spans="1:33" ht="20.25" customHeight="1" x14ac:dyDescent="0.25">
      <c r="A81" s="272"/>
      <c r="B81" s="286"/>
      <c r="C81" s="169" t="s">
        <v>385</v>
      </c>
      <c r="D81" s="485" t="s">
        <v>379</v>
      </c>
      <c r="E81" s="274"/>
      <c r="F81" s="275"/>
      <c r="G81" s="275"/>
      <c r="H81" s="169"/>
      <c r="I81" s="169"/>
      <c r="J81" s="169"/>
      <c r="K81" s="276"/>
      <c r="L81" s="276"/>
      <c r="M81" s="486">
        <v>3422</v>
      </c>
      <c r="N81" s="278"/>
      <c r="O81" s="278"/>
      <c r="P81" s="278"/>
      <c r="Q81" s="278"/>
      <c r="R81" s="171"/>
      <c r="S81" s="171"/>
      <c r="T81" s="278"/>
      <c r="U81" s="278"/>
      <c r="V81" s="278"/>
      <c r="W81" s="278"/>
      <c r="X81" s="278"/>
      <c r="Y81" s="278"/>
      <c r="Z81" s="279"/>
      <c r="AB81" s="285"/>
      <c r="AC81" s="280"/>
      <c r="AD81" s="280"/>
      <c r="AE81" s="278"/>
      <c r="AF81" s="278"/>
      <c r="AG81" s="282"/>
    </row>
    <row r="82" spans="1:33" ht="20.25" customHeight="1" x14ac:dyDescent="0.25">
      <c r="A82" s="272"/>
      <c r="B82" s="286"/>
      <c r="C82" s="169" t="s">
        <v>386</v>
      </c>
      <c r="D82" s="485" t="s">
        <v>379</v>
      </c>
      <c r="E82" s="274"/>
      <c r="F82" s="275"/>
      <c r="G82" s="275"/>
      <c r="H82" s="169"/>
      <c r="I82" s="169"/>
      <c r="J82" s="169"/>
      <c r="K82" s="276"/>
      <c r="L82" s="276"/>
      <c r="M82" s="486">
        <v>3422</v>
      </c>
      <c r="N82" s="278"/>
      <c r="O82" s="278"/>
      <c r="P82" s="278"/>
      <c r="Q82" s="278"/>
      <c r="R82" s="171"/>
      <c r="S82" s="171"/>
      <c r="T82" s="278"/>
      <c r="U82" s="278"/>
      <c r="V82" s="278"/>
      <c r="W82" s="278"/>
      <c r="X82" s="278"/>
      <c r="Y82" s="278"/>
      <c r="Z82" s="279"/>
      <c r="AB82" s="285"/>
      <c r="AC82" s="280"/>
      <c r="AD82" s="280"/>
      <c r="AE82" s="278"/>
      <c r="AF82" s="278"/>
      <c r="AG82" s="282"/>
    </row>
    <row r="83" spans="1:33" ht="20.25" customHeight="1" x14ac:dyDescent="0.25">
      <c r="A83" s="272"/>
      <c r="B83" s="272"/>
      <c r="C83" s="169" t="s">
        <v>387</v>
      </c>
      <c r="D83" s="485" t="s">
        <v>379</v>
      </c>
      <c r="E83" s="274"/>
      <c r="F83" s="275"/>
      <c r="G83" s="275"/>
      <c r="H83" s="169"/>
      <c r="I83" s="169"/>
      <c r="J83" s="169"/>
      <c r="K83" s="276"/>
      <c r="L83" s="276"/>
      <c r="M83" s="486">
        <v>3422</v>
      </c>
      <c r="N83" s="278"/>
      <c r="O83" s="278"/>
      <c r="P83" s="278"/>
      <c r="Q83" s="278"/>
      <c r="R83" s="171"/>
      <c r="S83" s="171"/>
      <c r="T83" s="171"/>
      <c r="U83" s="278"/>
      <c r="V83" s="278"/>
      <c r="W83" s="278"/>
      <c r="X83" s="278"/>
      <c r="Y83" s="278"/>
      <c r="Z83" s="279"/>
      <c r="AB83" s="171"/>
      <c r="AC83" s="280"/>
      <c r="AD83" s="280"/>
      <c r="AE83" s="278"/>
      <c r="AF83" s="278"/>
      <c r="AG83" s="282"/>
    </row>
    <row r="84" spans="1:33" ht="20.25" customHeight="1" x14ac:dyDescent="0.25">
      <c r="A84" s="272"/>
      <c r="B84" s="272"/>
      <c r="C84" s="169" t="s">
        <v>388</v>
      </c>
      <c r="D84" s="485" t="s">
        <v>379</v>
      </c>
      <c r="E84" s="274"/>
      <c r="F84" s="275"/>
      <c r="G84" s="275"/>
      <c r="H84" s="169"/>
      <c r="I84" s="169"/>
      <c r="J84" s="169"/>
      <c r="K84" s="276"/>
      <c r="L84" s="276"/>
      <c r="M84" s="486">
        <v>3422</v>
      </c>
      <c r="N84" s="278"/>
      <c r="O84" s="278"/>
      <c r="P84" s="278"/>
      <c r="Q84" s="278"/>
      <c r="R84" s="171"/>
      <c r="S84" s="171"/>
      <c r="T84" s="278"/>
      <c r="U84" s="278"/>
      <c r="V84" s="278"/>
      <c r="W84" s="278"/>
      <c r="X84" s="278"/>
      <c r="Y84" s="278"/>
      <c r="Z84" s="279"/>
      <c r="AB84" s="291"/>
      <c r="AC84" s="280"/>
      <c r="AD84" s="280"/>
      <c r="AE84" s="278"/>
      <c r="AF84" s="278"/>
      <c r="AG84" s="282"/>
    </row>
    <row r="85" spans="1:33" ht="20.25" customHeight="1" x14ac:dyDescent="0.25">
      <c r="A85" s="272"/>
      <c r="B85" s="290"/>
      <c r="C85" s="169" t="s">
        <v>389</v>
      </c>
      <c r="D85" s="485" t="s">
        <v>379</v>
      </c>
      <c r="E85" s="274"/>
      <c r="F85" s="275"/>
      <c r="G85" s="273"/>
      <c r="H85" s="169"/>
      <c r="I85" s="169"/>
      <c r="J85" s="169"/>
      <c r="K85" s="169"/>
      <c r="L85" s="169"/>
      <c r="M85" s="486">
        <v>3422</v>
      </c>
      <c r="N85" s="278"/>
      <c r="O85" s="278"/>
      <c r="P85" s="278"/>
      <c r="Q85" s="278"/>
      <c r="R85" s="171"/>
      <c r="S85" s="171"/>
      <c r="T85" s="278"/>
      <c r="U85" s="278"/>
      <c r="V85" s="278"/>
      <c r="W85" s="278"/>
      <c r="X85" s="278"/>
      <c r="Y85" s="278"/>
      <c r="Z85" s="279"/>
      <c r="AB85" s="171"/>
      <c r="AC85" s="280"/>
      <c r="AD85" s="280"/>
      <c r="AE85" s="278"/>
      <c r="AF85" s="278"/>
      <c r="AG85" s="282"/>
    </row>
    <row r="86" spans="1:33" ht="20.25" customHeight="1" x14ac:dyDescent="0.25">
      <c r="A86" s="272"/>
      <c r="B86" s="272"/>
      <c r="C86" s="169" t="s">
        <v>390</v>
      </c>
      <c r="D86" s="485" t="s">
        <v>379</v>
      </c>
      <c r="E86" s="274"/>
      <c r="F86" s="275"/>
      <c r="G86" s="275"/>
      <c r="H86" s="169"/>
      <c r="I86" s="169"/>
      <c r="J86" s="169"/>
      <c r="K86" s="276"/>
      <c r="L86" s="276"/>
      <c r="M86" s="486">
        <v>3422</v>
      </c>
      <c r="N86" s="278"/>
      <c r="O86" s="278"/>
      <c r="P86" s="278"/>
      <c r="Q86" s="278"/>
      <c r="R86" s="171"/>
      <c r="S86" s="171"/>
      <c r="T86" s="278"/>
      <c r="U86" s="278"/>
      <c r="V86" s="278"/>
      <c r="W86" s="278"/>
      <c r="X86" s="278"/>
      <c r="Y86" s="278"/>
      <c r="Z86" s="279"/>
      <c r="AB86" s="285"/>
      <c r="AC86" s="280"/>
      <c r="AD86" s="280"/>
      <c r="AE86" s="278"/>
      <c r="AF86" s="278"/>
      <c r="AG86" s="282"/>
    </row>
    <row r="87" spans="1:33" ht="20.25" customHeight="1" x14ac:dyDescent="0.25">
      <c r="A87" s="272"/>
      <c r="B87" s="272"/>
      <c r="C87" s="169" t="s">
        <v>391</v>
      </c>
      <c r="D87" s="485" t="s">
        <v>379</v>
      </c>
      <c r="E87" s="274"/>
      <c r="F87" s="169"/>
      <c r="G87" s="275"/>
      <c r="H87" s="169"/>
      <c r="I87" s="169"/>
      <c r="J87" s="169"/>
      <c r="K87" s="169"/>
      <c r="L87" s="276"/>
      <c r="M87" s="486">
        <v>3422</v>
      </c>
      <c r="N87" s="278"/>
      <c r="O87" s="278"/>
      <c r="P87" s="278"/>
      <c r="Q87" s="278"/>
      <c r="R87" s="171"/>
      <c r="S87" s="171"/>
      <c r="T87" s="278"/>
      <c r="U87" s="278"/>
      <c r="V87" s="278"/>
      <c r="W87" s="278"/>
      <c r="X87" s="278"/>
      <c r="Y87" s="278"/>
      <c r="Z87" s="279"/>
      <c r="AB87" s="285"/>
      <c r="AC87" s="280"/>
      <c r="AD87" s="280"/>
      <c r="AE87" s="278"/>
      <c r="AF87" s="278"/>
      <c r="AG87" s="282"/>
    </row>
    <row r="88" spans="1:33" ht="20.25" customHeight="1" x14ac:dyDescent="0.25">
      <c r="A88" s="272"/>
      <c r="B88" s="272"/>
      <c r="C88" s="169" t="s">
        <v>392</v>
      </c>
      <c r="D88" s="485" t="s">
        <v>379</v>
      </c>
      <c r="E88" s="274"/>
      <c r="F88" s="275"/>
      <c r="G88" s="275"/>
      <c r="H88" s="169"/>
      <c r="I88" s="169"/>
      <c r="J88" s="169"/>
      <c r="K88" s="276"/>
      <c r="L88" s="276"/>
      <c r="M88" s="486">
        <v>3422</v>
      </c>
      <c r="N88" s="278"/>
      <c r="O88" s="278"/>
      <c r="P88" s="278"/>
      <c r="Q88" s="278"/>
      <c r="R88" s="171"/>
      <c r="S88" s="171"/>
      <c r="T88" s="171"/>
      <c r="U88" s="171"/>
      <c r="V88" s="278"/>
      <c r="W88" s="278"/>
      <c r="X88" s="278"/>
      <c r="Y88" s="278"/>
      <c r="Z88" s="279"/>
      <c r="AB88" s="169"/>
      <c r="AC88" s="280"/>
      <c r="AD88" s="280"/>
      <c r="AE88" s="278"/>
      <c r="AF88" s="278"/>
      <c r="AG88" s="282"/>
    </row>
    <row r="89" spans="1:33" ht="20.25" customHeight="1" x14ac:dyDescent="0.25">
      <c r="A89" s="272"/>
      <c r="B89" s="286"/>
      <c r="C89" s="169" t="s">
        <v>393</v>
      </c>
      <c r="D89" s="485" t="s">
        <v>394</v>
      </c>
      <c r="E89" s="274"/>
      <c r="F89" s="275"/>
      <c r="G89" s="275"/>
      <c r="H89" s="169"/>
      <c r="I89" s="169"/>
      <c r="J89" s="169"/>
      <c r="K89" s="276"/>
      <c r="L89" s="276"/>
      <c r="M89" s="486">
        <v>3681.7820000000002</v>
      </c>
      <c r="N89" s="278"/>
      <c r="O89" s="278"/>
      <c r="P89" s="278"/>
      <c r="Q89" s="278"/>
      <c r="R89" s="171"/>
      <c r="S89" s="171"/>
      <c r="T89" s="171"/>
      <c r="U89" s="278"/>
      <c r="V89" s="278"/>
      <c r="W89" s="278"/>
      <c r="X89" s="278"/>
      <c r="Y89" s="278"/>
      <c r="Z89" s="279"/>
      <c r="AB89" s="171"/>
      <c r="AC89" s="280"/>
      <c r="AD89" s="280"/>
      <c r="AE89" s="278"/>
      <c r="AF89" s="278"/>
      <c r="AG89" s="282"/>
    </row>
    <row r="90" spans="1:33" ht="20.25" customHeight="1" x14ac:dyDescent="0.25">
      <c r="A90" s="272"/>
      <c r="B90" s="272"/>
      <c r="C90" s="169" t="s">
        <v>395</v>
      </c>
      <c r="D90" s="485" t="s">
        <v>394</v>
      </c>
      <c r="E90" s="274"/>
      <c r="F90" s="275"/>
      <c r="G90" s="275"/>
      <c r="H90" s="169"/>
      <c r="I90" s="169"/>
      <c r="J90" s="169"/>
      <c r="K90" s="276"/>
      <c r="L90" s="276"/>
      <c r="M90" s="486">
        <v>3681.7820000000002</v>
      </c>
      <c r="N90" s="278"/>
      <c r="O90" s="278"/>
      <c r="P90" s="278"/>
      <c r="Q90" s="278"/>
      <c r="R90" s="171"/>
      <c r="S90" s="171"/>
      <c r="T90" s="278"/>
      <c r="U90" s="278"/>
      <c r="V90" s="278"/>
      <c r="W90" s="278"/>
      <c r="X90" s="278"/>
      <c r="Y90" s="278"/>
      <c r="Z90" s="279"/>
      <c r="AB90" s="273"/>
      <c r="AC90" s="280"/>
      <c r="AD90" s="280"/>
      <c r="AE90" s="278"/>
      <c r="AF90" s="278"/>
      <c r="AG90" s="282"/>
    </row>
    <row r="91" spans="1:33" ht="20.25" customHeight="1" x14ac:dyDescent="0.25">
      <c r="A91" s="272"/>
      <c r="B91" s="272"/>
      <c r="C91" s="169" t="s">
        <v>396</v>
      </c>
      <c r="D91" s="485" t="s">
        <v>394</v>
      </c>
      <c r="E91" s="274"/>
      <c r="F91" s="275"/>
      <c r="G91" s="275"/>
      <c r="H91" s="169"/>
      <c r="I91" s="169"/>
      <c r="J91" s="169"/>
      <c r="K91" s="276"/>
      <c r="L91" s="276"/>
      <c r="M91" s="486">
        <v>3681.7820000000002</v>
      </c>
      <c r="N91" s="278"/>
      <c r="O91" s="278"/>
      <c r="P91" s="278"/>
      <c r="Q91" s="278"/>
      <c r="R91" s="171"/>
      <c r="S91" s="171"/>
      <c r="T91" s="278"/>
      <c r="U91" s="278"/>
      <c r="V91" s="278"/>
      <c r="W91" s="278"/>
      <c r="X91" s="278"/>
      <c r="Y91" s="278"/>
      <c r="Z91" s="279"/>
      <c r="AB91" s="285"/>
      <c r="AC91" s="280"/>
      <c r="AD91" s="280"/>
      <c r="AE91" s="278"/>
      <c r="AF91" s="278"/>
      <c r="AG91" s="282"/>
    </row>
    <row r="92" spans="1:33" ht="20.25" customHeight="1" x14ac:dyDescent="0.25">
      <c r="A92" s="272"/>
      <c r="B92" s="272"/>
      <c r="C92" s="169" t="s">
        <v>397</v>
      </c>
      <c r="D92" s="485" t="s">
        <v>394</v>
      </c>
      <c r="E92" s="274"/>
      <c r="F92" s="275"/>
      <c r="G92" s="275"/>
      <c r="H92" s="169"/>
      <c r="I92" s="169"/>
      <c r="J92" s="169"/>
      <c r="K92" s="276"/>
      <c r="L92" s="276"/>
      <c r="M92" s="486">
        <v>3681.7820000000002</v>
      </c>
      <c r="N92" s="278"/>
      <c r="O92" s="278"/>
      <c r="P92" s="278"/>
      <c r="Q92" s="278"/>
      <c r="R92" s="171"/>
      <c r="S92" s="171"/>
      <c r="T92" s="171"/>
      <c r="U92" s="278"/>
      <c r="V92" s="278"/>
      <c r="W92" s="278"/>
      <c r="X92" s="278"/>
      <c r="Y92" s="278"/>
      <c r="Z92" s="279"/>
      <c r="AB92" s="273"/>
      <c r="AC92" s="280"/>
      <c r="AD92" s="280"/>
      <c r="AE92" s="278"/>
      <c r="AF92" s="278"/>
      <c r="AG92" s="282"/>
    </row>
    <row r="93" spans="1:33" ht="20.25" customHeight="1" x14ac:dyDescent="0.25">
      <c r="A93" s="272"/>
      <c r="B93" s="272"/>
      <c r="C93" s="169" t="s">
        <v>398</v>
      </c>
      <c r="D93" s="485" t="s">
        <v>394</v>
      </c>
      <c r="E93" s="274"/>
      <c r="F93" s="170"/>
      <c r="G93" s="275"/>
      <c r="H93" s="169"/>
      <c r="I93" s="169"/>
      <c r="J93" s="169"/>
      <c r="K93" s="276"/>
      <c r="L93" s="276"/>
      <c r="M93" s="486">
        <v>3681.7820000000002</v>
      </c>
      <c r="N93" s="278"/>
      <c r="O93" s="278"/>
      <c r="P93" s="278"/>
      <c r="Q93" s="278"/>
      <c r="R93" s="171"/>
      <c r="S93" s="171"/>
      <c r="T93" s="278"/>
      <c r="U93" s="278"/>
      <c r="V93" s="278"/>
      <c r="W93" s="278"/>
      <c r="X93" s="278"/>
      <c r="Y93" s="278"/>
      <c r="Z93" s="279"/>
      <c r="AB93" s="273"/>
      <c r="AC93" s="280"/>
      <c r="AD93" s="280"/>
      <c r="AE93" s="278"/>
      <c r="AF93" s="278"/>
      <c r="AG93" s="282"/>
    </row>
    <row r="94" spans="1:33" ht="20.25" customHeight="1" x14ac:dyDescent="0.25">
      <c r="A94" s="272"/>
      <c r="B94" s="278"/>
      <c r="C94" s="169" t="s">
        <v>399</v>
      </c>
      <c r="D94" s="485" t="s">
        <v>394</v>
      </c>
      <c r="E94" s="274"/>
      <c r="F94" s="169"/>
      <c r="G94" s="275"/>
      <c r="H94" s="169"/>
      <c r="I94" s="169"/>
      <c r="J94" s="169"/>
      <c r="K94" s="276"/>
      <c r="L94" s="276"/>
      <c r="M94" s="486">
        <v>3681.7820000000002</v>
      </c>
      <c r="N94" s="278"/>
      <c r="O94" s="278"/>
      <c r="P94" s="278"/>
      <c r="Q94" s="278"/>
      <c r="R94" s="171"/>
      <c r="S94" s="171"/>
      <c r="T94" s="278"/>
      <c r="U94" s="278"/>
      <c r="V94" s="278"/>
      <c r="W94" s="278"/>
      <c r="X94" s="278"/>
      <c r="Y94" s="278"/>
      <c r="Z94" s="279"/>
      <c r="AB94" s="285"/>
      <c r="AC94" s="280"/>
      <c r="AD94" s="280"/>
      <c r="AE94" s="278"/>
      <c r="AF94" s="278"/>
      <c r="AG94" s="282"/>
    </row>
    <row r="95" spans="1:33" ht="20.25" customHeight="1" x14ac:dyDescent="0.25">
      <c r="A95" s="272"/>
      <c r="B95" s="272"/>
      <c r="C95" s="169" t="s">
        <v>400</v>
      </c>
      <c r="D95" s="485" t="s">
        <v>394</v>
      </c>
      <c r="E95" s="274"/>
      <c r="F95" s="275"/>
      <c r="G95" s="275"/>
      <c r="H95" s="169"/>
      <c r="I95" s="276"/>
      <c r="J95" s="276"/>
      <c r="K95" s="276"/>
      <c r="L95" s="276"/>
      <c r="M95" s="486">
        <v>3681.7820000000002</v>
      </c>
      <c r="N95" s="278"/>
      <c r="O95" s="278"/>
      <c r="P95" s="278"/>
      <c r="Q95" s="278"/>
      <c r="R95" s="171"/>
      <c r="S95" s="171"/>
      <c r="T95" s="278"/>
      <c r="U95" s="278"/>
      <c r="V95" s="278"/>
      <c r="W95" s="278"/>
      <c r="X95" s="278"/>
      <c r="Y95" s="278"/>
      <c r="Z95" s="279"/>
      <c r="AB95" s="285"/>
      <c r="AC95" s="280"/>
      <c r="AD95" s="280"/>
      <c r="AE95" s="278"/>
      <c r="AF95" s="278"/>
      <c r="AG95" s="282"/>
    </row>
    <row r="96" spans="1:33" ht="20.25" customHeight="1" x14ac:dyDescent="0.25">
      <c r="A96" s="272"/>
      <c r="B96" s="283"/>
      <c r="C96" s="169" t="s">
        <v>401</v>
      </c>
      <c r="D96" s="485" t="s">
        <v>394</v>
      </c>
      <c r="E96" s="274"/>
      <c r="F96" s="275"/>
      <c r="G96" s="275"/>
      <c r="H96" s="169"/>
      <c r="I96" s="169"/>
      <c r="J96" s="169"/>
      <c r="K96" s="276"/>
      <c r="L96" s="276"/>
      <c r="M96" s="486">
        <v>3681.7820000000002</v>
      </c>
      <c r="N96" s="278"/>
      <c r="O96" s="278"/>
      <c r="P96" s="278"/>
      <c r="Q96" s="278"/>
      <c r="R96" s="168"/>
      <c r="S96" s="171"/>
      <c r="T96" s="278"/>
      <c r="U96" s="278"/>
      <c r="V96" s="278"/>
      <c r="W96" s="278"/>
      <c r="X96" s="278"/>
      <c r="Y96" s="278"/>
      <c r="Z96" s="279"/>
      <c r="AB96" s="273"/>
      <c r="AC96" s="280"/>
      <c r="AD96" s="280"/>
      <c r="AE96" s="278"/>
      <c r="AF96" s="278"/>
      <c r="AG96" s="282"/>
    </row>
    <row r="97" spans="1:33" ht="20.25" customHeight="1" x14ac:dyDescent="0.25">
      <c r="A97" s="272"/>
      <c r="B97" s="272"/>
      <c r="C97" s="169" t="s">
        <v>402</v>
      </c>
      <c r="D97" s="485" t="s">
        <v>394</v>
      </c>
      <c r="E97" s="274"/>
      <c r="F97" s="275"/>
      <c r="G97" s="275"/>
      <c r="H97" s="169"/>
      <c r="I97" s="169"/>
      <c r="J97" s="169"/>
      <c r="K97" s="276"/>
      <c r="L97" s="276"/>
      <c r="M97" s="487">
        <v>3681.7820000000002</v>
      </c>
      <c r="N97" s="278"/>
      <c r="O97" s="278"/>
      <c r="P97" s="278"/>
      <c r="Q97" s="278"/>
      <c r="R97" s="171"/>
      <c r="S97" s="171"/>
      <c r="T97" s="278"/>
      <c r="U97" s="278"/>
      <c r="V97" s="278"/>
      <c r="W97" s="278"/>
      <c r="X97" s="278"/>
      <c r="Y97" s="278"/>
      <c r="Z97" s="279"/>
      <c r="AB97" s="171"/>
      <c r="AC97" s="280"/>
      <c r="AD97" s="280"/>
      <c r="AE97" s="278"/>
      <c r="AF97" s="278"/>
      <c r="AG97" s="282"/>
    </row>
    <row r="98" spans="1:33" ht="20.25" customHeight="1" x14ac:dyDescent="0.25">
      <c r="A98" s="272"/>
      <c r="B98" s="272"/>
      <c r="C98" s="169" t="s">
        <v>403</v>
      </c>
      <c r="D98" s="485" t="s">
        <v>394</v>
      </c>
      <c r="E98" s="274"/>
      <c r="F98" s="275"/>
      <c r="G98" s="275"/>
      <c r="H98" s="169"/>
      <c r="I98" s="169"/>
      <c r="J98" s="169"/>
      <c r="K98" s="276"/>
      <c r="L98" s="276"/>
      <c r="M98" s="486">
        <v>3681.7820000000002</v>
      </c>
      <c r="N98" s="278"/>
      <c r="O98" s="278"/>
      <c r="P98" s="278"/>
      <c r="Q98" s="278"/>
      <c r="R98" s="171"/>
      <c r="S98" s="171"/>
      <c r="T98" s="278"/>
      <c r="U98" s="278"/>
      <c r="V98" s="278"/>
      <c r="W98" s="278"/>
      <c r="X98" s="278"/>
      <c r="Y98" s="278"/>
      <c r="Z98" s="279"/>
      <c r="AB98" s="171"/>
      <c r="AC98" s="280"/>
      <c r="AD98" s="280"/>
      <c r="AE98" s="278"/>
      <c r="AF98" s="278"/>
      <c r="AG98" s="282"/>
    </row>
    <row r="99" spans="1:33" ht="20.25" customHeight="1" x14ac:dyDescent="0.25">
      <c r="A99" s="272"/>
      <c r="B99" s="272"/>
      <c r="C99" s="169" t="s">
        <v>404</v>
      </c>
      <c r="D99" s="485" t="s">
        <v>394</v>
      </c>
      <c r="E99" s="274"/>
      <c r="F99" s="275"/>
      <c r="G99" s="275"/>
      <c r="H99" s="169"/>
      <c r="I99" s="169"/>
      <c r="J99" s="169"/>
      <c r="K99" s="276"/>
      <c r="L99" s="276"/>
      <c r="M99" s="486">
        <v>3681.7820000000002</v>
      </c>
      <c r="N99" s="295"/>
      <c r="O99" s="295"/>
      <c r="P99" s="295"/>
      <c r="Q99" s="295"/>
      <c r="R99" s="296"/>
      <c r="S99" s="296"/>
      <c r="T99" s="295"/>
      <c r="U99" s="295"/>
      <c r="V99" s="295"/>
      <c r="W99" s="295"/>
      <c r="X99" s="295"/>
      <c r="Y99" s="295"/>
      <c r="Z99" s="279"/>
      <c r="AB99" s="171"/>
      <c r="AC99" s="280"/>
      <c r="AD99" s="280"/>
      <c r="AE99" s="278"/>
      <c r="AF99" s="278"/>
      <c r="AG99" s="282"/>
    </row>
    <row r="100" spans="1:33" ht="20.25" customHeight="1" x14ac:dyDescent="0.25">
      <c r="A100" s="272"/>
      <c r="B100" s="290"/>
      <c r="C100" s="169" t="s">
        <v>405</v>
      </c>
      <c r="D100" s="485" t="s">
        <v>394</v>
      </c>
      <c r="E100" s="274"/>
      <c r="F100" s="275"/>
      <c r="G100" s="273"/>
      <c r="H100" s="169"/>
      <c r="I100" s="169"/>
      <c r="J100" s="169"/>
      <c r="K100" s="169"/>
      <c r="L100" s="169"/>
      <c r="M100" s="486">
        <v>3681.7820000000002</v>
      </c>
      <c r="N100" s="278"/>
      <c r="O100" s="278"/>
      <c r="P100" s="278"/>
      <c r="Q100" s="278"/>
      <c r="R100" s="171"/>
      <c r="S100" s="171"/>
      <c r="T100" s="278"/>
      <c r="U100" s="278"/>
      <c r="V100" s="278"/>
      <c r="W100" s="278"/>
      <c r="X100" s="278"/>
      <c r="Y100" s="278"/>
      <c r="Z100" s="279"/>
      <c r="AB100" s="171"/>
      <c r="AC100" s="280"/>
      <c r="AD100" s="280"/>
      <c r="AE100" s="278"/>
      <c r="AF100" s="278"/>
      <c r="AG100" s="282"/>
    </row>
    <row r="101" spans="1:33" ht="20.25" customHeight="1" x14ac:dyDescent="0.25">
      <c r="A101" s="272"/>
      <c r="B101" s="272"/>
      <c r="C101" s="169" t="s">
        <v>406</v>
      </c>
      <c r="D101" s="485" t="s">
        <v>394</v>
      </c>
      <c r="E101" s="274"/>
      <c r="F101" s="275"/>
      <c r="G101" s="275"/>
      <c r="H101" s="169"/>
      <c r="I101" s="169"/>
      <c r="J101" s="169"/>
      <c r="K101" s="169"/>
      <c r="L101" s="276"/>
      <c r="M101" s="486">
        <v>3681.7820000000002</v>
      </c>
      <c r="N101" s="278"/>
      <c r="O101" s="278"/>
      <c r="P101" s="278"/>
      <c r="Q101" s="278"/>
      <c r="R101" s="171"/>
      <c r="S101" s="171"/>
      <c r="T101" s="278"/>
      <c r="U101" s="278"/>
      <c r="V101" s="278"/>
      <c r="W101" s="278"/>
      <c r="X101" s="278"/>
      <c r="Y101" s="278"/>
      <c r="Z101" s="279"/>
      <c r="AB101" s="291"/>
      <c r="AC101" s="280"/>
      <c r="AD101" s="280"/>
      <c r="AE101" s="278"/>
      <c r="AF101" s="278"/>
      <c r="AG101" s="282"/>
    </row>
    <row r="102" spans="1:33" ht="20.25" customHeight="1" x14ac:dyDescent="0.25">
      <c r="A102" s="272"/>
      <c r="B102" s="272"/>
      <c r="C102" s="169" t="s">
        <v>407</v>
      </c>
      <c r="D102" s="485" t="s">
        <v>394</v>
      </c>
      <c r="E102" s="274"/>
      <c r="F102" s="275"/>
      <c r="G102" s="275"/>
      <c r="H102" s="169"/>
      <c r="I102" s="169"/>
      <c r="J102" s="169"/>
      <c r="K102" s="276"/>
      <c r="L102" s="276"/>
      <c r="M102" s="486">
        <v>3681.7820000000002</v>
      </c>
      <c r="N102" s="278"/>
      <c r="O102" s="278"/>
      <c r="P102" s="278"/>
      <c r="Q102" s="278"/>
      <c r="R102" s="171"/>
      <c r="S102" s="171"/>
      <c r="T102" s="278"/>
      <c r="U102" s="278"/>
      <c r="V102" s="278"/>
      <c r="W102" s="278"/>
      <c r="X102" s="278"/>
      <c r="Y102" s="278"/>
      <c r="Z102" s="279"/>
      <c r="AB102" s="291"/>
      <c r="AC102" s="280"/>
      <c r="AD102" s="280"/>
      <c r="AE102" s="278"/>
      <c r="AF102" s="278"/>
      <c r="AG102" s="282"/>
    </row>
    <row r="103" spans="1:33" ht="20.25" customHeight="1" x14ac:dyDescent="0.25">
      <c r="A103" s="292"/>
      <c r="B103" s="292"/>
      <c r="C103" s="169" t="s">
        <v>408</v>
      </c>
      <c r="D103" s="485" t="s">
        <v>409</v>
      </c>
      <c r="E103" s="274"/>
      <c r="F103" s="273"/>
      <c r="G103" s="273"/>
      <c r="H103" s="169"/>
      <c r="I103" s="169"/>
      <c r="J103" s="169"/>
      <c r="K103" s="169"/>
      <c r="L103" s="169"/>
      <c r="M103" s="486">
        <v>3954.9155999999998</v>
      </c>
      <c r="N103" s="278"/>
      <c r="O103" s="278"/>
      <c r="P103" s="278"/>
      <c r="Q103" s="278"/>
      <c r="R103" s="293"/>
      <c r="S103" s="293"/>
      <c r="T103" s="278"/>
      <c r="U103" s="278"/>
      <c r="V103" s="278"/>
      <c r="W103" s="278"/>
      <c r="X103" s="278"/>
      <c r="Y103" s="278"/>
      <c r="Z103" s="279"/>
      <c r="AB103" s="168"/>
      <c r="AC103" s="280"/>
      <c r="AD103" s="280"/>
      <c r="AE103" s="278"/>
      <c r="AF103" s="278"/>
      <c r="AG103" s="282"/>
    </row>
    <row r="104" spans="1:33" ht="20.25" customHeight="1" x14ac:dyDescent="0.25">
      <c r="A104" s="272"/>
      <c r="B104" s="272"/>
      <c r="C104" s="169" t="s">
        <v>410</v>
      </c>
      <c r="D104" s="485" t="s">
        <v>409</v>
      </c>
      <c r="E104" s="274"/>
      <c r="F104" s="169"/>
      <c r="G104" s="275"/>
      <c r="H104" s="169"/>
      <c r="I104" s="169"/>
      <c r="J104" s="169"/>
      <c r="K104" s="169"/>
      <c r="L104" s="276"/>
      <c r="M104" s="486">
        <v>3954.9155999999998</v>
      </c>
      <c r="N104" s="278"/>
      <c r="O104" s="278"/>
      <c r="P104" s="278"/>
      <c r="Q104" s="278"/>
      <c r="R104" s="171"/>
      <c r="S104" s="171"/>
      <c r="T104" s="278"/>
      <c r="U104" s="278"/>
      <c r="V104" s="278"/>
      <c r="W104" s="278"/>
      <c r="X104" s="278"/>
      <c r="Y104" s="278"/>
      <c r="Z104" s="279"/>
      <c r="AB104" s="171"/>
      <c r="AC104" s="280"/>
      <c r="AD104" s="280"/>
      <c r="AE104" s="278"/>
      <c r="AF104" s="278"/>
      <c r="AG104" s="282"/>
    </row>
    <row r="105" spans="1:33" ht="20.25" customHeight="1" x14ac:dyDescent="0.25">
      <c r="A105" s="272"/>
      <c r="B105" s="286"/>
      <c r="C105" s="169" t="s">
        <v>411</v>
      </c>
      <c r="D105" s="485" t="s">
        <v>412</v>
      </c>
      <c r="E105" s="274"/>
      <c r="F105" s="275"/>
      <c r="G105" s="275"/>
      <c r="H105" s="169"/>
      <c r="I105" s="169"/>
      <c r="J105" s="169"/>
      <c r="K105" s="276"/>
      <c r="L105" s="276"/>
      <c r="M105" s="486">
        <v>3745.64</v>
      </c>
      <c r="N105" s="278"/>
      <c r="O105" s="278"/>
      <c r="P105" s="278"/>
      <c r="Q105" s="278"/>
      <c r="R105" s="171"/>
      <c r="S105" s="171"/>
      <c r="T105" s="171"/>
      <c r="U105" s="278"/>
      <c r="V105" s="278"/>
      <c r="W105" s="278"/>
      <c r="X105" s="278"/>
      <c r="Y105" s="278"/>
      <c r="Z105" s="279"/>
      <c r="AB105" s="171"/>
      <c r="AC105" s="280"/>
      <c r="AD105" s="280"/>
      <c r="AE105" s="278"/>
      <c r="AF105" s="278"/>
      <c r="AG105" s="282"/>
    </row>
    <row r="106" spans="1:33" ht="20.25" customHeight="1" x14ac:dyDescent="0.25">
      <c r="A106" s="272"/>
      <c r="B106" s="278"/>
      <c r="C106" s="169" t="s">
        <v>413</v>
      </c>
      <c r="D106" s="485" t="s">
        <v>412</v>
      </c>
      <c r="E106" s="274"/>
      <c r="F106" s="169"/>
      <c r="G106" s="275"/>
      <c r="H106" s="169"/>
      <c r="I106" s="169"/>
      <c r="J106" s="169"/>
      <c r="K106" s="276"/>
      <c r="L106" s="276"/>
      <c r="M106" s="486">
        <v>3745.64</v>
      </c>
      <c r="N106" s="278"/>
      <c r="O106" s="278"/>
      <c r="P106" s="278"/>
      <c r="Q106" s="278"/>
      <c r="R106" s="171"/>
      <c r="S106" s="171"/>
      <c r="T106" s="278"/>
      <c r="U106" s="278"/>
      <c r="V106" s="278"/>
      <c r="W106" s="278"/>
      <c r="X106" s="278"/>
      <c r="Y106" s="278"/>
      <c r="Z106" s="279"/>
      <c r="AB106" s="273"/>
      <c r="AC106" s="280"/>
      <c r="AD106" s="280"/>
      <c r="AE106" s="278"/>
      <c r="AF106" s="278"/>
      <c r="AG106" s="282"/>
    </row>
    <row r="107" spans="1:33" ht="20.25" customHeight="1" x14ac:dyDescent="0.25">
      <c r="A107" s="272"/>
      <c r="B107" s="272"/>
      <c r="C107" s="169" t="s">
        <v>414</v>
      </c>
      <c r="D107" s="485" t="s">
        <v>412</v>
      </c>
      <c r="E107" s="274"/>
      <c r="F107" s="275"/>
      <c r="G107" s="275"/>
      <c r="H107" s="169"/>
      <c r="I107" s="169"/>
      <c r="J107" s="169"/>
      <c r="K107" s="276"/>
      <c r="L107" s="276"/>
      <c r="M107" s="486">
        <v>3745.64</v>
      </c>
      <c r="N107" s="278"/>
      <c r="O107" s="278"/>
      <c r="P107" s="278"/>
      <c r="Q107" s="278"/>
      <c r="R107" s="171"/>
      <c r="S107" s="171"/>
      <c r="T107" s="278"/>
      <c r="U107" s="278"/>
      <c r="V107" s="278"/>
      <c r="W107" s="278"/>
      <c r="X107" s="278"/>
      <c r="Y107" s="278"/>
      <c r="Z107" s="279"/>
      <c r="AB107" s="171"/>
      <c r="AC107" s="280"/>
      <c r="AD107" s="280"/>
      <c r="AE107" s="278"/>
      <c r="AF107" s="278"/>
      <c r="AG107" s="282"/>
    </row>
    <row r="108" spans="1:33" ht="20.25" customHeight="1" x14ac:dyDescent="0.25">
      <c r="A108" s="272"/>
      <c r="B108" s="272"/>
      <c r="C108" s="169" t="s">
        <v>415</v>
      </c>
      <c r="D108" s="485" t="s">
        <v>412</v>
      </c>
      <c r="E108" s="274"/>
      <c r="F108" s="275"/>
      <c r="G108" s="275"/>
      <c r="H108" s="169"/>
      <c r="I108" s="169"/>
      <c r="J108" s="169"/>
      <c r="K108" s="169"/>
      <c r="L108" s="276"/>
      <c r="M108" s="486">
        <v>3745.64</v>
      </c>
      <c r="N108" s="278"/>
      <c r="O108" s="278"/>
      <c r="P108" s="278"/>
      <c r="Q108" s="278"/>
      <c r="R108" s="171"/>
      <c r="S108" s="171"/>
      <c r="T108" s="171"/>
      <c r="U108" s="278"/>
      <c r="V108" s="278"/>
      <c r="W108" s="278"/>
      <c r="X108" s="278"/>
      <c r="Y108" s="278"/>
      <c r="Z108" s="279"/>
      <c r="AB108" s="171"/>
      <c r="AC108" s="280"/>
      <c r="AD108" s="280"/>
      <c r="AE108" s="278"/>
      <c r="AF108" s="278"/>
      <c r="AG108" s="282"/>
    </row>
    <row r="109" spans="1:33" ht="20.25" customHeight="1" x14ac:dyDescent="0.25">
      <c r="A109" s="272"/>
      <c r="B109" s="286"/>
      <c r="C109" s="169" t="s">
        <v>416</v>
      </c>
      <c r="D109" s="485" t="s">
        <v>412</v>
      </c>
      <c r="E109" s="274"/>
      <c r="F109" s="275"/>
      <c r="G109" s="275"/>
      <c r="H109" s="169"/>
      <c r="I109" s="169"/>
      <c r="J109" s="169"/>
      <c r="K109" s="276"/>
      <c r="L109" s="276"/>
      <c r="M109" s="486">
        <v>3745.64</v>
      </c>
      <c r="N109" s="278"/>
      <c r="O109" s="278"/>
      <c r="P109" s="278"/>
      <c r="Q109" s="278"/>
      <c r="R109" s="171"/>
      <c r="S109" s="171"/>
      <c r="T109" s="171"/>
      <c r="U109" s="278"/>
      <c r="V109" s="278"/>
      <c r="W109" s="278"/>
      <c r="X109" s="278"/>
      <c r="Y109" s="278"/>
      <c r="Z109" s="279"/>
      <c r="AB109" s="171"/>
      <c r="AC109" s="280"/>
      <c r="AD109" s="280"/>
      <c r="AE109" s="278"/>
      <c r="AF109" s="278"/>
      <c r="AG109" s="282"/>
    </row>
    <row r="110" spans="1:33" ht="20.25" customHeight="1" x14ac:dyDescent="0.25">
      <c r="A110" s="272"/>
      <c r="B110" s="286"/>
      <c r="C110" s="169" t="s">
        <v>417</v>
      </c>
      <c r="D110" s="485" t="s">
        <v>412</v>
      </c>
      <c r="E110" s="274"/>
      <c r="F110" s="275"/>
      <c r="G110" s="275"/>
      <c r="H110" s="169"/>
      <c r="I110" s="169"/>
      <c r="J110" s="169"/>
      <c r="K110" s="276"/>
      <c r="L110" s="276"/>
      <c r="M110" s="486">
        <v>3745.64</v>
      </c>
      <c r="N110" s="278"/>
      <c r="O110" s="278"/>
      <c r="P110" s="278"/>
      <c r="Q110" s="278"/>
      <c r="R110" s="171"/>
      <c r="S110" s="171"/>
      <c r="T110" s="171"/>
      <c r="U110" s="278"/>
      <c r="V110" s="278"/>
      <c r="W110" s="278"/>
      <c r="X110" s="278"/>
      <c r="Y110" s="278"/>
      <c r="Z110" s="279"/>
      <c r="AB110" s="171"/>
      <c r="AC110" s="280"/>
      <c r="AD110" s="280"/>
      <c r="AE110" s="278"/>
      <c r="AF110" s="278"/>
      <c r="AG110" s="282"/>
    </row>
    <row r="111" spans="1:33" ht="20.25" customHeight="1" x14ac:dyDescent="0.25">
      <c r="A111" s="272"/>
      <c r="B111" s="286"/>
      <c r="C111" s="169" t="s">
        <v>418</v>
      </c>
      <c r="D111" s="485" t="s">
        <v>412</v>
      </c>
      <c r="E111" s="274"/>
      <c r="F111" s="275"/>
      <c r="G111" s="275"/>
      <c r="H111" s="169"/>
      <c r="I111" s="169"/>
      <c r="J111" s="169"/>
      <c r="K111" s="276"/>
      <c r="L111" s="276"/>
      <c r="M111" s="486">
        <v>3745.64</v>
      </c>
      <c r="N111" s="278"/>
      <c r="O111" s="278"/>
      <c r="P111" s="278"/>
      <c r="Q111" s="278"/>
      <c r="R111" s="171"/>
      <c r="S111" s="171"/>
      <c r="T111" s="171"/>
      <c r="U111" s="278"/>
      <c r="V111" s="278"/>
      <c r="W111" s="278"/>
      <c r="X111" s="278"/>
      <c r="Y111" s="278"/>
      <c r="Z111" s="279"/>
      <c r="AB111" s="273"/>
      <c r="AC111" s="280"/>
      <c r="AD111" s="280"/>
      <c r="AE111" s="278"/>
      <c r="AF111" s="278"/>
      <c r="AG111" s="282"/>
    </row>
    <row r="112" spans="1:33" ht="20.25" customHeight="1" x14ac:dyDescent="0.25">
      <c r="A112" s="272"/>
      <c r="B112" s="272"/>
      <c r="C112" s="169" t="s">
        <v>419</v>
      </c>
      <c r="D112" s="485" t="s">
        <v>412</v>
      </c>
      <c r="E112" s="274"/>
      <c r="F112" s="275"/>
      <c r="G112" s="275"/>
      <c r="H112" s="169"/>
      <c r="I112" s="169"/>
      <c r="J112" s="169"/>
      <c r="K112" s="276"/>
      <c r="L112" s="276"/>
      <c r="M112" s="486">
        <v>3745.64</v>
      </c>
      <c r="N112" s="278"/>
      <c r="O112" s="278"/>
      <c r="P112" s="278"/>
      <c r="Q112" s="278"/>
      <c r="R112" s="171"/>
      <c r="S112" s="171"/>
      <c r="T112" s="171"/>
      <c r="U112" s="171"/>
      <c r="V112" s="171"/>
      <c r="W112" s="171"/>
      <c r="X112" s="278"/>
      <c r="Y112" s="278"/>
      <c r="Z112" s="279"/>
      <c r="AB112" s="168"/>
      <c r="AC112" s="280"/>
      <c r="AD112" s="280"/>
      <c r="AE112" s="278"/>
      <c r="AF112" s="278"/>
      <c r="AG112" s="282"/>
    </row>
    <row r="113" spans="1:33" ht="20.25" customHeight="1" x14ac:dyDescent="0.25">
      <c r="A113" s="272"/>
      <c r="B113" s="272"/>
      <c r="C113" s="169" t="s">
        <v>420</v>
      </c>
      <c r="D113" s="485" t="s">
        <v>412</v>
      </c>
      <c r="E113" s="274"/>
      <c r="F113" s="275"/>
      <c r="G113" s="275"/>
      <c r="H113" s="169"/>
      <c r="I113" s="169"/>
      <c r="J113" s="169"/>
      <c r="K113" s="276"/>
      <c r="L113" s="276"/>
      <c r="M113" s="486">
        <v>3745.64</v>
      </c>
      <c r="N113" s="278"/>
      <c r="O113" s="278"/>
      <c r="P113" s="278"/>
      <c r="Q113" s="278"/>
      <c r="R113" s="171"/>
      <c r="S113" s="171"/>
      <c r="T113" s="278"/>
      <c r="U113" s="278"/>
      <c r="V113" s="278"/>
      <c r="W113" s="278"/>
      <c r="X113" s="278"/>
      <c r="Y113" s="278"/>
      <c r="Z113" s="279"/>
      <c r="AB113" s="273"/>
      <c r="AC113" s="280"/>
      <c r="AD113" s="280"/>
      <c r="AE113" s="278"/>
      <c r="AF113" s="278"/>
      <c r="AG113" s="282"/>
    </row>
    <row r="114" spans="1:33" ht="20.25" customHeight="1" x14ac:dyDescent="0.25">
      <c r="A114" s="272"/>
      <c r="B114" s="283"/>
      <c r="C114" s="169" t="s">
        <v>421</v>
      </c>
      <c r="D114" s="485" t="s">
        <v>412</v>
      </c>
      <c r="E114" s="274"/>
      <c r="F114" s="273"/>
      <c r="G114" s="275"/>
      <c r="H114" s="169"/>
      <c r="I114" s="169"/>
      <c r="J114" s="169"/>
      <c r="K114" s="276"/>
      <c r="L114" s="276"/>
      <c r="M114" s="486">
        <v>3745.64</v>
      </c>
      <c r="N114" s="278"/>
      <c r="O114" s="278"/>
      <c r="P114" s="278"/>
      <c r="Q114" s="278"/>
      <c r="R114" s="171"/>
      <c r="S114" s="171"/>
      <c r="T114" s="278"/>
      <c r="U114" s="278"/>
      <c r="V114" s="278"/>
      <c r="W114" s="278"/>
      <c r="X114" s="278"/>
      <c r="Y114" s="278"/>
      <c r="Z114" s="279"/>
      <c r="AB114" s="273"/>
      <c r="AC114" s="280"/>
      <c r="AD114" s="280"/>
      <c r="AE114" s="278"/>
      <c r="AF114" s="278"/>
      <c r="AG114" s="282"/>
    </row>
    <row r="115" spans="1:33" ht="20.25" customHeight="1" x14ac:dyDescent="0.25">
      <c r="A115" s="272"/>
      <c r="B115" s="283"/>
      <c r="C115" s="169" t="s">
        <v>422</v>
      </c>
      <c r="D115" s="485" t="s">
        <v>412</v>
      </c>
      <c r="E115" s="274"/>
      <c r="F115" s="275"/>
      <c r="G115" s="275"/>
      <c r="H115" s="169"/>
      <c r="I115" s="169"/>
      <c r="J115" s="169"/>
      <c r="K115" s="276"/>
      <c r="L115" s="276"/>
      <c r="M115" s="486">
        <v>3745.64</v>
      </c>
      <c r="N115" s="278"/>
      <c r="O115" s="278"/>
      <c r="P115" s="278"/>
      <c r="Q115" s="278"/>
      <c r="R115" s="171"/>
      <c r="S115" s="171"/>
      <c r="T115" s="171"/>
      <c r="U115" s="278"/>
      <c r="V115" s="278"/>
      <c r="W115" s="278"/>
      <c r="X115" s="278"/>
      <c r="Y115" s="278"/>
      <c r="Z115" s="279"/>
      <c r="AB115" s="285"/>
      <c r="AC115" s="280"/>
      <c r="AD115" s="280"/>
      <c r="AE115" s="278"/>
      <c r="AF115" s="278"/>
      <c r="AG115" s="282"/>
    </row>
    <row r="116" spans="1:33" ht="20.25" customHeight="1" x14ac:dyDescent="0.25">
      <c r="A116" s="272"/>
      <c r="B116" s="272"/>
      <c r="C116" s="169" t="s">
        <v>423</v>
      </c>
      <c r="D116" s="485" t="s">
        <v>412</v>
      </c>
      <c r="E116" s="274"/>
      <c r="F116" s="275"/>
      <c r="G116" s="275"/>
      <c r="H116" s="169"/>
      <c r="I116" s="169"/>
      <c r="J116" s="169"/>
      <c r="K116" s="276"/>
      <c r="L116" s="276"/>
      <c r="M116" s="486">
        <v>3745.64</v>
      </c>
      <c r="N116" s="278"/>
      <c r="O116" s="278"/>
      <c r="P116" s="278"/>
      <c r="Q116" s="278"/>
      <c r="R116" s="171"/>
      <c r="S116" s="171"/>
      <c r="T116" s="278"/>
      <c r="U116" s="278"/>
      <c r="V116" s="278"/>
      <c r="W116" s="278"/>
      <c r="X116" s="278"/>
      <c r="Y116" s="278"/>
      <c r="Z116" s="279"/>
      <c r="AB116" s="171"/>
      <c r="AC116" s="280"/>
      <c r="AD116" s="280"/>
      <c r="AE116" s="278"/>
      <c r="AF116" s="278"/>
      <c r="AG116" s="282"/>
    </row>
    <row r="117" spans="1:33" ht="20.25" customHeight="1" x14ac:dyDescent="0.25">
      <c r="A117" s="292"/>
      <c r="B117" s="292"/>
      <c r="C117" s="169" t="s">
        <v>424</v>
      </c>
      <c r="D117" s="485" t="s">
        <v>425</v>
      </c>
      <c r="E117" s="274"/>
      <c r="F117" s="273"/>
      <c r="G117" s="273"/>
      <c r="H117" s="169"/>
      <c r="I117" s="169"/>
      <c r="J117" s="169"/>
      <c r="K117" s="169"/>
      <c r="L117" s="169"/>
      <c r="M117" s="486">
        <v>4330.6628000000001</v>
      </c>
      <c r="N117" s="278"/>
      <c r="O117" s="278"/>
      <c r="P117" s="278"/>
      <c r="Q117" s="278"/>
      <c r="R117" s="293"/>
      <c r="S117" s="293"/>
      <c r="T117" s="278"/>
      <c r="U117" s="278"/>
      <c r="V117" s="278"/>
      <c r="W117" s="278"/>
      <c r="X117" s="278"/>
      <c r="Y117" s="278"/>
      <c r="Z117" s="279"/>
      <c r="AB117" s="168"/>
      <c r="AC117" s="280"/>
      <c r="AD117" s="280"/>
      <c r="AE117" s="278"/>
      <c r="AF117" s="278"/>
      <c r="AG117" s="282"/>
    </row>
    <row r="118" spans="1:33" ht="20.25" customHeight="1" x14ac:dyDescent="0.25">
      <c r="A118" s="272"/>
      <c r="B118" s="283"/>
      <c r="C118" s="169" t="s">
        <v>426</v>
      </c>
      <c r="D118" s="485" t="s">
        <v>412</v>
      </c>
      <c r="E118" s="274"/>
      <c r="F118" s="275"/>
      <c r="G118" s="275"/>
      <c r="H118" s="169"/>
      <c r="I118" s="276"/>
      <c r="J118" s="276"/>
      <c r="K118" s="276"/>
      <c r="L118" s="276"/>
      <c r="M118" s="486">
        <v>3745.64</v>
      </c>
      <c r="N118" s="278"/>
      <c r="O118" s="278"/>
      <c r="P118" s="278"/>
      <c r="Q118" s="278"/>
      <c r="R118" s="171"/>
      <c r="S118" s="171"/>
      <c r="T118" s="171"/>
      <c r="U118" s="278"/>
      <c r="V118" s="278"/>
      <c r="W118" s="278"/>
      <c r="X118" s="278"/>
      <c r="Y118" s="278"/>
      <c r="Z118" s="279"/>
      <c r="AB118" s="273"/>
      <c r="AC118" s="280"/>
      <c r="AD118" s="280"/>
      <c r="AE118" s="278"/>
      <c r="AF118" s="278"/>
      <c r="AG118" s="282"/>
    </row>
    <row r="119" spans="1:33" ht="20.25" customHeight="1" x14ac:dyDescent="0.25">
      <c r="A119" s="272"/>
      <c r="B119" s="283"/>
      <c r="C119" s="169" t="s">
        <v>427</v>
      </c>
      <c r="D119" s="485" t="s">
        <v>412</v>
      </c>
      <c r="E119" s="274"/>
      <c r="F119" s="275"/>
      <c r="G119" s="275"/>
      <c r="H119" s="169"/>
      <c r="I119" s="276"/>
      <c r="J119" s="276"/>
      <c r="K119" s="276"/>
      <c r="L119" s="276"/>
      <c r="M119" s="486">
        <v>3745.64</v>
      </c>
      <c r="N119" s="278"/>
      <c r="O119" s="278"/>
      <c r="P119" s="278"/>
      <c r="Q119" s="278"/>
      <c r="R119" s="171"/>
      <c r="S119" s="171"/>
      <c r="T119" s="171"/>
      <c r="U119" s="278"/>
      <c r="V119" s="278"/>
      <c r="W119" s="278"/>
      <c r="X119" s="278"/>
      <c r="Y119" s="278"/>
      <c r="Z119" s="279"/>
      <c r="AB119" s="273"/>
      <c r="AC119" s="280"/>
      <c r="AD119" s="280"/>
      <c r="AE119" s="278"/>
      <c r="AF119" s="278"/>
      <c r="AG119" s="282"/>
    </row>
    <row r="120" spans="1:33" ht="20.25" customHeight="1" x14ac:dyDescent="0.25">
      <c r="A120" s="272"/>
      <c r="B120" s="286"/>
      <c r="C120" s="169" t="s">
        <v>428</v>
      </c>
      <c r="D120" s="485" t="s">
        <v>412</v>
      </c>
      <c r="E120" s="274"/>
      <c r="F120" s="275"/>
      <c r="G120" s="275"/>
      <c r="H120" s="169"/>
      <c r="I120" s="169"/>
      <c r="J120" s="169"/>
      <c r="K120" s="276"/>
      <c r="L120" s="276"/>
      <c r="M120" s="486">
        <v>3745.64</v>
      </c>
      <c r="N120" s="278"/>
      <c r="O120" s="278"/>
      <c r="P120" s="278"/>
      <c r="Q120" s="278"/>
      <c r="R120" s="171"/>
      <c r="S120" s="171"/>
      <c r="T120" s="171"/>
      <c r="U120" s="278"/>
      <c r="V120" s="278"/>
      <c r="W120" s="278"/>
      <c r="X120" s="278"/>
      <c r="Y120" s="278"/>
      <c r="Z120" s="279"/>
      <c r="AB120" s="273"/>
      <c r="AC120" s="280"/>
      <c r="AD120" s="280"/>
      <c r="AE120" s="278"/>
      <c r="AF120" s="278"/>
      <c r="AG120" s="282"/>
    </row>
    <row r="121" spans="1:33" ht="20.25" customHeight="1" x14ac:dyDescent="0.25">
      <c r="A121" s="272"/>
      <c r="B121" s="272"/>
      <c r="C121" s="169" t="s">
        <v>429</v>
      </c>
      <c r="D121" s="485" t="s">
        <v>412</v>
      </c>
      <c r="E121" s="274"/>
      <c r="F121" s="275"/>
      <c r="G121" s="275"/>
      <c r="H121" s="276"/>
      <c r="I121" s="276"/>
      <c r="J121" s="276"/>
      <c r="K121" s="276"/>
      <c r="L121" s="276"/>
      <c r="M121" s="486">
        <v>3745.64</v>
      </c>
      <c r="N121" s="278"/>
      <c r="O121" s="278"/>
      <c r="P121" s="278"/>
      <c r="Q121" s="278"/>
      <c r="R121" s="171"/>
      <c r="S121" s="171"/>
      <c r="T121" s="278"/>
      <c r="U121" s="278"/>
      <c r="V121" s="278"/>
      <c r="W121" s="278"/>
      <c r="X121" s="278"/>
      <c r="Y121" s="278"/>
      <c r="Z121" s="279"/>
      <c r="AB121" s="273"/>
      <c r="AC121" s="280"/>
      <c r="AD121" s="280"/>
      <c r="AE121" s="278"/>
      <c r="AF121" s="278"/>
      <c r="AG121" s="282"/>
    </row>
    <row r="122" spans="1:33" ht="20.25" customHeight="1" x14ac:dyDescent="0.25">
      <c r="A122" s="272"/>
      <c r="B122" s="297"/>
      <c r="C122" s="169" t="s">
        <v>430</v>
      </c>
      <c r="D122" s="485" t="s">
        <v>412</v>
      </c>
      <c r="E122" s="274"/>
      <c r="F122" s="275"/>
      <c r="G122" s="275"/>
      <c r="H122" s="276"/>
      <c r="I122" s="276"/>
      <c r="J122" s="276"/>
      <c r="K122" s="276"/>
      <c r="L122" s="276"/>
      <c r="M122" s="486">
        <v>3745.64</v>
      </c>
      <c r="N122" s="278"/>
      <c r="O122" s="278"/>
      <c r="P122" s="278"/>
      <c r="Q122" s="278"/>
      <c r="R122" s="171"/>
      <c r="S122" s="171"/>
      <c r="T122" s="171"/>
      <c r="U122" s="171"/>
      <c r="V122" s="278"/>
      <c r="W122" s="278"/>
      <c r="X122" s="278"/>
      <c r="Y122" s="278"/>
      <c r="Z122" s="279"/>
      <c r="AB122" s="273"/>
      <c r="AC122" s="280"/>
      <c r="AD122" s="280"/>
      <c r="AE122" s="278"/>
      <c r="AF122" s="278"/>
      <c r="AG122" s="282"/>
    </row>
    <row r="123" spans="1:33" ht="20.25" customHeight="1" x14ac:dyDescent="0.25">
      <c r="A123" s="272"/>
      <c r="B123" s="297"/>
      <c r="C123" s="169" t="s">
        <v>431</v>
      </c>
      <c r="D123" s="485" t="s">
        <v>412</v>
      </c>
      <c r="E123" s="274"/>
      <c r="F123" s="275"/>
      <c r="G123" s="275"/>
      <c r="H123" s="276"/>
      <c r="I123" s="276"/>
      <c r="J123" s="276"/>
      <c r="K123" s="276"/>
      <c r="L123" s="276"/>
      <c r="M123" s="486">
        <v>3745.64</v>
      </c>
      <c r="N123" s="278"/>
      <c r="O123" s="278"/>
      <c r="P123" s="278"/>
      <c r="Q123" s="278"/>
      <c r="R123" s="171"/>
      <c r="S123" s="171"/>
      <c r="T123" s="171"/>
      <c r="U123" s="171"/>
      <c r="V123" s="278"/>
      <c r="W123" s="278"/>
      <c r="X123" s="278"/>
      <c r="Y123" s="278"/>
      <c r="Z123" s="279"/>
      <c r="AB123" s="273"/>
      <c r="AC123" s="280"/>
      <c r="AD123" s="280"/>
      <c r="AE123" s="278"/>
      <c r="AF123" s="278"/>
      <c r="AG123" s="282"/>
    </row>
    <row r="124" spans="1:33" ht="20.25" customHeight="1" x14ac:dyDescent="0.25">
      <c r="A124" s="272"/>
      <c r="B124" s="272"/>
      <c r="C124" s="169" t="s">
        <v>432</v>
      </c>
      <c r="D124" s="485" t="s">
        <v>433</v>
      </c>
      <c r="E124" s="274"/>
      <c r="F124" s="275"/>
      <c r="G124" s="275"/>
      <c r="H124" s="169"/>
      <c r="I124" s="169"/>
      <c r="J124" s="169"/>
      <c r="K124" s="276"/>
      <c r="L124" s="276"/>
      <c r="M124" s="486">
        <v>4615.9880000000003</v>
      </c>
      <c r="N124" s="278"/>
      <c r="O124" s="278"/>
      <c r="P124" s="278"/>
      <c r="Q124" s="278"/>
      <c r="R124" s="171"/>
      <c r="S124" s="171"/>
      <c r="T124" s="171"/>
      <c r="U124" s="171"/>
      <c r="V124" s="171"/>
      <c r="W124" s="171"/>
      <c r="X124" s="278"/>
      <c r="Y124" s="278"/>
      <c r="Z124" s="279"/>
      <c r="AB124" s="273"/>
      <c r="AC124" s="280"/>
      <c r="AD124" s="280"/>
      <c r="AE124" s="278"/>
      <c r="AF124" s="278"/>
      <c r="AG124" s="282"/>
    </row>
    <row r="125" spans="1:33" ht="20.25" customHeight="1" x14ac:dyDescent="0.25">
      <c r="A125" s="272"/>
      <c r="B125" s="272"/>
      <c r="C125" s="169" t="s">
        <v>434</v>
      </c>
      <c r="D125" s="485" t="s">
        <v>394</v>
      </c>
      <c r="E125" s="274"/>
      <c r="F125" s="275"/>
      <c r="G125" s="275"/>
      <c r="H125" s="169"/>
      <c r="I125" s="169"/>
      <c r="J125" s="169"/>
      <c r="K125" s="276"/>
      <c r="L125" s="276"/>
      <c r="M125" s="486">
        <v>5027.6719999999996</v>
      </c>
      <c r="N125" s="278"/>
      <c r="O125" s="278"/>
      <c r="P125" s="278"/>
      <c r="Q125" s="278"/>
      <c r="R125" s="171"/>
      <c r="S125" s="171"/>
      <c r="T125" s="171"/>
      <c r="U125" s="171"/>
      <c r="V125" s="171"/>
      <c r="W125" s="171"/>
      <c r="X125" s="278"/>
      <c r="Y125" s="278"/>
      <c r="Z125" s="279"/>
      <c r="AB125" s="273"/>
      <c r="AC125" s="280"/>
      <c r="AD125" s="280"/>
      <c r="AE125" s="278"/>
      <c r="AF125" s="278"/>
      <c r="AG125" s="282"/>
    </row>
    <row r="126" spans="1:33" ht="20.25" customHeight="1" x14ac:dyDescent="0.25">
      <c r="A126" s="272"/>
      <c r="B126" s="272"/>
      <c r="C126" s="169" t="s">
        <v>435</v>
      </c>
      <c r="D126" s="485" t="s">
        <v>394</v>
      </c>
      <c r="E126" s="274"/>
      <c r="F126" s="275"/>
      <c r="G126" s="275"/>
      <c r="H126" s="169"/>
      <c r="I126" s="169"/>
      <c r="J126" s="169"/>
      <c r="K126" s="169"/>
      <c r="L126" s="276"/>
      <c r="M126" s="486">
        <v>5027.6719999999996</v>
      </c>
      <c r="N126" s="278"/>
      <c r="O126" s="278"/>
      <c r="P126" s="278"/>
      <c r="Q126" s="278"/>
      <c r="R126" s="171"/>
      <c r="S126" s="171"/>
      <c r="T126" s="278"/>
      <c r="U126" s="278"/>
      <c r="V126" s="278"/>
      <c r="W126" s="278"/>
      <c r="X126" s="278"/>
      <c r="Y126" s="278"/>
      <c r="Z126" s="279"/>
      <c r="AB126" s="285"/>
      <c r="AC126" s="280"/>
      <c r="AD126" s="280"/>
      <c r="AE126" s="278"/>
      <c r="AF126" s="278"/>
      <c r="AG126" s="282"/>
    </row>
    <row r="127" spans="1:33" ht="20.25" customHeight="1" x14ac:dyDescent="0.25">
      <c r="A127" s="272"/>
      <c r="B127" s="272"/>
      <c r="C127" s="169" t="s">
        <v>436</v>
      </c>
      <c r="D127" s="485" t="s">
        <v>394</v>
      </c>
      <c r="E127" s="274"/>
      <c r="F127" s="275"/>
      <c r="G127" s="275"/>
      <c r="H127" s="169"/>
      <c r="I127" s="169"/>
      <c r="J127" s="169"/>
      <c r="K127" s="276"/>
      <c r="L127" s="276"/>
      <c r="M127" s="486">
        <v>5027.6719999999996</v>
      </c>
      <c r="N127" s="278"/>
      <c r="O127" s="278"/>
      <c r="P127" s="278"/>
      <c r="Q127" s="278"/>
      <c r="R127" s="171"/>
      <c r="S127" s="171"/>
      <c r="T127" s="278"/>
      <c r="U127" s="278"/>
      <c r="V127" s="278"/>
      <c r="W127" s="278"/>
      <c r="X127" s="278"/>
      <c r="Y127" s="278"/>
      <c r="Z127" s="279"/>
      <c r="AB127" s="273"/>
      <c r="AC127" s="280"/>
      <c r="AD127" s="280"/>
      <c r="AE127" s="278"/>
      <c r="AF127" s="278"/>
      <c r="AG127" s="282"/>
    </row>
    <row r="128" spans="1:33" ht="20.25" customHeight="1" x14ac:dyDescent="0.25">
      <c r="A128" s="272"/>
      <c r="B128" s="272"/>
      <c r="C128" s="169" t="s">
        <v>437</v>
      </c>
      <c r="D128" s="485" t="s">
        <v>394</v>
      </c>
      <c r="E128" s="274"/>
      <c r="F128" s="275"/>
      <c r="G128" s="275"/>
      <c r="H128" s="169"/>
      <c r="I128" s="169"/>
      <c r="J128" s="169"/>
      <c r="K128" s="276"/>
      <c r="L128" s="276"/>
      <c r="M128" s="486">
        <v>5027.6719999999996</v>
      </c>
      <c r="N128" s="278"/>
      <c r="O128" s="278"/>
      <c r="P128" s="278"/>
      <c r="Q128" s="278"/>
      <c r="R128" s="171"/>
      <c r="S128" s="171"/>
      <c r="T128" s="278"/>
      <c r="U128" s="278"/>
      <c r="V128" s="278"/>
      <c r="W128" s="278"/>
      <c r="X128" s="278"/>
      <c r="Y128" s="278"/>
      <c r="Z128" s="279"/>
      <c r="AB128" s="273"/>
      <c r="AC128" s="280"/>
      <c r="AD128" s="280"/>
      <c r="AE128" s="278"/>
      <c r="AF128" s="278"/>
      <c r="AG128" s="282"/>
    </row>
    <row r="129" spans="1:33" ht="20.25" customHeight="1" x14ac:dyDescent="0.25">
      <c r="A129" s="272"/>
      <c r="B129" s="272"/>
      <c r="C129" s="169" t="s">
        <v>438</v>
      </c>
      <c r="D129" s="485" t="s">
        <v>394</v>
      </c>
      <c r="E129" s="274"/>
      <c r="F129" s="275"/>
      <c r="G129" s="275"/>
      <c r="H129" s="169"/>
      <c r="I129" s="169"/>
      <c r="J129" s="169"/>
      <c r="K129" s="276"/>
      <c r="L129" s="276"/>
      <c r="M129" s="486">
        <v>5027.6719999999996</v>
      </c>
      <c r="N129" s="278"/>
      <c r="O129" s="278"/>
      <c r="P129" s="278"/>
      <c r="Q129" s="278"/>
      <c r="R129" s="171"/>
      <c r="S129" s="171"/>
      <c r="T129" s="171"/>
      <c r="U129" s="278"/>
      <c r="V129" s="278"/>
      <c r="W129" s="278"/>
      <c r="X129" s="278"/>
      <c r="Y129" s="278"/>
      <c r="Z129" s="279"/>
      <c r="AB129" s="273"/>
      <c r="AC129" s="280"/>
      <c r="AD129" s="280"/>
      <c r="AE129" s="278"/>
      <c r="AF129" s="278"/>
      <c r="AG129" s="282"/>
    </row>
    <row r="130" spans="1:33" ht="20.25" customHeight="1" x14ac:dyDescent="0.25">
      <c r="A130" s="272"/>
      <c r="B130" s="272"/>
      <c r="C130" s="169" t="s">
        <v>439</v>
      </c>
      <c r="D130" s="485" t="s">
        <v>394</v>
      </c>
      <c r="E130" s="274"/>
      <c r="F130" s="275"/>
      <c r="G130" s="275"/>
      <c r="H130" s="169"/>
      <c r="I130" s="169"/>
      <c r="J130" s="169"/>
      <c r="K130" s="276"/>
      <c r="L130" s="276"/>
      <c r="M130" s="486">
        <v>5027.6719999999996</v>
      </c>
      <c r="N130" s="278"/>
      <c r="O130" s="278"/>
      <c r="P130" s="278"/>
      <c r="Q130" s="278"/>
      <c r="R130" s="171"/>
      <c r="S130" s="171"/>
      <c r="T130" s="278"/>
      <c r="U130" s="278"/>
      <c r="V130" s="278"/>
      <c r="W130" s="278"/>
      <c r="X130" s="278"/>
      <c r="Y130" s="278"/>
      <c r="Z130" s="279"/>
      <c r="AB130" s="285"/>
      <c r="AC130" s="280"/>
      <c r="AD130" s="280"/>
      <c r="AE130" s="278"/>
      <c r="AF130" s="278"/>
      <c r="AG130" s="282"/>
    </row>
    <row r="131" spans="1:33" ht="20.25" customHeight="1" x14ac:dyDescent="0.25">
      <c r="A131" s="272"/>
      <c r="B131" s="272"/>
      <c r="C131" s="169" t="s">
        <v>440</v>
      </c>
      <c r="D131" s="485" t="s">
        <v>394</v>
      </c>
      <c r="E131" s="274"/>
      <c r="F131" s="275"/>
      <c r="G131" s="275"/>
      <c r="H131" s="169"/>
      <c r="I131" s="169"/>
      <c r="J131" s="169"/>
      <c r="K131" s="276"/>
      <c r="L131" s="276"/>
      <c r="M131" s="486">
        <v>5027.6719999999996</v>
      </c>
      <c r="N131" s="278"/>
      <c r="O131" s="278"/>
      <c r="P131" s="278"/>
      <c r="Q131" s="278"/>
      <c r="R131" s="171"/>
      <c r="S131" s="171"/>
      <c r="T131" s="171"/>
      <c r="U131" s="171"/>
      <c r="V131" s="171"/>
      <c r="W131" s="171"/>
      <c r="X131" s="171"/>
      <c r="Y131" s="278"/>
      <c r="Z131" s="279"/>
      <c r="AB131" s="273"/>
      <c r="AC131" s="280"/>
      <c r="AD131" s="280"/>
      <c r="AE131" s="278"/>
      <c r="AF131" s="278"/>
      <c r="AG131" s="282"/>
    </row>
    <row r="132" spans="1:33" ht="20.25" customHeight="1" x14ac:dyDescent="0.25">
      <c r="A132" s="272"/>
      <c r="B132" s="272"/>
      <c r="C132" s="169" t="s">
        <v>441</v>
      </c>
      <c r="D132" s="485" t="s">
        <v>394</v>
      </c>
      <c r="E132" s="274"/>
      <c r="F132" s="275"/>
      <c r="G132" s="275"/>
      <c r="H132" s="169"/>
      <c r="I132" s="169"/>
      <c r="J132" s="169"/>
      <c r="K132" s="276"/>
      <c r="L132" s="276"/>
      <c r="M132" s="486">
        <v>5027.6719999999996</v>
      </c>
      <c r="N132" s="278"/>
      <c r="O132" s="278"/>
      <c r="P132" s="278"/>
      <c r="Q132" s="278"/>
      <c r="R132" s="171"/>
      <c r="S132" s="171"/>
      <c r="T132" s="278"/>
      <c r="U132" s="278"/>
      <c r="V132" s="278"/>
      <c r="W132" s="278"/>
      <c r="X132" s="278"/>
      <c r="Y132" s="278"/>
      <c r="Z132" s="279"/>
      <c r="AB132" s="273"/>
      <c r="AC132" s="280"/>
      <c r="AD132" s="280"/>
      <c r="AE132" s="278"/>
      <c r="AF132" s="278"/>
      <c r="AG132" s="282"/>
    </row>
    <row r="133" spans="1:33" ht="20.25" customHeight="1" x14ac:dyDescent="0.25">
      <c r="A133" s="272"/>
      <c r="B133" s="272"/>
      <c r="C133" s="169" t="s">
        <v>442</v>
      </c>
      <c r="D133" s="485" t="s">
        <v>394</v>
      </c>
      <c r="E133" s="274"/>
      <c r="F133" s="275"/>
      <c r="G133" s="275"/>
      <c r="H133" s="169"/>
      <c r="I133" s="169"/>
      <c r="J133" s="169"/>
      <c r="K133" s="276"/>
      <c r="L133" s="276"/>
      <c r="M133" s="486">
        <v>5027.6719999999996</v>
      </c>
      <c r="N133" s="278"/>
      <c r="O133" s="278"/>
      <c r="P133" s="278"/>
      <c r="Q133" s="278"/>
      <c r="R133" s="171"/>
      <c r="S133" s="171"/>
      <c r="T133" s="278"/>
      <c r="U133" s="278"/>
      <c r="V133" s="278"/>
      <c r="W133" s="278"/>
      <c r="X133" s="278"/>
      <c r="Y133" s="278"/>
      <c r="Z133" s="279"/>
      <c r="AB133" s="273"/>
      <c r="AC133" s="280"/>
      <c r="AD133" s="280"/>
      <c r="AE133" s="278"/>
      <c r="AF133" s="278"/>
      <c r="AG133" s="282"/>
    </row>
    <row r="134" spans="1:33" ht="20.25" customHeight="1" x14ac:dyDescent="0.25">
      <c r="A134" s="272"/>
      <c r="B134" s="272"/>
      <c r="C134" s="169" t="s">
        <v>443</v>
      </c>
      <c r="D134" s="485" t="s">
        <v>394</v>
      </c>
      <c r="E134" s="274"/>
      <c r="F134" s="275"/>
      <c r="G134" s="275"/>
      <c r="H134" s="169"/>
      <c r="I134" s="169"/>
      <c r="J134" s="169"/>
      <c r="K134" s="276"/>
      <c r="L134" s="276"/>
      <c r="M134" s="486">
        <v>5027.6719999999996</v>
      </c>
      <c r="N134" s="278"/>
      <c r="O134" s="278"/>
      <c r="P134" s="278"/>
      <c r="Q134" s="278"/>
      <c r="R134" s="171"/>
      <c r="S134" s="171"/>
      <c r="T134" s="278"/>
      <c r="U134" s="278"/>
      <c r="V134" s="278"/>
      <c r="W134" s="278"/>
      <c r="X134" s="278"/>
      <c r="Y134" s="278"/>
      <c r="Z134" s="279"/>
      <c r="AB134" s="291"/>
      <c r="AC134" s="280"/>
      <c r="AD134" s="280"/>
      <c r="AE134" s="278"/>
      <c r="AF134" s="278"/>
      <c r="AG134" s="282"/>
    </row>
    <row r="135" spans="1:33" ht="20.25" customHeight="1" x14ac:dyDescent="0.25">
      <c r="A135" s="272"/>
      <c r="B135" s="272"/>
      <c r="C135" s="169" t="s">
        <v>444</v>
      </c>
      <c r="D135" s="485" t="s">
        <v>394</v>
      </c>
      <c r="E135" s="274"/>
      <c r="F135" s="275"/>
      <c r="G135" s="275"/>
      <c r="H135" s="169"/>
      <c r="I135" s="169"/>
      <c r="J135" s="169"/>
      <c r="K135" s="276"/>
      <c r="L135" s="276"/>
      <c r="M135" s="486">
        <v>5027.6719999999996</v>
      </c>
      <c r="N135" s="278"/>
      <c r="O135" s="278"/>
      <c r="P135" s="278"/>
      <c r="Q135" s="278"/>
      <c r="R135" s="171"/>
      <c r="S135" s="171"/>
      <c r="T135" s="278"/>
      <c r="U135" s="278"/>
      <c r="V135" s="278"/>
      <c r="W135" s="278"/>
      <c r="X135" s="278"/>
      <c r="Y135" s="278"/>
      <c r="Z135" s="279"/>
      <c r="AB135" s="273"/>
      <c r="AC135" s="280"/>
      <c r="AD135" s="280"/>
      <c r="AE135" s="278"/>
      <c r="AF135" s="278"/>
      <c r="AG135" s="282"/>
    </row>
    <row r="136" spans="1:33" ht="20.25" customHeight="1" x14ac:dyDescent="0.25">
      <c r="A136" s="272"/>
      <c r="B136" s="272"/>
      <c r="C136" s="169" t="s">
        <v>445</v>
      </c>
      <c r="D136" s="485" t="s">
        <v>446</v>
      </c>
      <c r="E136" s="274"/>
      <c r="F136" s="275"/>
      <c r="G136" s="275"/>
      <c r="H136" s="169"/>
      <c r="I136" s="169"/>
      <c r="J136" s="169"/>
      <c r="K136" s="276"/>
      <c r="L136" s="276"/>
      <c r="M136" s="486">
        <v>5033.0312000000004</v>
      </c>
      <c r="N136" s="278"/>
      <c r="O136" s="278"/>
      <c r="P136" s="278"/>
      <c r="Q136" s="278"/>
      <c r="R136" s="171"/>
      <c r="S136" s="171"/>
      <c r="T136" s="278"/>
      <c r="U136" s="278"/>
      <c r="V136" s="278"/>
      <c r="W136" s="278"/>
      <c r="X136" s="278"/>
      <c r="Y136" s="278"/>
      <c r="Z136" s="279"/>
      <c r="AB136" s="273"/>
      <c r="AC136" s="280"/>
      <c r="AD136" s="280"/>
      <c r="AE136" s="278"/>
      <c r="AF136" s="278"/>
      <c r="AG136" s="282"/>
    </row>
    <row r="137" spans="1:33" ht="20.25" customHeight="1" x14ac:dyDescent="0.25">
      <c r="A137" s="272"/>
      <c r="B137" s="272"/>
      <c r="C137" s="169" t="s">
        <v>447</v>
      </c>
      <c r="D137" s="485" t="s">
        <v>446</v>
      </c>
      <c r="E137" s="274"/>
      <c r="F137" s="275"/>
      <c r="G137" s="275"/>
      <c r="H137" s="169"/>
      <c r="I137" s="169"/>
      <c r="J137" s="169"/>
      <c r="K137" s="276"/>
      <c r="L137" s="276"/>
      <c r="M137" s="486">
        <v>5033.0312000000004</v>
      </c>
      <c r="N137" s="278"/>
      <c r="O137" s="278"/>
      <c r="P137" s="278"/>
      <c r="Q137" s="278"/>
      <c r="R137" s="171"/>
      <c r="S137" s="171"/>
      <c r="T137" s="278"/>
      <c r="U137" s="278"/>
      <c r="V137" s="278"/>
      <c r="W137" s="278"/>
      <c r="X137" s="278"/>
      <c r="Y137" s="278"/>
      <c r="Z137" s="279"/>
      <c r="AB137" s="273"/>
      <c r="AC137" s="280"/>
      <c r="AD137" s="280"/>
      <c r="AE137" s="278"/>
      <c r="AF137" s="278"/>
      <c r="AG137" s="282"/>
    </row>
    <row r="138" spans="1:33" ht="20.25" customHeight="1" x14ac:dyDescent="0.25">
      <c r="A138" s="272"/>
      <c r="B138" s="272"/>
      <c r="C138" s="169" t="s">
        <v>448</v>
      </c>
      <c r="D138" s="485" t="s">
        <v>449</v>
      </c>
      <c r="E138" s="274"/>
      <c r="F138" s="275"/>
      <c r="G138" s="275"/>
      <c r="H138" s="169"/>
      <c r="I138" s="169"/>
      <c r="J138" s="169"/>
      <c r="K138" s="276"/>
      <c r="L138" s="276"/>
      <c r="M138" s="486">
        <v>5096.2860000000001</v>
      </c>
      <c r="N138" s="278"/>
      <c r="O138" s="278"/>
      <c r="P138" s="278"/>
      <c r="Q138" s="278"/>
      <c r="R138" s="171"/>
      <c r="S138" s="171"/>
      <c r="T138" s="278"/>
      <c r="U138" s="278"/>
      <c r="V138" s="278"/>
      <c r="W138" s="278"/>
      <c r="X138" s="278"/>
      <c r="Y138" s="278"/>
      <c r="Z138" s="279"/>
      <c r="AB138" s="273"/>
      <c r="AC138" s="280"/>
      <c r="AD138" s="280"/>
      <c r="AE138" s="278"/>
      <c r="AF138" s="278"/>
      <c r="AG138" s="282"/>
    </row>
    <row r="139" spans="1:33" ht="20.25" customHeight="1" x14ac:dyDescent="0.25">
      <c r="A139" s="272"/>
      <c r="B139" s="272"/>
      <c r="C139" s="169" t="s">
        <v>450</v>
      </c>
      <c r="D139" s="485" t="s">
        <v>449</v>
      </c>
      <c r="E139" s="274"/>
      <c r="F139" s="275"/>
      <c r="G139" s="275"/>
      <c r="H139" s="169"/>
      <c r="I139" s="169"/>
      <c r="J139" s="169"/>
      <c r="K139" s="276"/>
      <c r="L139" s="276"/>
      <c r="M139" s="486">
        <v>5096.2860000000001</v>
      </c>
      <c r="N139" s="278"/>
      <c r="O139" s="278"/>
      <c r="P139" s="278"/>
      <c r="Q139" s="278"/>
      <c r="R139" s="171"/>
      <c r="S139" s="171"/>
      <c r="T139" s="278"/>
      <c r="U139" s="278"/>
      <c r="V139" s="278"/>
      <c r="W139" s="278"/>
      <c r="X139" s="278"/>
      <c r="Y139" s="278"/>
      <c r="Z139" s="279"/>
      <c r="AB139" s="273"/>
      <c r="AC139" s="280"/>
      <c r="AD139" s="280"/>
      <c r="AE139" s="278"/>
      <c r="AF139" s="278"/>
      <c r="AG139" s="282"/>
    </row>
    <row r="140" spans="1:33" ht="20.25" customHeight="1" x14ac:dyDescent="0.25">
      <c r="A140" s="272"/>
      <c r="B140" s="272"/>
      <c r="C140" s="169" t="s">
        <v>451</v>
      </c>
      <c r="D140" s="485" t="s">
        <v>452</v>
      </c>
      <c r="E140" s="274"/>
      <c r="F140" s="275"/>
      <c r="G140" s="275"/>
      <c r="H140" s="169"/>
      <c r="I140" s="169"/>
      <c r="J140" s="169"/>
      <c r="K140" s="276"/>
      <c r="L140" s="276"/>
      <c r="M140" s="486">
        <v>5823.1419999999998</v>
      </c>
      <c r="N140" s="278"/>
      <c r="O140" s="278"/>
      <c r="P140" s="278"/>
      <c r="Q140" s="278"/>
      <c r="R140" s="171"/>
      <c r="S140" s="171"/>
      <c r="T140" s="278"/>
      <c r="U140" s="278"/>
      <c r="V140" s="278"/>
      <c r="W140" s="278"/>
      <c r="X140" s="278"/>
      <c r="Y140" s="278"/>
      <c r="Z140" s="279"/>
      <c r="AB140" s="285"/>
      <c r="AC140" s="280"/>
      <c r="AD140" s="280"/>
      <c r="AE140" s="278"/>
      <c r="AF140" s="278"/>
      <c r="AG140" s="282"/>
    </row>
    <row r="141" spans="1:33" ht="20.25" customHeight="1" x14ac:dyDescent="0.25">
      <c r="A141" s="272"/>
      <c r="B141" s="283"/>
      <c r="C141" s="169" t="s">
        <v>453</v>
      </c>
      <c r="D141" s="485" t="s">
        <v>452</v>
      </c>
      <c r="E141" s="274"/>
      <c r="F141" s="275"/>
      <c r="G141" s="275"/>
      <c r="H141" s="169"/>
      <c r="I141" s="169"/>
      <c r="J141" s="169"/>
      <c r="K141" s="276"/>
      <c r="L141" s="276"/>
      <c r="M141" s="486">
        <v>5823.1419999999998</v>
      </c>
      <c r="N141" s="278"/>
      <c r="O141" s="278"/>
      <c r="P141" s="278"/>
      <c r="Q141" s="278"/>
      <c r="R141" s="171"/>
      <c r="S141" s="171"/>
      <c r="T141" s="278"/>
      <c r="U141" s="278"/>
      <c r="V141" s="278"/>
      <c r="W141" s="278"/>
      <c r="X141" s="278"/>
      <c r="Y141" s="278"/>
      <c r="Z141" s="279"/>
      <c r="AB141" s="285"/>
      <c r="AC141" s="280"/>
      <c r="AD141" s="280"/>
      <c r="AE141" s="278"/>
      <c r="AF141" s="278"/>
      <c r="AG141" s="282"/>
    </row>
    <row r="142" spans="1:33" ht="20.25" customHeight="1" x14ac:dyDescent="0.25">
      <c r="A142" s="272"/>
      <c r="B142" s="283"/>
      <c r="C142" s="169" t="s">
        <v>454</v>
      </c>
      <c r="D142" s="485" t="s">
        <v>455</v>
      </c>
      <c r="E142" s="274"/>
      <c r="F142" s="275"/>
      <c r="G142" s="275"/>
      <c r="H142" s="169"/>
      <c r="I142" s="169"/>
      <c r="J142" s="169"/>
      <c r="K142" s="276"/>
      <c r="L142" s="276"/>
      <c r="M142" s="486">
        <v>5837.4679999999998</v>
      </c>
      <c r="N142" s="278"/>
      <c r="O142" s="278"/>
      <c r="P142" s="278"/>
      <c r="Q142" s="278"/>
      <c r="R142" s="171"/>
      <c r="S142" s="171"/>
      <c r="T142" s="278"/>
      <c r="U142" s="278"/>
      <c r="V142" s="278"/>
      <c r="W142" s="278"/>
      <c r="X142" s="278"/>
      <c r="Y142" s="278"/>
      <c r="Z142" s="279"/>
      <c r="AB142" s="285"/>
      <c r="AC142" s="280"/>
      <c r="AD142" s="280"/>
      <c r="AE142" s="278"/>
      <c r="AF142" s="278"/>
      <c r="AG142" s="282"/>
    </row>
    <row r="143" spans="1:33" ht="20.25" customHeight="1" x14ac:dyDescent="0.25">
      <c r="A143" s="272"/>
      <c r="B143" s="283"/>
      <c r="C143" s="169" t="s">
        <v>456</v>
      </c>
      <c r="D143" s="485" t="s">
        <v>455</v>
      </c>
      <c r="E143" s="274"/>
      <c r="F143" s="275"/>
      <c r="G143" s="275"/>
      <c r="H143" s="169"/>
      <c r="I143" s="169"/>
      <c r="J143" s="169"/>
      <c r="K143" s="276"/>
      <c r="L143" s="276"/>
      <c r="M143" s="486">
        <v>5837.4679999999998</v>
      </c>
      <c r="N143" s="278"/>
      <c r="O143" s="278"/>
      <c r="P143" s="278"/>
      <c r="Q143" s="278"/>
      <c r="R143" s="171"/>
      <c r="S143" s="171"/>
      <c r="T143" s="171"/>
      <c r="U143" s="278"/>
      <c r="V143" s="278"/>
      <c r="W143" s="278"/>
      <c r="X143" s="278"/>
      <c r="Y143" s="278"/>
      <c r="Z143" s="279"/>
      <c r="AB143" s="285"/>
      <c r="AC143" s="280"/>
      <c r="AD143" s="280"/>
      <c r="AE143" s="278"/>
      <c r="AF143" s="278"/>
      <c r="AG143" s="282"/>
    </row>
    <row r="144" spans="1:33" ht="20.25" customHeight="1" x14ac:dyDescent="0.25">
      <c r="A144" s="272"/>
      <c r="B144" s="272"/>
      <c r="C144" s="169" t="s">
        <v>457</v>
      </c>
      <c r="D144" s="485" t="s">
        <v>455</v>
      </c>
      <c r="E144" s="274"/>
      <c r="F144" s="275"/>
      <c r="G144" s="275"/>
      <c r="H144" s="169"/>
      <c r="I144" s="169"/>
      <c r="J144" s="169"/>
      <c r="K144" s="276"/>
      <c r="L144" s="276"/>
      <c r="M144" s="486">
        <v>5837.4679999999998</v>
      </c>
      <c r="N144" s="278"/>
      <c r="O144" s="278"/>
      <c r="P144" s="278"/>
      <c r="Q144" s="278"/>
      <c r="R144" s="171"/>
      <c r="S144" s="171"/>
      <c r="T144" s="278"/>
      <c r="U144" s="278"/>
      <c r="V144" s="278"/>
      <c r="W144" s="278"/>
      <c r="X144" s="278"/>
      <c r="Y144" s="278"/>
      <c r="Z144" s="279"/>
      <c r="AB144" s="171"/>
      <c r="AC144" s="280"/>
      <c r="AD144" s="280"/>
      <c r="AE144" s="278"/>
      <c r="AF144" s="278"/>
      <c r="AG144" s="282"/>
    </row>
    <row r="145" spans="1:33" ht="20.25" customHeight="1" x14ac:dyDescent="0.25">
      <c r="A145" s="272"/>
      <c r="B145" s="272"/>
      <c r="C145" s="169" t="s">
        <v>458</v>
      </c>
      <c r="D145" s="485" t="s">
        <v>455</v>
      </c>
      <c r="E145" s="274"/>
      <c r="F145" s="275"/>
      <c r="G145" s="275"/>
      <c r="H145" s="169"/>
      <c r="I145" s="169"/>
      <c r="J145" s="169"/>
      <c r="K145" s="276"/>
      <c r="L145" s="276"/>
      <c r="M145" s="486">
        <v>5837.4679999999998</v>
      </c>
      <c r="N145" s="278"/>
      <c r="O145" s="278"/>
      <c r="P145" s="278"/>
      <c r="Q145" s="278"/>
      <c r="R145" s="171"/>
      <c r="S145" s="171"/>
      <c r="T145" s="278"/>
      <c r="U145" s="278"/>
      <c r="V145" s="278"/>
      <c r="W145" s="278"/>
      <c r="X145" s="278"/>
      <c r="Y145" s="278"/>
      <c r="Z145" s="279"/>
      <c r="AB145" s="171"/>
      <c r="AC145" s="280"/>
      <c r="AD145" s="280"/>
      <c r="AE145" s="278"/>
      <c r="AF145" s="278"/>
      <c r="AG145" s="282"/>
    </row>
    <row r="146" spans="1:33" ht="20.25" customHeight="1" x14ac:dyDescent="0.25">
      <c r="A146" s="272"/>
      <c r="B146" s="290"/>
      <c r="C146" s="169" t="s">
        <v>459</v>
      </c>
      <c r="D146" s="485" t="s">
        <v>455</v>
      </c>
      <c r="E146" s="274"/>
      <c r="F146" s="275"/>
      <c r="G146" s="273"/>
      <c r="H146" s="169"/>
      <c r="I146" s="169"/>
      <c r="J146" s="169"/>
      <c r="K146" s="169"/>
      <c r="L146" s="169"/>
      <c r="M146" s="486">
        <v>5837.4679999999998</v>
      </c>
      <c r="N146" s="278"/>
      <c r="O146" s="278"/>
      <c r="P146" s="278"/>
      <c r="Q146" s="278"/>
      <c r="R146" s="171"/>
      <c r="S146" s="171"/>
      <c r="T146" s="278"/>
      <c r="U146" s="278"/>
      <c r="V146" s="278"/>
      <c r="W146" s="278"/>
      <c r="X146" s="278"/>
      <c r="Y146" s="278"/>
      <c r="Z146" s="279"/>
      <c r="AB146" s="171"/>
      <c r="AC146" s="280"/>
      <c r="AD146" s="280"/>
      <c r="AE146" s="278"/>
      <c r="AF146" s="278"/>
      <c r="AG146" s="282"/>
    </row>
    <row r="147" spans="1:33" ht="20.25" customHeight="1" x14ac:dyDescent="0.25">
      <c r="A147" s="272"/>
      <c r="B147" s="290"/>
      <c r="C147" s="169" t="s">
        <v>460</v>
      </c>
      <c r="D147" s="485" t="s">
        <v>455</v>
      </c>
      <c r="E147" s="274"/>
      <c r="F147" s="275"/>
      <c r="G147" s="273"/>
      <c r="H147" s="169"/>
      <c r="I147" s="169"/>
      <c r="J147" s="169"/>
      <c r="K147" s="169"/>
      <c r="L147" s="169"/>
      <c r="M147" s="487">
        <v>5837.4679999999998</v>
      </c>
      <c r="N147" s="278"/>
      <c r="O147" s="278"/>
      <c r="P147" s="278"/>
      <c r="Q147" s="278"/>
      <c r="R147" s="171"/>
      <c r="S147" s="171"/>
      <c r="T147" s="278"/>
      <c r="U147" s="278"/>
      <c r="V147" s="278"/>
      <c r="W147" s="278"/>
      <c r="X147" s="278"/>
      <c r="Y147" s="278"/>
      <c r="Z147" s="279"/>
      <c r="AB147" s="171"/>
      <c r="AC147" s="280"/>
      <c r="AD147" s="280"/>
      <c r="AE147" s="278"/>
      <c r="AF147" s="278"/>
      <c r="AG147" s="282"/>
    </row>
    <row r="148" spans="1:33" ht="20.25" customHeight="1" x14ac:dyDescent="0.25">
      <c r="A148" s="272"/>
      <c r="B148" s="290"/>
      <c r="C148" s="169" t="s">
        <v>461</v>
      </c>
      <c r="D148" s="485" t="s">
        <v>455</v>
      </c>
      <c r="E148" s="274"/>
      <c r="F148" s="275"/>
      <c r="G148" s="273"/>
      <c r="H148" s="169"/>
      <c r="I148" s="169"/>
      <c r="J148" s="169"/>
      <c r="K148" s="169"/>
      <c r="L148" s="169"/>
      <c r="M148" s="486">
        <v>5837.4679999999998</v>
      </c>
      <c r="N148" s="278"/>
      <c r="O148" s="278"/>
      <c r="P148" s="278"/>
      <c r="Q148" s="278"/>
      <c r="R148" s="171"/>
      <c r="S148" s="171"/>
      <c r="T148" s="278"/>
      <c r="U148" s="278"/>
      <c r="V148" s="278"/>
      <c r="W148" s="278"/>
      <c r="X148" s="278"/>
      <c r="Y148" s="278"/>
      <c r="Z148" s="279"/>
      <c r="AB148" s="171"/>
      <c r="AC148" s="280"/>
      <c r="AD148" s="280"/>
      <c r="AE148" s="278"/>
      <c r="AF148" s="278"/>
      <c r="AG148" s="282"/>
    </row>
    <row r="149" spans="1:33" ht="20.25" customHeight="1" x14ac:dyDescent="0.25">
      <c r="A149" s="272"/>
      <c r="B149" s="272"/>
      <c r="C149" s="169" t="s">
        <v>462</v>
      </c>
      <c r="D149" s="485" t="s">
        <v>455</v>
      </c>
      <c r="E149" s="274"/>
      <c r="F149" s="275"/>
      <c r="G149" s="275"/>
      <c r="H149" s="169"/>
      <c r="I149" s="276"/>
      <c r="J149" s="276"/>
      <c r="K149" s="276"/>
      <c r="L149" s="276"/>
      <c r="M149" s="486">
        <v>5837.4679999999998</v>
      </c>
      <c r="N149" s="295"/>
      <c r="O149" s="295"/>
      <c r="P149" s="295"/>
      <c r="Q149" s="295"/>
      <c r="R149" s="296"/>
      <c r="S149" s="296"/>
      <c r="T149" s="295"/>
      <c r="U149" s="295"/>
      <c r="V149" s="295"/>
      <c r="W149" s="295"/>
      <c r="X149" s="295"/>
      <c r="Y149" s="295"/>
      <c r="Z149" s="279"/>
      <c r="AB149" s="171"/>
      <c r="AC149" s="280"/>
      <c r="AD149" s="280"/>
      <c r="AE149" s="278"/>
      <c r="AF149" s="278"/>
      <c r="AG149" s="282"/>
    </row>
    <row r="150" spans="1:33" ht="20.25" customHeight="1" x14ac:dyDescent="0.25">
      <c r="A150" s="272"/>
      <c r="B150" s="272"/>
      <c r="C150" s="169" t="s">
        <v>463</v>
      </c>
      <c r="D150" s="485" t="s">
        <v>455</v>
      </c>
      <c r="E150" s="274"/>
      <c r="F150" s="169"/>
      <c r="G150" s="275"/>
      <c r="H150" s="169"/>
      <c r="I150" s="169"/>
      <c r="J150" s="169"/>
      <c r="K150" s="276"/>
      <c r="L150" s="276"/>
      <c r="M150" s="486">
        <v>5837.4679999999998</v>
      </c>
      <c r="N150" s="278"/>
      <c r="O150" s="278"/>
      <c r="P150" s="278"/>
      <c r="Q150" s="278"/>
      <c r="R150" s="171"/>
      <c r="S150" s="171"/>
      <c r="T150" s="278"/>
      <c r="U150" s="278"/>
      <c r="V150" s="278"/>
      <c r="W150" s="278"/>
      <c r="X150" s="278"/>
      <c r="Y150" s="278"/>
      <c r="Z150" s="279"/>
      <c r="AB150" s="273"/>
      <c r="AC150" s="280"/>
      <c r="AD150" s="280"/>
      <c r="AE150" s="278"/>
      <c r="AF150" s="278"/>
      <c r="AG150" s="282"/>
    </row>
    <row r="151" spans="1:33" ht="20.25" customHeight="1" x14ac:dyDescent="0.25">
      <c r="A151" s="272"/>
      <c r="B151" s="272"/>
      <c r="C151" s="169" t="s">
        <v>464</v>
      </c>
      <c r="D151" s="485" t="s">
        <v>455</v>
      </c>
      <c r="E151" s="274"/>
      <c r="F151" s="169"/>
      <c r="G151" s="275"/>
      <c r="H151" s="169"/>
      <c r="I151" s="169"/>
      <c r="J151" s="169"/>
      <c r="K151" s="276"/>
      <c r="L151" s="276"/>
      <c r="M151" s="486">
        <v>5837.4679999999998</v>
      </c>
      <c r="N151" s="278"/>
      <c r="O151" s="278"/>
      <c r="P151" s="278"/>
      <c r="Q151" s="278"/>
      <c r="R151" s="171"/>
      <c r="S151" s="171"/>
      <c r="T151" s="278"/>
      <c r="U151" s="278"/>
      <c r="V151" s="278"/>
      <c r="W151" s="278"/>
      <c r="X151" s="278"/>
      <c r="Y151" s="278"/>
      <c r="Z151" s="279"/>
      <c r="AB151" s="273"/>
      <c r="AC151" s="280"/>
      <c r="AD151" s="280"/>
      <c r="AE151" s="278"/>
      <c r="AF151" s="278"/>
      <c r="AG151" s="282"/>
    </row>
    <row r="152" spans="1:33" ht="20.25" customHeight="1" x14ac:dyDescent="0.25">
      <c r="A152" s="272"/>
      <c r="B152" s="272"/>
      <c r="C152" s="169" t="s">
        <v>465</v>
      </c>
      <c r="D152" s="485" t="s">
        <v>455</v>
      </c>
      <c r="E152" s="274"/>
      <c r="F152" s="275"/>
      <c r="G152" s="275"/>
      <c r="H152" s="169"/>
      <c r="I152" s="169"/>
      <c r="J152" s="169"/>
      <c r="K152" s="276"/>
      <c r="L152" s="276"/>
      <c r="M152" s="486">
        <v>5837.4679999999998</v>
      </c>
      <c r="N152" s="278"/>
      <c r="O152" s="278"/>
      <c r="P152" s="278"/>
      <c r="Q152" s="278"/>
      <c r="R152" s="171"/>
      <c r="S152" s="171"/>
      <c r="T152" s="278"/>
      <c r="U152" s="278"/>
      <c r="V152" s="278"/>
      <c r="W152" s="278"/>
      <c r="X152" s="278"/>
      <c r="Y152" s="278"/>
      <c r="Z152" s="279"/>
      <c r="AB152" s="285"/>
      <c r="AC152" s="280"/>
      <c r="AD152" s="280"/>
      <c r="AE152" s="278"/>
      <c r="AF152" s="278"/>
      <c r="AG152" s="282"/>
    </row>
    <row r="153" spans="1:33" ht="20.25" customHeight="1" x14ac:dyDescent="0.25">
      <c r="A153" s="272"/>
      <c r="B153" s="272"/>
      <c r="C153" s="169" t="s">
        <v>466</v>
      </c>
      <c r="D153" s="485" t="s">
        <v>467</v>
      </c>
      <c r="E153" s="274"/>
      <c r="F153" s="275"/>
      <c r="G153" s="275"/>
      <c r="H153" s="169"/>
      <c r="I153" s="169"/>
      <c r="J153" s="169"/>
      <c r="K153" s="276"/>
      <c r="L153" s="276"/>
      <c r="M153" s="486">
        <v>8816</v>
      </c>
      <c r="N153" s="278"/>
      <c r="O153" s="278"/>
      <c r="P153" s="278"/>
      <c r="Q153" s="278"/>
      <c r="R153" s="171"/>
      <c r="S153" s="171"/>
      <c r="T153" s="278"/>
      <c r="U153" s="278"/>
      <c r="V153" s="278"/>
      <c r="W153" s="278"/>
      <c r="X153" s="278"/>
      <c r="Y153" s="278"/>
      <c r="Z153" s="279"/>
      <c r="AB153" s="285"/>
      <c r="AC153" s="280"/>
      <c r="AD153" s="280"/>
      <c r="AE153" s="278"/>
      <c r="AF153" s="278"/>
      <c r="AG153" s="282"/>
    </row>
    <row r="154" spans="1:33" ht="20.25" customHeight="1" x14ac:dyDescent="0.25">
      <c r="A154" s="272"/>
      <c r="B154" s="272"/>
      <c r="C154" s="169" t="s">
        <v>468</v>
      </c>
      <c r="D154" s="485" t="s">
        <v>469</v>
      </c>
      <c r="E154" s="274"/>
      <c r="F154" s="275"/>
      <c r="G154" s="275"/>
      <c r="H154" s="169"/>
      <c r="I154" s="169"/>
      <c r="J154" s="169"/>
      <c r="K154" s="276"/>
      <c r="L154" s="276"/>
      <c r="M154" s="486">
        <v>3277.5</v>
      </c>
      <c r="N154" s="278"/>
      <c r="O154" s="278"/>
      <c r="P154" s="278"/>
      <c r="Q154" s="278"/>
      <c r="R154" s="171"/>
      <c r="S154" s="171"/>
      <c r="T154" s="278"/>
      <c r="U154" s="278"/>
      <c r="V154" s="278"/>
      <c r="W154" s="278"/>
      <c r="X154" s="278"/>
      <c r="Y154" s="278"/>
      <c r="Z154" s="279"/>
      <c r="AB154" s="285"/>
      <c r="AC154" s="280"/>
      <c r="AD154" s="280"/>
      <c r="AE154" s="278"/>
      <c r="AF154" s="278"/>
      <c r="AG154" s="282"/>
    </row>
    <row r="155" spans="1:33" ht="20.25" customHeight="1" x14ac:dyDescent="0.25">
      <c r="A155" s="272"/>
      <c r="B155" s="272"/>
      <c r="C155" s="169" t="s">
        <v>470</v>
      </c>
      <c r="D155" s="485" t="s">
        <v>310</v>
      </c>
      <c r="E155" s="274"/>
      <c r="F155" s="275"/>
      <c r="G155" s="275"/>
      <c r="H155" s="169"/>
      <c r="I155" s="169"/>
      <c r="J155" s="169"/>
      <c r="K155" s="276"/>
      <c r="L155" s="276"/>
      <c r="M155" s="486">
        <v>5451</v>
      </c>
      <c r="N155" s="278"/>
      <c r="O155" s="278"/>
      <c r="P155" s="278"/>
      <c r="Q155" s="278"/>
      <c r="R155" s="171"/>
      <c r="S155" s="171"/>
      <c r="T155" s="278"/>
      <c r="U155" s="278"/>
      <c r="V155" s="278"/>
      <c r="W155" s="278"/>
      <c r="X155" s="278"/>
      <c r="Y155" s="278"/>
      <c r="Z155" s="279"/>
      <c r="AB155" s="285"/>
      <c r="AC155" s="280"/>
      <c r="AD155" s="280"/>
      <c r="AE155" s="278"/>
      <c r="AF155" s="278"/>
      <c r="AG155" s="282"/>
    </row>
    <row r="156" spans="1:33" ht="20.25" customHeight="1" x14ac:dyDescent="0.25">
      <c r="A156" s="272"/>
      <c r="B156" s="272"/>
      <c r="C156" s="169" t="s">
        <v>471</v>
      </c>
      <c r="D156" s="485" t="s">
        <v>310</v>
      </c>
      <c r="E156" s="274"/>
      <c r="F156" s="275"/>
      <c r="G156" s="275"/>
      <c r="H156" s="169"/>
      <c r="I156" s="169"/>
      <c r="J156" s="169"/>
      <c r="K156" s="276"/>
      <c r="L156" s="276"/>
      <c r="M156" s="486">
        <v>5451</v>
      </c>
      <c r="N156" s="278"/>
      <c r="O156" s="278"/>
      <c r="P156" s="278"/>
      <c r="Q156" s="278"/>
      <c r="R156" s="171"/>
      <c r="S156" s="171"/>
      <c r="T156" s="278"/>
      <c r="U156" s="278"/>
      <c r="V156" s="278"/>
      <c r="W156" s="278"/>
      <c r="X156" s="278"/>
      <c r="Y156" s="278"/>
      <c r="Z156" s="279"/>
      <c r="AB156" s="285"/>
      <c r="AC156" s="280"/>
      <c r="AD156" s="280"/>
      <c r="AE156" s="278"/>
      <c r="AF156" s="278"/>
      <c r="AG156" s="282"/>
    </row>
    <row r="157" spans="1:33" ht="20.25" customHeight="1" x14ac:dyDescent="0.25">
      <c r="A157" s="272"/>
      <c r="B157" s="283"/>
      <c r="C157" s="169" t="s">
        <v>472</v>
      </c>
      <c r="D157" s="485" t="s">
        <v>473</v>
      </c>
      <c r="E157" s="274"/>
      <c r="F157" s="275"/>
      <c r="G157" s="275"/>
      <c r="H157" s="169"/>
      <c r="I157" s="169"/>
      <c r="J157" s="169"/>
      <c r="K157" s="276"/>
      <c r="L157" s="276"/>
      <c r="M157" s="486">
        <v>9962.1728000000003</v>
      </c>
      <c r="N157" s="278"/>
      <c r="O157" s="278"/>
      <c r="P157" s="278"/>
      <c r="Q157" s="278"/>
      <c r="R157" s="171"/>
      <c r="S157" s="171"/>
      <c r="T157" s="278"/>
      <c r="U157" s="278"/>
      <c r="V157" s="278"/>
      <c r="W157" s="278"/>
      <c r="X157" s="278"/>
      <c r="Y157" s="278"/>
      <c r="Z157" s="279"/>
      <c r="AB157" s="285"/>
      <c r="AC157" s="280"/>
      <c r="AD157" s="280"/>
      <c r="AE157" s="278"/>
      <c r="AF157" s="278"/>
      <c r="AG157" s="282"/>
    </row>
    <row r="158" spans="1:33" ht="20.25" customHeight="1" x14ac:dyDescent="0.25">
      <c r="A158" s="272"/>
      <c r="B158" s="298"/>
      <c r="C158" s="169" t="s">
        <v>474</v>
      </c>
      <c r="D158" s="485" t="s">
        <v>433</v>
      </c>
      <c r="E158" s="274"/>
      <c r="F158" s="273"/>
      <c r="G158" s="299"/>
      <c r="H158" s="169"/>
      <c r="I158" s="169"/>
      <c r="J158" s="169"/>
      <c r="K158" s="276"/>
      <c r="L158" s="276"/>
      <c r="M158" s="486">
        <v>13059.28</v>
      </c>
      <c r="N158" s="278"/>
      <c r="O158" s="278"/>
      <c r="P158" s="278"/>
      <c r="Q158" s="278"/>
      <c r="R158" s="171"/>
      <c r="S158" s="293"/>
      <c r="T158" s="278"/>
      <c r="U158" s="278"/>
      <c r="V158" s="278"/>
      <c r="W158" s="278"/>
      <c r="X158" s="278"/>
      <c r="Y158" s="278"/>
      <c r="Z158" s="279"/>
      <c r="AB158" s="285"/>
      <c r="AC158" s="280"/>
      <c r="AD158" s="280"/>
      <c r="AE158" s="278"/>
      <c r="AF158" s="278"/>
      <c r="AG158" s="282"/>
    </row>
    <row r="159" spans="1:33" ht="20.25" customHeight="1" x14ac:dyDescent="0.25">
      <c r="A159" s="272"/>
      <c r="B159" s="298"/>
      <c r="C159" s="169" t="s">
        <v>475</v>
      </c>
      <c r="D159" s="485" t="s">
        <v>433</v>
      </c>
      <c r="E159" s="274"/>
      <c r="F159" s="273"/>
      <c r="G159" s="299"/>
      <c r="H159" s="169"/>
      <c r="I159" s="169"/>
      <c r="J159" s="169"/>
      <c r="K159" s="276"/>
      <c r="L159" s="276"/>
      <c r="M159" s="487">
        <v>13059.28</v>
      </c>
      <c r="N159" s="278"/>
      <c r="O159" s="278"/>
      <c r="P159" s="278"/>
      <c r="Q159" s="278"/>
      <c r="R159" s="171"/>
      <c r="S159" s="293"/>
      <c r="T159" s="278"/>
      <c r="U159" s="278"/>
      <c r="V159" s="278"/>
      <c r="W159" s="278"/>
      <c r="X159" s="278"/>
      <c r="Y159" s="278"/>
      <c r="Z159" s="279"/>
      <c r="AB159" s="285"/>
      <c r="AC159" s="280"/>
      <c r="AD159" s="280"/>
      <c r="AE159" s="278"/>
      <c r="AF159" s="278"/>
      <c r="AG159" s="282"/>
    </row>
    <row r="160" spans="1:33" ht="20.25" customHeight="1" x14ac:dyDescent="0.25">
      <c r="A160" s="272"/>
      <c r="B160" s="272"/>
      <c r="C160" s="169" t="s">
        <v>476</v>
      </c>
      <c r="D160" s="485" t="s">
        <v>433</v>
      </c>
      <c r="E160" s="274"/>
      <c r="F160" s="275"/>
      <c r="G160" s="275"/>
      <c r="H160" s="169"/>
      <c r="I160" s="169"/>
      <c r="J160" s="169"/>
      <c r="K160" s="276"/>
      <c r="L160" s="276"/>
      <c r="M160" s="486">
        <v>13059.28</v>
      </c>
      <c r="N160" s="278"/>
      <c r="O160" s="278"/>
      <c r="P160" s="278"/>
      <c r="Q160" s="278"/>
      <c r="R160" s="171"/>
      <c r="S160" s="171"/>
      <c r="T160" s="278"/>
      <c r="U160" s="278"/>
      <c r="V160" s="278"/>
      <c r="W160" s="278"/>
      <c r="X160" s="278"/>
      <c r="Y160" s="278"/>
      <c r="Z160" s="279"/>
      <c r="AB160" s="285"/>
      <c r="AC160" s="280"/>
      <c r="AD160" s="280"/>
      <c r="AE160" s="278"/>
      <c r="AF160" s="278"/>
      <c r="AG160" s="282"/>
    </row>
    <row r="161" spans="1:33" ht="20.25" customHeight="1" x14ac:dyDescent="0.25">
      <c r="A161" s="272"/>
      <c r="B161" s="272"/>
      <c r="C161" s="169" t="s">
        <v>477</v>
      </c>
      <c r="D161" s="485" t="s">
        <v>433</v>
      </c>
      <c r="E161" s="274"/>
      <c r="F161" s="275"/>
      <c r="G161" s="275"/>
      <c r="H161" s="169"/>
      <c r="I161" s="169"/>
      <c r="J161" s="169"/>
      <c r="K161" s="276"/>
      <c r="L161" s="276"/>
      <c r="M161" s="486">
        <v>13059.28</v>
      </c>
      <c r="N161" s="295"/>
      <c r="O161" s="295"/>
      <c r="P161" s="295"/>
      <c r="Q161" s="295"/>
      <c r="R161" s="296"/>
      <c r="S161" s="296"/>
      <c r="T161" s="295"/>
      <c r="U161" s="295"/>
      <c r="V161" s="295"/>
      <c r="W161" s="295"/>
      <c r="X161" s="295"/>
      <c r="Y161" s="295"/>
      <c r="Z161" s="279"/>
      <c r="AB161" s="171"/>
      <c r="AC161" s="280"/>
      <c r="AD161" s="280"/>
      <c r="AE161" s="278"/>
      <c r="AF161" s="278"/>
      <c r="AG161" s="282"/>
    </row>
    <row r="162" spans="1:33" ht="20.25" customHeight="1" x14ac:dyDescent="0.25">
      <c r="A162" s="272"/>
      <c r="B162" s="272"/>
      <c r="C162" s="169" t="s">
        <v>478</v>
      </c>
      <c r="D162" s="485" t="s">
        <v>341</v>
      </c>
      <c r="E162" s="274"/>
      <c r="F162" s="275"/>
      <c r="G162" s="275"/>
      <c r="H162" s="169"/>
      <c r="I162" s="169"/>
      <c r="J162" s="169"/>
      <c r="K162" s="276"/>
      <c r="L162" s="276"/>
      <c r="M162" s="486">
        <v>13682.838</v>
      </c>
      <c r="N162" s="278"/>
      <c r="O162" s="278"/>
      <c r="P162" s="278"/>
      <c r="Q162" s="278"/>
      <c r="R162" s="171"/>
      <c r="S162" s="171"/>
      <c r="T162" s="171"/>
      <c r="U162" s="171"/>
      <c r="V162" s="171"/>
      <c r="W162" s="171"/>
      <c r="X162" s="278"/>
      <c r="Y162" s="278"/>
      <c r="Z162" s="279"/>
      <c r="AB162" s="273"/>
      <c r="AC162" s="280"/>
      <c r="AD162" s="280"/>
      <c r="AE162" s="278"/>
      <c r="AF162" s="278"/>
      <c r="AG162" s="282"/>
    </row>
    <row r="163" spans="1:33" ht="20.25" customHeight="1" x14ac:dyDescent="0.25">
      <c r="A163" s="272"/>
      <c r="B163" s="272"/>
      <c r="C163" s="169" t="s">
        <v>479</v>
      </c>
      <c r="D163" s="485" t="s">
        <v>341</v>
      </c>
      <c r="E163" s="274"/>
      <c r="F163" s="275"/>
      <c r="G163" s="275"/>
      <c r="H163" s="169"/>
      <c r="I163" s="169"/>
      <c r="J163" s="169"/>
      <c r="K163" s="276"/>
      <c r="L163" s="276"/>
      <c r="M163" s="486">
        <v>13682.838</v>
      </c>
      <c r="N163" s="278"/>
      <c r="O163" s="278"/>
      <c r="P163" s="278"/>
      <c r="Q163" s="278"/>
      <c r="R163" s="171"/>
      <c r="S163" s="171"/>
      <c r="T163" s="278"/>
      <c r="U163" s="278"/>
      <c r="V163" s="278"/>
      <c r="W163" s="278"/>
      <c r="X163" s="278"/>
      <c r="Y163" s="278"/>
      <c r="Z163" s="279"/>
      <c r="AB163" s="273"/>
      <c r="AC163" s="280"/>
      <c r="AD163" s="280"/>
      <c r="AE163" s="278"/>
      <c r="AF163" s="278"/>
      <c r="AG163" s="282"/>
    </row>
    <row r="164" spans="1:33" ht="20.25" customHeight="1" x14ac:dyDescent="0.25">
      <c r="A164" s="272"/>
      <c r="B164" s="272"/>
      <c r="C164" s="169" t="s">
        <v>480</v>
      </c>
      <c r="D164" s="485" t="s">
        <v>341</v>
      </c>
      <c r="E164" s="274"/>
      <c r="F164" s="275"/>
      <c r="G164" s="275"/>
      <c r="H164" s="169"/>
      <c r="I164" s="169"/>
      <c r="J164" s="169"/>
      <c r="K164" s="276"/>
      <c r="L164" s="276"/>
      <c r="M164" s="486">
        <v>13682.838</v>
      </c>
      <c r="N164" s="278"/>
      <c r="O164" s="278"/>
      <c r="P164" s="278"/>
      <c r="Q164" s="278"/>
      <c r="R164" s="171"/>
      <c r="S164" s="171"/>
      <c r="T164" s="171"/>
      <c r="U164" s="278"/>
      <c r="V164" s="278"/>
      <c r="W164" s="278"/>
      <c r="X164" s="278"/>
      <c r="Y164" s="278"/>
      <c r="Z164" s="279"/>
      <c r="AB164" s="273"/>
      <c r="AC164" s="280"/>
      <c r="AD164" s="280"/>
      <c r="AE164" s="278"/>
      <c r="AF164" s="278"/>
      <c r="AG164" s="282"/>
    </row>
    <row r="165" spans="1:33" ht="20.25" customHeight="1" x14ac:dyDescent="0.25">
      <c r="A165" s="272"/>
      <c r="B165" s="272"/>
      <c r="C165" s="169" t="s">
        <v>481</v>
      </c>
      <c r="D165" s="485" t="s">
        <v>482</v>
      </c>
      <c r="E165" s="274"/>
      <c r="F165" s="275"/>
      <c r="G165" s="275"/>
      <c r="H165" s="169"/>
      <c r="I165" s="169"/>
      <c r="J165" s="169"/>
      <c r="K165" s="276"/>
      <c r="L165" s="276"/>
      <c r="M165" s="486">
        <v>14514.5</v>
      </c>
      <c r="N165" s="278"/>
      <c r="O165" s="278"/>
      <c r="P165" s="278"/>
      <c r="Q165" s="278"/>
      <c r="R165" s="171"/>
      <c r="S165" s="171"/>
      <c r="T165" s="171"/>
      <c r="U165" s="278"/>
      <c r="V165" s="278"/>
      <c r="W165" s="278"/>
      <c r="X165" s="278"/>
      <c r="Y165" s="278"/>
      <c r="Z165" s="279"/>
      <c r="AB165" s="273"/>
      <c r="AC165" s="280"/>
      <c r="AD165" s="280"/>
      <c r="AE165" s="278"/>
      <c r="AF165" s="278"/>
      <c r="AG165" s="282"/>
    </row>
    <row r="166" spans="1:33" ht="20.25" customHeight="1" x14ac:dyDescent="0.25">
      <c r="A166" s="272"/>
      <c r="B166" s="298"/>
      <c r="C166" s="169" t="s">
        <v>483</v>
      </c>
      <c r="D166" s="485" t="s">
        <v>394</v>
      </c>
      <c r="E166" s="274"/>
      <c r="F166" s="273"/>
      <c r="G166" s="299"/>
      <c r="H166" s="169"/>
      <c r="I166" s="169"/>
      <c r="J166" s="169"/>
      <c r="K166" s="276"/>
      <c r="L166" s="276"/>
      <c r="M166" s="486">
        <v>19054.333999999999</v>
      </c>
      <c r="N166" s="278"/>
      <c r="O166" s="278"/>
      <c r="P166" s="278"/>
      <c r="Q166" s="278"/>
      <c r="R166" s="171"/>
      <c r="S166" s="293"/>
      <c r="T166" s="278"/>
      <c r="U166" s="278"/>
      <c r="V166" s="278"/>
      <c r="W166" s="278"/>
      <c r="X166" s="278"/>
      <c r="Y166" s="278"/>
      <c r="Z166" s="279"/>
      <c r="AB166" s="285"/>
      <c r="AC166" s="280"/>
      <c r="AD166" s="280"/>
      <c r="AE166" s="278"/>
      <c r="AF166" s="278"/>
      <c r="AG166" s="282"/>
    </row>
    <row r="167" spans="1:33" ht="20.25" customHeight="1" x14ac:dyDescent="0.25">
      <c r="A167" s="272"/>
      <c r="B167" s="272"/>
      <c r="C167" s="169" t="s">
        <v>484</v>
      </c>
      <c r="D167" s="485" t="s">
        <v>394</v>
      </c>
      <c r="E167" s="274"/>
      <c r="F167" s="275"/>
      <c r="G167" s="275"/>
      <c r="H167" s="169"/>
      <c r="I167" s="169"/>
      <c r="J167" s="169"/>
      <c r="K167" s="276"/>
      <c r="L167" s="276"/>
      <c r="M167" s="486">
        <v>19054.333999999999</v>
      </c>
      <c r="N167" s="278"/>
      <c r="O167" s="278"/>
      <c r="P167" s="278"/>
      <c r="Q167" s="278"/>
      <c r="R167" s="171"/>
      <c r="S167" s="171"/>
      <c r="T167" s="278"/>
      <c r="U167" s="278"/>
      <c r="V167" s="278"/>
      <c r="W167" s="278"/>
      <c r="X167" s="278"/>
      <c r="Y167" s="278"/>
      <c r="Z167" s="279"/>
      <c r="AB167" s="273"/>
      <c r="AC167" s="280"/>
      <c r="AD167" s="280"/>
      <c r="AE167" s="278"/>
      <c r="AF167" s="278"/>
      <c r="AG167" s="282"/>
    </row>
    <row r="168" spans="1:33" ht="20.25" customHeight="1" x14ac:dyDescent="0.25">
      <c r="A168" s="272"/>
      <c r="B168" s="272"/>
      <c r="C168" s="169" t="s">
        <v>485</v>
      </c>
      <c r="D168" s="485" t="s">
        <v>394</v>
      </c>
      <c r="E168" s="274"/>
      <c r="F168" s="275"/>
      <c r="G168" s="275"/>
      <c r="H168" s="169"/>
      <c r="I168" s="169"/>
      <c r="J168" s="169"/>
      <c r="K168" s="276"/>
      <c r="L168" s="276"/>
      <c r="M168" s="486">
        <v>19054.333999999999</v>
      </c>
      <c r="N168" s="278"/>
      <c r="O168" s="278"/>
      <c r="P168" s="278"/>
      <c r="Q168" s="278"/>
      <c r="R168" s="171"/>
      <c r="S168" s="171"/>
      <c r="T168" s="171"/>
      <c r="U168" s="171"/>
      <c r="V168" s="278"/>
      <c r="W168" s="278"/>
      <c r="X168" s="278"/>
      <c r="Y168" s="278"/>
      <c r="Z168" s="279"/>
      <c r="AB168" s="273"/>
      <c r="AC168" s="280"/>
      <c r="AD168" s="280"/>
      <c r="AE168" s="278"/>
      <c r="AF168" s="278"/>
      <c r="AG168" s="282"/>
    </row>
    <row r="169" spans="1:33" ht="20.25" customHeight="1" x14ac:dyDescent="0.25">
      <c r="A169" s="272"/>
      <c r="B169" s="272"/>
      <c r="C169" s="169" t="s">
        <v>486</v>
      </c>
      <c r="D169" s="485" t="s">
        <v>433</v>
      </c>
      <c r="E169" s="274"/>
      <c r="F169" s="275"/>
      <c r="G169" s="275"/>
      <c r="H169" s="169"/>
      <c r="I169" s="169"/>
      <c r="J169" s="169"/>
      <c r="K169" s="276"/>
      <c r="L169" s="276"/>
      <c r="M169" s="486">
        <v>21669.96</v>
      </c>
      <c r="N169" s="278"/>
      <c r="O169" s="278"/>
      <c r="P169" s="278"/>
      <c r="Q169" s="278"/>
      <c r="R169" s="171"/>
      <c r="S169" s="171"/>
      <c r="T169" s="171"/>
      <c r="U169" s="171"/>
      <c r="V169" s="278"/>
      <c r="W169" s="278"/>
      <c r="X169" s="278"/>
      <c r="Y169" s="278"/>
      <c r="Z169" s="279"/>
      <c r="AB169" s="273"/>
      <c r="AC169" s="280"/>
      <c r="AD169" s="280"/>
      <c r="AE169" s="278"/>
      <c r="AF169" s="278"/>
      <c r="AG169" s="282"/>
    </row>
    <row r="170" spans="1:33" ht="20.25" customHeight="1" x14ac:dyDescent="0.25">
      <c r="A170" s="272"/>
      <c r="B170" s="272"/>
      <c r="C170" s="169" t="s">
        <v>487</v>
      </c>
      <c r="D170" s="485" t="s">
        <v>394</v>
      </c>
      <c r="E170" s="274"/>
      <c r="F170" s="275"/>
      <c r="G170" s="275"/>
      <c r="H170" s="169"/>
      <c r="I170" s="169"/>
      <c r="J170" s="169"/>
      <c r="K170" s="276"/>
      <c r="L170" s="276"/>
      <c r="M170" s="486">
        <v>23678.221600000001</v>
      </c>
      <c r="N170" s="278"/>
      <c r="O170" s="278"/>
      <c r="P170" s="300"/>
      <c r="Q170" s="278"/>
      <c r="R170" s="171"/>
      <c r="S170" s="171"/>
      <c r="T170" s="171"/>
      <c r="U170" s="171"/>
      <c r="V170" s="171"/>
      <c r="W170" s="171"/>
      <c r="X170" s="171"/>
      <c r="Y170" s="278"/>
      <c r="Z170" s="279"/>
      <c r="AB170" s="273"/>
      <c r="AC170" s="280"/>
      <c r="AD170" s="280"/>
      <c r="AE170" s="278"/>
      <c r="AF170" s="278"/>
      <c r="AG170" s="282"/>
    </row>
    <row r="171" spans="1:33" ht="20.25" customHeight="1" x14ac:dyDescent="0.25">
      <c r="A171" s="272"/>
      <c r="B171" s="272"/>
      <c r="C171" s="169" t="s">
        <v>488</v>
      </c>
      <c r="D171" s="485" t="s">
        <v>433</v>
      </c>
      <c r="E171" s="274"/>
      <c r="F171" s="275"/>
      <c r="G171" s="275"/>
      <c r="H171" s="169"/>
      <c r="I171" s="169"/>
      <c r="J171" s="169"/>
      <c r="K171" s="276"/>
      <c r="L171" s="276"/>
      <c r="M171" s="486">
        <v>27916.096000000001</v>
      </c>
      <c r="N171" s="278"/>
      <c r="O171" s="278"/>
      <c r="P171" s="278"/>
      <c r="Q171" s="278"/>
      <c r="R171" s="171"/>
      <c r="S171" s="171"/>
      <c r="T171" s="171"/>
      <c r="U171" s="278"/>
      <c r="V171" s="278"/>
      <c r="W171" s="278"/>
      <c r="X171" s="278"/>
      <c r="Y171" s="278"/>
      <c r="Z171" s="279"/>
      <c r="AB171" s="273"/>
      <c r="AC171" s="280"/>
      <c r="AD171" s="280"/>
      <c r="AE171" s="278"/>
      <c r="AF171" s="278"/>
      <c r="AG171" s="282"/>
    </row>
    <row r="172" spans="1:33" ht="20.25" customHeight="1" x14ac:dyDescent="0.25">
      <c r="A172" s="272"/>
      <c r="B172" s="272"/>
      <c r="C172" s="169" t="s">
        <v>489</v>
      </c>
      <c r="D172" s="485" t="s">
        <v>433</v>
      </c>
      <c r="E172" s="274"/>
      <c r="F172" s="275"/>
      <c r="G172" s="275"/>
      <c r="H172" s="169"/>
      <c r="I172" s="169"/>
      <c r="J172" s="169"/>
      <c r="K172" s="276"/>
      <c r="L172" s="276"/>
      <c r="M172" s="486">
        <v>27916.096000000001</v>
      </c>
      <c r="N172" s="278"/>
      <c r="O172" s="278"/>
      <c r="P172" s="278"/>
      <c r="Q172" s="278"/>
      <c r="R172" s="171"/>
      <c r="S172" s="171"/>
      <c r="T172" s="278"/>
      <c r="U172" s="278"/>
      <c r="V172" s="278"/>
      <c r="W172" s="278"/>
      <c r="X172" s="278"/>
      <c r="Y172" s="278"/>
      <c r="Z172" s="279"/>
      <c r="AB172" s="171"/>
      <c r="AC172" s="280"/>
      <c r="AD172" s="280"/>
      <c r="AE172" s="278"/>
      <c r="AF172" s="278"/>
      <c r="AG172" s="282"/>
    </row>
    <row r="173" spans="1:33" ht="20.25" customHeight="1" x14ac:dyDescent="0.25">
      <c r="A173" s="272"/>
      <c r="B173" s="286"/>
      <c r="C173" s="169" t="s">
        <v>490</v>
      </c>
      <c r="D173" s="485" t="s">
        <v>433</v>
      </c>
      <c r="E173" s="274"/>
      <c r="F173" s="275"/>
      <c r="G173" s="275"/>
      <c r="H173" s="169"/>
      <c r="I173" s="169"/>
      <c r="J173" s="169"/>
      <c r="K173" s="276"/>
      <c r="L173" s="276"/>
      <c r="M173" s="486">
        <v>27916.096000000001</v>
      </c>
      <c r="N173" s="278"/>
      <c r="O173" s="278"/>
      <c r="P173" s="278"/>
      <c r="Q173" s="278"/>
      <c r="R173" s="171"/>
      <c r="S173" s="171"/>
      <c r="T173" s="278"/>
      <c r="U173" s="278"/>
      <c r="V173" s="278"/>
      <c r="W173" s="278"/>
      <c r="X173" s="278"/>
      <c r="Y173" s="278"/>
      <c r="Z173" s="279"/>
      <c r="AB173" s="285"/>
      <c r="AC173" s="280"/>
      <c r="AD173" s="280"/>
      <c r="AE173" s="278"/>
      <c r="AF173" s="278"/>
      <c r="AG173" s="282"/>
    </row>
    <row r="174" spans="1:33" ht="20.25" customHeight="1" x14ac:dyDescent="0.25">
      <c r="A174" s="272"/>
      <c r="B174" s="272"/>
      <c r="C174" s="169" t="s">
        <v>491</v>
      </c>
      <c r="D174" s="485" t="s">
        <v>433</v>
      </c>
      <c r="E174" s="274"/>
      <c r="F174" s="275"/>
      <c r="G174" s="275"/>
      <c r="H174" s="169"/>
      <c r="I174" s="169"/>
      <c r="J174" s="169"/>
      <c r="K174" s="276"/>
      <c r="L174" s="276"/>
      <c r="M174" s="486">
        <v>27916.096000000001</v>
      </c>
      <c r="N174" s="278"/>
      <c r="O174" s="278"/>
      <c r="P174" s="278"/>
      <c r="Q174" s="278"/>
      <c r="R174" s="171"/>
      <c r="S174" s="171"/>
      <c r="T174" s="171"/>
      <c r="U174" s="278"/>
      <c r="V174" s="278"/>
      <c r="W174" s="278"/>
      <c r="X174" s="278"/>
      <c r="Y174" s="278"/>
      <c r="Z174" s="279"/>
      <c r="AB174" s="285"/>
      <c r="AC174" s="280"/>
      <c r="AD174" s="280"/>
      <c r="AE174" s="278"/>
      <c r="AF174" s="278"/>
      <c r="AG174" s="282"/>
    </row>
    <row r="175" spans="1:33" ht="20.25" customHeight="1" x14ac:dyDescent="0.25">
      <c r="A175" s="272"/>
      <c r="B175" s="272"/>
      <c r="C175" s="169" t="s">
        <v>492</v>
      </c>
      <c r="D175" s="485" t="s">
        <v>433</v>
      </c>
      <c r="E175" s="274"/>
      <c r="F175" s="275"/>
      <c r="G175" s="275"/>
      <c r="H175" s="169"/>
      <c r="I175" s="169"/>
      <c r="J175" s="169"/>
      <c r="K175" s="276"/>
      <c r="L175" s="276"/>
      <c r="M175" s="486">
        <v>43532.944000000003</v>
      </c>
      <c r="N175" s="278"/>
      <c r="O175" s="278"/>
      <c r="P175" s="278"/>
      <c r="Q175" s="278"/>
      <c r="R175" s="171"/>
      <c r="S175" s="171"/>
      <c r="T175" s="278"/>
      <c r="U175" s="278"/>
      <c r="V175" s="278"/>
      <c r="W175" s="278"/>
      <c r="X175" s="278"/>
      <c r="Y175" s="278"/>
      <c r="Z175" s="279"/>
      <c r="AB175" s="285"/>
      <c r="AC175" s="280"/>
      <c r="AD175" s="280"/>
      <c r="AE175" s="278"/>
      <c r="AF175" s="278"/>
      <c r="AG175" s="282"/>
    </row>
    <row r="176" spans="1:33" ht="20.25" customHeight="1" x14ac:dyDescent="0.25">
      <c r="A176" s="272"/>
      <c r="B176" s="290"/>
      <c r="C176" s="169" t="s">
        <v>493</v>
      </c>
      <c r="D176" s="485" t="s">
        <v>494</v>
      </c>
      <c r="E176" s="274"/>
      <c r="F176" s="275"/>
      <c r="G176" s="273"/>
      <c r="H176" s="169"/>
      <c r="I176" s="169"/>
      <c r="J176" s="169"/>
      <c r="K176" s="169"/>
      <c r="L176" s="169"/>
      <c r="M176" s="486">
        <v>2996.9</v>
      </c>
      <c r="N176" s="278"/>
      <c r="O176" s="278"/>
      <c r="P176" s="278"/>
      <c r="Q176" s="278"/>
      <c r="R176" s="171"/>
      <c r="S176" s="171"/>
      <c r="T176" s="278"/>
      <c r="U176" s="278"/>
      <c r="V176" s="278"/>
      <c r="W176" s="278"/>
      <c r="X176" s="278"/>
      <c r="Y176" s="278"/>
      <c r="Z176" s="279"/>
      <c r="AB176" s="171"/>
      <c r="AC176" s="280"/>
      <c r="AD176" s="280"/>
      <c r="AE176" s="278"/>
      <c r="AF176" s="278"/>
      <c r="AG176" s="282"/>
    </row>
    <row r="177" spans="1:33" ht="20.25" customHeight="1" x14ac:dyDescent="0.25">
      <c r="A177" s="272"/>
      <c r="B177" s="272"/>
      <c r="C177" s="169" t="s">
        <v>495</v>
      </c>
      <c r="D177" s="485" t="s">
        <v>496</v>
      </c>
      <c r="E177" s="274"/>
      <c r="F177" s="275"/>
      <c r="G177" s="275"/>
      <c r="H177" s="169"/>
      <c r="I177" s="169"/>
      <c r="J177" s="169"/>
      <c r="K177" s="276"/>
      <c r="L177" s="276"/>
      <c r="M177" s="486">
        <v>2610</v>
      </c>
      <c r="N177" s="278"/>
      <c r="O177" s="278"/>
      <c r="P177" s="278"/>
      <c r="Q177" s="278"/>
      <c r="R177" s="171"/>
      <c r="S177" s="171"/>
      <c r="T177" s="278"/>
      <c r="U177" s="278"/>
      <c r="V177" s="278"/>
      <c r="W177" s="278"/>
      <c r="X177" s="278"/>
      <c r="Y177" s="278"/>
      <c r="Z177" s="279"/>
      <c r="AB177" s="285"/>
      <c r="AC177" s="280"/>
      <c r="AD177" s="280"/>
      <c r="AE177" s="278"/>
      <c r="AF177" s="278"/>
      <c r="AG177" s="282"/>
    </row>
    <row r="178" spans="1:33" ht="20.25" customHeight="1" x14ac:dyDescent="0.25">
      <c r="A178" s="272"/>
      <c r="B178" s="272"/>
      <c r="C178" s="169" t="s">
        <v>497</v>
      </c>
      <c r="D178" s="485" t="s">
        <v>498</v>
      </c>
      <c r="E178" s="274"/>
      <c r="F178" s="275"/>
      <c r="G178" s="275"/>
      <c r="H178" s="169"/>
      <c r="I178" s="169"/>
      <c r="J178" s="169"/>
      <c r="K178" s="276"/>
      <c r="L178" s="276"/>
      <c r="M178" s="486">
        <v>3854.4247999999998</v>
      </c>
      <c r="N178" s="278"/>
      <c r="O178" s="278"/>
      <c r="P178" s="278"/>
      <c r="Q178" s="278"/>
      <c r="R178" s="171"/>
      <c r="S178" s="171"/>
      <c r="T178" s="278"/>
      <c r="U178" s="278"/>
      <c r="V178" s="278"/>
      <c r="W178" s="278"/>
      <c r="X178" s="278"/>
      <c r="Y178" s="278"/>
      <c r="Z178" s="279"/>
      <c r="AB178" s="171"/>
      <c r="AC178" s="280"/>
      <c r="AD178" s="280"/>
      <c r="AE178" s="278"/>
      <c r="AF178" s="278"/>
      <c r="AG178" s="282"/>
    </row>
    <row r="179" spans="1:33" ht="20.25" customHeight="1" x14ac:dyDescent="0.25">
      <c r="A179" s="272"/>
      <c r="B179" s="272"/>
      <c r="C179" s="169" t="s">
        <v>499</v>
      </c>
      <c r="D179" s="485" t="s">
        <v>498</v>
      </c>
      <c r="E179" s="274"/>
      <c r="F179" s="275"/>
      <c r="G179" s="275"/>
      <c r="H179" s="169"/>
      <c r="I179" s="169"/>
      <c r="J179" s="169"/>
      <c r="K179" s="276"/>
      <c r="L179" s="276"/>
      <c r="M179" s="486">
        <v>3854.4247999999998</v>
      </c>
      <c r="N179" s="278"/>
      <c r="O179" s="278"/>
      <c r="P179" s="278"/>
      <c r="Q179" s="278"/>
      <c r="R179" s="171"/>
      <c r="S179" s="171"/>
      <c r="T179" s="278"/>
      <c r="U179" s="278"/>
      <c r="V179" s="278"/>
      <c r="W179" s="278"/>
      <c r="X179" s="278"/>
      <c r="Y179" s="278"/>
      <c r="Z179" s="279"/>
      <c r="AB179" s="285"/>
      <c r="AC179" s="280"/>
      <c r="AD179" s="280"/>
      <c r="AE179" s="278"/>
      <c r="AF179" s="278"/>
      <c r="AG179" s="282"/>
    </row>
    <row r="180" spans="1:33" ht="20.25" customHeight="1" x14ac:dyDescent="0.25">
      <c r="A180" s="272"/>
      <c r="B180" s="283"/>
      <c r="C180" s="169" t="s">
        <v>500</v>
      </c>
      <c r="D180" s="485" t="s">
        <v>498</v>
      </c>
      <c r="E180" s="274"/>
      <c r="F180" s="275"/>
      <c r="G180" s="275"/>
      <c r="H180" s="169"/>
      <c r="I180" s="169"/>
      <c r="J180" s="169"/>
      <c r="K180" s="276"/>
      <c r="L180" s="276"/>
      <c r="M180" s="486">
        <v>3854.4247999999998</v>
      </c>
      <c r="N180" s="278"/>
      <c r="O180" s="278"/>
      <c r="P180" s="278"/>
      <c r="Q180" s="278"/>
      <c r="R180" s="171"/>
      <c r="S180" s="171"/>
      <c r="T180" s="278"/>
      <c r="U180" s="278"/>
      <c r="V180" s="278"/>
      <c r="W180" s="278"/>
      <c r="X180" s="278"/>
      <c r="Y180" s="278"/>
      <c r="Z180" s="279"/>
      <c r="AB180" s="291"/>
      <c r="AC180" s="280"/>
      <c r="AD180" s="280"/>
      <c r="AE180" s="278"/>
      <c r="AF180" s="278"/>
      <c r="AG180" s="282"/>
    </row>
    <row r="181" spans="1:33" ht="20.25" customHeight="1" x14ac:dyDescent="0.25">
      <c r="A181" s="292"/>
      <c r="B181" s="292"/>
      <c r="C181" s="169" t="s">
        <v>501</v>
      </c>
      <c r="D181" s="485" t="s">
        <v>498</v>
      </c>
      <c r="E181" s="274"/>
      <c r="F181" s="273"/>
      <c r="G181" s="273"/>
      <c r="H181" s="169"/>
      <c r="I181" s="169"/>
      <c r="J181" s="169"/>
      <c r="K181" s="169"/>
      <c r="L181" s="169"/>
      <c r="M181" s="486">
        <v>3854.4247999999998</v>
      </c>
      <c r="N181" s="278"/>
      <c r="O181" s="278"/>
      <c r="P181" s="278"/>
      <c r="Q181" s="278"/>
      <c r="R181" s="293"/>
      <c r="S181" s="293"/>
      <c r="T181" s="278"/>
      <c r="U181" s="278"/>
      <c r="V181" s="278"/>
      <c r="W181" s="278"/>
      <c r="X181" s="278"/>
      <c r="Y181" s="278"/>
      <c r="Z181" s="279"/>
      <c r="AB181" s="168"/>
      <c r="AC181" s="280"/>
      <c r="AD181" s="280"/>
      <c r="AE181" s="278"/>
      <c r="AF181" s="278"/>
      <c r="AG181" s="282"/>
    </row>
    <row r="182" spans="1:33" ht="20.25" customHeight="1" x14ac:dyDescent="0.25">
      <c r="A182" s="272"/>
      <c r="B182" s="283"/>
      <c r="C182" s="169" t="s">
        <v>502</v>
      </c>
      <c r="D182" s="485" t="s">
        <v>498</v>
      </c>
      <c r="E182" s="274"/>
      <c r="F182" s="275"/>
      <c r="G182" s="275"/>
      <c r="H182" s="169"/>
      <c r="I182" s="169"/>
      <c r="J182" s="169"/>
      <c r="K182" s="276"/>
      <c r="L182" s="276"/>
      <c r="M182" s="487">
        <v>3854.4247999999998</v>
      </c>
      <c r="N182" s="278"/>
      <c r="O182" s="278"/>
      <c r="P182" s="278"/>
      <c r="Q182" s="278"/>
      <c r="R182" s="171"/>
      <c r="S182" s="171"/>
      <c r="T182" s="278"/>
      <c r="U182" s="278"/>
      <c r="V182" s="278"/>
      <c r="W182" s="278"/>
      <c r="X182" s="278"/>
      <c r="Y182" s="278"/>
      <c r="Z182" s="279"/>
      <c r="AB182" s="285"/>
      <c r="AC182" s="280"/>
      <c r="AD182" s="280"/>
      <c r="AE182" s="278"/>
      <c r="AF182" s="278"/>
      <c r="AG182" s="282"/>
    </row>
    <row r="183" spans="1:33" ht="20.25" customHeight="1" x14ac:dyDescent="0.25">
      <c r="A183" s="272"/>
      <c r="B183" s="272"/>
      <c r="C183" s="169" t="s">
        <v>503</v>
      </c>
      <c r="D183" s="485" t="s">
        <v>498</v>
      </c>
      <c r="E183" s="274"/>
      <c r="F183" s="275"/>
      <c r="G183" s="275"/>
      <c r="H183" s="169"/>
      <c r="I183" s="169"/>
      <c r="J183" s="169"/>
      <c r="K183" s="276"/>
      <c r="L183" s="276"/>
      <c r="M183" s="486">
        <v>3854.4247999999998</v>
      </c>
      <c r="N183" s="278"/>
      <c r="O183" s="278"/>
      <c r="P183" s="278"/>
      <c r="Q183" s="278"/>
      <c r="R183" s="171"/>
      <c r="S183" s="171"/>
      <c r="T183" s="278"/>
      <c r="U183" s="278"/>
      <c r="V183" s="278"/>
      <c r="W183" s="278"/>
      <c r="X183" s="278"/>
      <c r="Y183" s="278"/>
      <c r="Z183" s="279"/>
      <c r="AB183" s="285"/>
      <c r="AC183" s="280"/>
      <c r="AD183" s="280"/>
      <c r="AE183" s="278"/>
      <c r="AF183" s="278"/>
      <c r="AG183" s="282"/>
    </row>
    <row r="184" spans="1:33" ht="20.25" customHeight="1" x14ac:dyDescent="0.25">
      <c r="A184" s="272"/>
      <c r="B184" s="272"/>
      <c r="C184" s="169" t="s">
        <v>504</v>
      </c>
      <c r="D184" s="485" t="s">
        <v>498</v>
      </c>
      <c r="E184" s="274"/>
      <c r="F184" s="275"/>
      <c r="G184" s="275"/>
      <c r="H184" s="169"/>
      <c r="I184" s="169"/>
      <c r="J184" s="169"/>
      <c r="K184" s="276"/>
      <c r="L184" s="276"/>
      <c r="M184" s="486">
        <v>3854.4247999999998</v>
      </c>
      <c r="N184" s="295"/>
      <c r="O184" s="295"/>
      <c r="P184" s="295"/>
      <c r="Q184" s="295"/>
      <c r="R184" s="296"/>
      <c r="S184" s="296"/>
      <c r="T184" s="295"/>
      <c r="U184" s="295"/>
      <c r="V184" s="295"/>
      <c r="W184" s="295"/>
      <c r="X184" s="295"/>
      <c r="Y184" s="295"/>
      <c r="Z184" s="279"/>
      <c r="AB184" s="171"/>
      <c r="AC184" s="280"/>
      <c r="AD184" s="280"/>
      <c r="AE184" s="278"/>
      <c r="AF184" s="278"/>
      <c r="AG184" s="282"/>
    </row>
    <row r="185" spans="1:33" ht="20.25" customHeight="1" x14ac:dyDescent="0.25">
      <c r="A185" s="272"/>
      <c r="B185" s="272"/>
      <c r="C185" s="169" t="s">
        <v>505</v>
      </c>
      <c r="D185" s="485" t="s">
        <v>498</v>
      </c>
      <c r="E185" s="274"/>
      <c r="F185" s="275"/>
      <c r="G185" s="275"/>
      <c r="H185" s="169"/>
      <c r="I185" s="169"/>
      <c r="J185" s="169"/>
      <c r="K185" s="169"/>
      <c r="L185" s="276"/>
      <c r="M185" s="486">
        <v>3854.4247999999998</v>
      </c>
      <c r="N185" s="278"/>
      <c r="O185" s="278"/>
      <c r="P185" s="278"/>
      <c r="Q185" s="278"/>
      <c r="R185" s="171"/>
      <c r="S185" s="171"/>
      <c r="T185" s="278"/>
      <c r="U185" s="278"/>
      <c r="V185" s="278"/>
      <c r="W185" s="278"/>
      <c r="X185" s="278"/>
      <c r="Y185" s="278"/>
      <c r="Z185" s="279"/>
      <c r="AB185" s="171"/>
      <c r="AC185" s="280"/>
      <c r="AD185" s="280"/>
      <c r="AE185" s="278"/>
      <c r="AF185" s="278"/>
      <c r="AG185" s="282"/>
    </row>
    <row r="186" spans="1:33" ht="20.25" customHeight="1" x14ac:dyDescent="0.25">
      <c r="A186" s="272"/>
      <c r="B186" s="272"/>
      <c r="C186" s="169" t="s">
        <v>506</v>
      </c>
      <c r="D186" s="485" t="s">
        <v>498</v>
      </c>
      <c r="E186" s="274"/>
      <c r="F186" s="275"/>
      <c r="G186" s="275"/>
      <c r="H186" s="169"/>
      <c r="I186" s="169"/>
      <c r="J186" s="169"/>
      <c r="K186" s="169"/>
      <c r="L186" s="276"/>
      <c r="M186" s="486">
        <v>3854.4247999999998</v>
      </c>
      <c r="N186" s="278"/>
      <c r="O186" s="278"/>
      <c r="P186" s="278"/>
      <c r="Q186" s="278"/>
      <c r="R186" s="171"/>
      <c r="S186" s="171"/>
      <c r="T186" s="278"/>
      <c r="U186" s="278"/>
      <c r="V186" s="278"/>
      <c r="W186" s="278"/>
      <c r="X186" s="278"/>
      <c r="Y186" s="278"/>
      <c r="Z186" s="279"/>
      <c r="AB186" s="171"/>
      <c r="AC186" s="280"/>
      <c r="AD186" s="280"/>
      <c r="AE186" s="278"/>
      <c r="AF186" s="278"/>
      <c r="AG186" s="282"/>
    </row>
    <row r="187" spans="1:33" ht="20.25" customHeight="1" x14ac:dyDescent="0.25">
      <c r="A187" s="272"/>
      <c r="B187" s="286"/>
      <c r="C187" s="169" t="s">
        <v>507</v>
      </c>
      <c r="D187" s="485" t="s">
        <v>498</v>
      </c>
      <c r="E187" s="274"/>
      <c r="F187" s="275"/>
      <c r="G187" s="275"/>
      <c r="H187" s="169"/>
      <c r="I187" s="169"/>
      <c r="J187" s="169"/>
      <c r="K187" s="276"/>
      <c r="L187" s="276"/>
      <c r="M187" s="486">
        <v>3854.4247999999998</v>
      </c>
      <c r="N187" s="278"/>
      <c r="O187" s="278"/>
      <c r="P187" s="278"/>
      <c r="Q187" s="278"/>
      <c r="R187" s="171"/>
      <c r="S187" s="171"/>
      <c r="T187" s="171"/>
      <c r="U187" s="278"/>
      <c r="V187" s="278"/>
      <c r="W187" s="278"/>
      <c r="X187" s="278"/>
      <c r="Y187" s="278"/>
      <c r="Z187" s="279"/>
      <c r="AB187" s="285"/>
      <c r="AC187" s="280"/>
      <c r="AD187" s="280"/>
      <c r="AE187" s="278"/>
      <c r="AF187" s="278"/>
      <c r="AG187" s="282"/>
    </row>
    <row r="188" spans="1:33" ht="20.25" customHeight="1" x14ac:dyDescent="0.25">
      <c r="A188" s="272"/>
      <c r="B188" s="272"/>
      <c r="C188" s="169" t="s">
        <v>508</v>
      </c>
      <c r="D188" s="485" t="s">
        <v>498</v>
      </c>
      <c r="E188" s="274"/>
      <c r="F188" s="275"/>
      <c r="G188" s="275"/>
      <c r="H188" s="169"/>
      <c r="I188" s="169"/>
      <c r="J188" s="169"/>
      <c r="K188" s="276"/>
      <c r="L188" s="276"/>
      <c r="M188" s="486">
        <v>3854.4247999999998</v>
      </c>
      <c r="N188" s="278"/>
      <c r="O188" s="278"/>
      <c r="P188" s="278"/>
      <c r="Q188" s="278"/>
      <c r="R188" s="171"/>
      <c r="S188" s="171"/>
      <c r="T188" s="171"/>
      <c r="U188" s="171"/>
      <c r="V188" s="171"/>
      <c r="W188" s="171"/>
      <c r="X188" s="278"/>
      <c r="Y188" s="278"/>
      <c r="Z188" s="279"/>
      <c r="AB188" s="273"/>
      <c r="AC188" s="280"/>
      <c r="AD188" s="280"/>
      <c r="AE188" s="278"/>
      <c r="AF188" s="278"/>
      <c r="AG188" s="282"/>
    </row>
    <row r="189" spans="1:33" ht="20.25" customHeight="1" x14ac:dyDescent="0.25">
      <c r="A189" s="272"/>
      <c r="B189" s="272"/>
      <c r="C189" s="169" t="s">
        <v>509</v>
      </c>
      <c r="D189" s="485" t="s">
        <v>498</v>
      </c>
      <c r="E189" s="274"/>
      <c r="F189" s="275"/>
      <c r="G189" s="275"/>
      <c r="H189" s="169"/>
      <c r="I189" s="169"/>
      <c r="J189" s="169"/>
      <c r="K189" s="276"/>
      <c r="L189" s="276"/>
      <c r="M189" s="486">
        <v>3854.4247999999998</v>
      </c>
      <c r="N189" s="278"/>
      <c r="O189" s="278"/>
      <c r="P189" s="278"/>
      <c r="Q189" s="278"/>
      <c r="R189" s="171"/>
      <c r="S189" s="171"/>
      <c r="T189" s="278"/>
      <c r="U189" s="278"/>
      <c r="V189" s="278"/>
      <c r="W189" s="278"/>
      <c r="X189" s="278"/>
      <c r="Y189" s="278"/>
      <c r="Z189" s="279"/>
      <c r="AB189" s="285"/>
      <c r="AC189" s="280"/>
      <c r="AD189" s="280"/>
      <c r="AE189" s="278"/>
      <c r="AF189" s="278"/>
      <c r="AG189" s="282"/>
    </row>
    <row r="190" spans="1:33" ht="20.25" customHeight="1" x14ac:dyDescent="0.25">
      <c r="A190" s="272"/>
      <c r="B190" s="283"/>
      <c r="C190" s="169" t="s">
        <v>510</v>
      </c>
      <c r="D190" s="485" t="s">
        <v>498</v>
      </c>
      <c r="E190" s="274"/>
      <c r="F190" s="275"/>
      <c r="G190" s="275"/>
      <c r="H190" s="169"/>
      <c r="I190" s="169"/>
      <c r="J190" s="169"/>
      <c r="K190" s="276"/>
      <c r="L190" s="276"/>
      <c r="M190" s="486">
        <v>3854.4247999999998</v>
      </c>
      <c r="N190" s="278"/>
      <c r="O190" s="278"/>
      <c r="P190" s="278"/>
      <c r="Q190" s="278"/>
      <c r="R190" s="171"/>
      <c r="S190" s="171"/>
      <c r="T190" s="278"/>
      <c r="U190" s="278"/>
      <c r="V190" s="278"/>
      <c r="W190" s="278"/>
      <c r="X190" s="278"/>
      <c r="Y190" s="278"/>
      <c r="Z190" s="279"/>
      <c r="AB190" s="285"/>
      <c r="AC190" s="280"/>
      <c r="AD190" s="280"/>
      <c r="AE190" s="278"/>
      <c r="AF190" s="278"/>
      <c r="AG190" s="282"/>
    </row>
    <row r="191" spans="1:33" ht="20.25" customHeight="1" x14ac:dyDescent="0.25">
      <c r="A191" s="272"/>
      <c r="B191" s="272"/>
      <c r="C191" s="169" t="s">
        <v>511</v>
      </c>
      <c r="D191" s="485" t="s">
        <v>498</v>
      </c>
      <c r="E191" s="274"/>
      <c r="F191" s="275"/>
      <c r="G191" s="275"/>
      <c r="H191" s="169"/>
      <c r="I191" s="169"/>
      <c r="J191" s="169"/>
      <c r="K191" s="276"/>
      <c r="L191" s="276"/>
      <c r="M191" s="486">
        <v>3854.4247999999998</v>
      </c>
      <c r="N191" s="278"/>
      <c r="O191" s="278"/>
      <c r="P191" s="278"/>
      <c r="Q191" s="278"/>
      <c r="R191" s="171"/>
      <c r="S191" s="171"/>
      <c r="T191" s="171"/>
      <c r="U191" s="278"/>
      <c r="V191" s="278"/>
      <c r="W191" s="278"/>
      <c r="X191" s="278"/>
      <c r="Y191" s="278"/>
      <c r="Z191" s="279"/>
      <c r="AB191" s="168"/>
      <c r="AC191" s="280"/>
      <c r="AD191" s="280"/>
      <c r="AE191" s="278"/>
      <c r="AF191" s="278"/>
      <c r="AG191" s="282"/>
    </row>
    <row r="192" spans="1:33" ht="20.25" customHeight="1" x14ac:dyDescent="0.25">
      <c r="A192" s="272"/>
      <c r="B192" s="272"/>
      <c r="C192" s="169" t="s">
        <v>512</v>
      </c>
      <c r="D192" s="485" t="s">
        <v>498</v>
      </c>
      <c r="E192" s="274"/>
      <c r="F192" s="275"/>
      <c r="G192" s="275"/>
      <c r="H192" s="169"/>
      <c r="I192" s="169"/>
      <c r="J192" s="169"/>
      <c r="K192" s="169"/>
      <c r="L192" s="276"/>
      <c r="M192" s="486">
        <v>3854.4247999999998</v>
      </c>
      <c r="N192" s="278"/>
      <c r="O192" s="278"/>
      <c r="P192" s="278"/>
      <c r="Q192" s="278"/>
      <c r="R192" s="171"/>
      <c r="S192" s="171"/>
      <c r="T192" s="171"/>
      <c r="U192" s="278"/>
      <c r="V192" s="278"/>
      <c r="W192" s="278"/>
      <c r="X192" s="278"/>
      <c r="Y192" s="278"/>
      <c r="Z192" s="279"/>
      <c r="AB192" s="169"/>
      <c r="AC192" s="280"/>
      <c r="AD192" s="280"/>
      <c r="AE192" s="278"/>
      <c r="AF192" s="278"/>
      <c r="AG192" s="282"/>
    </row>
    <row r="193" spans="1:33" ht="20.25" customHeight="1" x14ac:dyDescent="0.25">
      <c r="A193" s="272"/>
      <c r="B193" s="290"/>
      <c r="C193" s="169" t="s">
        <v>513</v>
      </c>
      <c r="D193" s="485" t="s">
        <v>498</v>
      </c>
      <c r="E193" s="274"/>
      <c r="F193" s="275"/>
      <c r="G193" s="273"/>
      <c r="H193" s="169"/>
      <c r="I193" s="169"/>
      <c r="J193" s="169"/>
      <c r="K193" s="169"/>
      <c r="L193" s="169"/>
      <c r="M193" s="486">
        <v>3854.4247999999998</v>
      </c>
      <c r="N193" s="278"/>
      <c r="O193" s="278"/>
      <c r="P193" s="278"/>
      <c r="Q193" s="278"/>
      <c r="R193" s="171"/>
      <c r="S193" s="171"/>
      <c r="T193" s="278"/>
      <c r="U193" s="278"/>
      <c r="V193" s="278"/>
      <c r="W193" s="278"/>
      <c r="X193" s="278"/>
      <c r="Y193" s="278"/>
      <c r="Z193" s="279"/>
      <c r="AB193" s="171"/>
      <c r="AC193" s="280"/>
      <c r="AD193" s="280"/>
      <c r="AE193" s="278"/>
      <c r="AF193" s="278"/>
      <c r="AG193" s="282"/>
    </row>
    <row r="194" spans="1:33" ht="20.25" customHeight="1" x14ac:dyDescent="0.25">
      <c r="A194" s="272"/>
      <c r="B194" s="290"/>
      <c r="C194" s="169" t="s">
        <v>514</v>
      </c>
      <c r="D194" s="485" t="s">
        <v>498</v>
      </c>
      <c r="E194" s="274"/>
      <c r="F194" s="275"/>
      <c r="G194" s="273"/>
      <c r="H194" s="169"/>
      <c r="I194" s="169"/>
      <c r="J194" s="169"/>
      <c r="K194" s="169"/>
      <c r="L194" s="169"/>
      <c r="M194" s="486">
        <v>3854.4247999999998</v>
      </c>
      <c r="N194" s="278"/>
      <c r="O194" s="278"/>
      <c r="P194" s="278"/>
      <c r="Q194" s="278"/>
      <c r="R194" s="171"/>
      <c r="S194" s="171"/>
      <c r="T194" s="278"/>
      <c r="U194" s="278"/>
      <c r="V194" s="278"/>
      <c r="W194" s="278"/>
      <c r="X194" s="278"/>
      <c r="Y194" s="278"/>
      <c r="Z194" s="279"/>
      <c r="AB194" s="171"/>
      <c r="AC194" s="280"/>
      <c r="AD194" s="280"/>
      <c r="AE194" s="278"/>
      <c r="AF194" s="278"/>
      <c r="AG194" s="282"/>
    </row>
    <row r="195" spans="1:33" ht="20.25" customHeight="1" x14ac:dyDescent="0.25">
      <c r="A195" s="292"/>
      <c r="B195" s="292"/>
      <c r="C195" s="169" t="s">
        <v>515</v>
      </c>
      <c r="D195" s="485" t="s">
        <v>498</v>
      </c>
      <c r="E195" s="274"/>
      <c r="F195" s="273"/>
      <c r="G195" s="273"/>
      <c r="H195" s="169"/>
      <c r="I195" s="169"/>
      <c r="J195" s="169"/>
      <c r="K195" s="169"/>
      <c r="L195" s="169"/>
      <c r="M195" s="486">
        <v>3854.4247999999998</v>
      </c>
      <c r="N195" s="278"/>
      <c r="O195" s="278"/>
      <c r="P195" s="278"/>
      <c r="Q195" s="278"/>
      <c r="R195" s="293"/>
      <c r="S195" s="293"/>
      <c r="T195" s="278"/>
      <c r="U195" s="278"/>
      <c r="V195" s="278"/>
      <c r="W195" s="278"/>
      <c r="X195" s="278"/>
      <c r="Y195" s="278"/>
      <c r="Z195" s="279"/>
      <c r="AB195" s="168"/>
      <c r="AC195" s="280"/>
      <c r="AD195" s="280"/>
      <c r="AE195" s="278"/>
      <c r="AF195" s="278"/>
      <c r="AG195" s="282"/>
    </row>
    <row r="196" spans="1:33" ht="20.25" customHeight="1" x14ac:dyDescent="0.25">
      <c r="A196" s="292"/>
      <c r="B196" s="292"/>
      <c r="C196" s="169" t="s">
        <v>516</v>
      </c>
      <c r="D196" s="485" t="s">
        <v>498</v>
      </c>
      <c r="E196" s="274"/>
      <c r="F196" s="273"/>
      <c r="G196" s="273"/>
      <c r="H196" s="169"/>
      <c r="I196" s="169"/>
      <c r="J196" s="169"/>
      <c r="K196" s="169"/>
      <c r="L196" s="169"/>
      <c r="M196" s="486">
        <v>3854.4247999999998</v>
      </c>
      <c r="N196" s="278"/>
      <c r="O196" s="278"/>
      <c r="P196" s="278"/>
      <c r="Q196" s="278"/>
      <c r="R196" s="293"/>
      <c r="S196" s="293"/>
      <c r="T196" s="278"/>
      <c r="U196" s="278"/>
      <c r="V196" s="278"/>
      <c r="W196" s="278"/>
      <c r="X196" s="278"/>
      <c r="Y196" s="278"/>
      <c r="Z196" s="279"/>
      <c r="AB196" s="168"/>
      <c r="AC196" s="280"/>
      <c r="AD196" s="280"/>
      <c r="AE196" s="278"/>
      <c r="AF196" s="278"/>
      <c r="AG196" s="282"/>
    </row>
    <row r="197" spans="1:33" ht="20.25" customHeight="1" x14ac:dyDescent="0.25">
      <c r="A197" s="292"/>
      <c r="B197" s="292"/>
      <c r="C197" s="169" t="s">
        <v>517</v>
      </c>
      <c r="D197" s="485" t="s">
        <v>498</v>
      </c>
      <c r="E197" s="274"/>
      <c r="F197" s="273"/>
      <c r="G197" s="273"/>
      <c r="H197" s="169"/>
      <c r="I197" s="169"/>
      <c r="J197" s="169"/>
      <c r="K197" s="169"/>
      <c r="L197" s="169"/>
      <c r="M197" s="487">
        <v>3854.4247999999998</v>
      </c>
      <c r="N197" s="278"/>
      <c r="O197" s="278"/>
      <c r="P197" s="278"/>
      <c r="Q197" s="278"/>
      <c r="R197" s="293"/>
      <c r="S197" s="293"/>
      <c r="T197" s="278"/>
      <c r="U197" s="278"/>
      <c r="V197" s="278"/>
      <c r="W197" s="278"/>
      <c r="X197" s="278"/>
      <c r="Y197" s="278"/>
      <c r="Z197" s="279"/>
      <c r="AB197" s="168"/>
      <c r="AC197" s="280"/>
      <c r="AD197" s="280"/>
      <c r="AE197" s="278"/>
      <c r="AF197" s="278"/>
      <c r="AG197" s="282"/>
    </row>
    <row r="198" spans="1:33" ht="20.25" customHeight="1" x14ac:dyDescent="0.25">
      <c r="A198" s="272"/>
      <c r="B198" s="272"/>
      <c r="C198" s="169" t="s">
        <v>518</v>
      </c>
      <c r="D198" s="485" t="s">
        <v>498</v>
      </c>
      <c r="E198" s="274"/>
      <c r="F198" s="275"/>
      <c r="G198" s="275"/>
      <c r="H198" s="169"/>
      <c r="I198" s="169"/>
      <c r="J198" s="169"/>
      <c r="K198" s="276"/>
      <c r="L198" s="276"/>
      <c r="M198" s="486">
        <v>3854.4247999999998</v>
      </c>
      <c r="N198" s="278"/>
      <c r="O198" s="278"/>
      <c r="P198" s="278"/>
      <c r="Q198" s="278"/>
      <c r="R198" s="171"/>
      <c r="S198" s="171"/>
      <c r="T198" s="171"/>
      <c r="U198" s="278"/>
      <c r="V198" s="278"/>
      <c r="W198" s="278"/>
      <c r="X198" s="278"/>
      <c r="Y198" s="278"/>
      <c r="Z198" s="279"/>
      <c r="AB198" s="273"/>
      <c r="AC198" s="280"/>
      <c r="AD198" s="280"/>
      <c r="AE198" s="278"/>
      <c r="AF198" s="278"/>
      <c r="AG198" s="282"/>
    </row>
    <row r="199" spans="1:33" ht="20.25" customHeight="1" x14ac:dyDescent="0.25">
      <c r="A199" s="272"/>
      <c r="B199" s="272"/>
      <c r="C199" s="169" t="s">
        <v>519</v>
      </c>
      <c r="D199" s="485" t="s">
        <v>498</v>
      </c>
      <c r="E199" s="274"/>
      <c r="F199" s="275"/>
      <c r="G199" s="275"/>
      <c r="H199" s="169"/>
      <c r="I199" s="169"/>
      <c r="J199" s="169"/>
      <c r="K199" s="169"/>
      <c r="L199" s="276"/>
      <c r="M199" s="486">
        <v>3854.4247999999998</v>
      </c>
      <c r="N199" s="295"/>
      <c r="O199" s="295"/>
      <c r="P199" s="295"/>
      <c r="Q199" s="295"/>
      <c r="R199" s="296"/>
      <c r="S199" s="296"/>
      <c r="T199" s="295"/>
      <c r="U199" s="295"/>
      <c r="V199" s="295"/>
      <c r="W199" s="295"/>
      <c r="X199" s="295"/>
      <c r="Y199" s="295"/>
      <c r="Z199" s="279"/>
      <c r="AB199" s="171"/>
      <c r="AC199" s="280"/>
      <c r="AD199" s="280"/>
      <c r="AE199" s="278"/>
      <c r="AF199" s="278"/>
      <c r="AG199" s="282"/>
    </row>
    <row r="200" spans="1:33" ht="20.25" customHeight="1" x14ac:dyDescent="0.25">
      <c r="A200" s="272"/>
      <c r="B200" s="272"/>
      <c r="C200" s="169" t="s">
        <v>520</v>
      </c>
      <c r="D200" s="485" t="s">
        <v>498</v>
      </c>
      <c r="E200" s="274"/>
      <c r="F200" s="275"/>
      <c r="G200" s="275"/>
      <c r="H200" s="169"/>
      <c r="I200" s="169"/>
      <c r="J200" s="169"/>
      <c r="K200" s="276"/>
      <c r="L200" s="276"/>
      <c r="M200" s="486">
        <v>3854.4247999999998</v>
      </c>
      <c r="N200" s="278"/>
      <c r="O200" s="278"/>
      <c r="P200" s="278"/>
      <c r="Q200" s="278"/>
      <c r="R200" s="171"/>
      <c r="S200" s="171"/>
      <c r="T200" s="171"/>
      <c r="U200" s="278"/>
      <c r="V200" s="278"/>
      <c r="W200" s="278"/>
      <c r="X200" s="278"/>
      <c r="Y200" s="278"/>
      <c r="Z200" s="279"/>
      <c r="AB200" s="273"/>
      <c r="AC200" s="280"/>
      <c r="AD200" s="280"/>
      <c r="AE200" s="278"/>
      <c r="AF200" s="278"/>
      <c r="AG200" s="282"/>
    </row>
    <row r="201" spans="1:33" ht="20.25" customHeight="1" x14ac:dyDescent="0.25">
      <c r="A201" s="272"/>
      <c r="B201" s="272"/>
      <c r="C201" s="169" t="s">
        <v>521</v>
      </c>
      <c r="D201" s="485" t="s">
        <v>498</v>
      </c>
      <c r="E201" s="274"/>
      <c r="F201" s="275"/>
      <c r="G201" s="275"/>
      <c r="H201" s="169"/>
      <c r="I201" s="169"/>
      <c r="J201" s="169"/>
      <c r="K201" s="276"/>
      <c r="L201" s="276"/>
      <c r="M201" s="486">
        <v>3854.4247999999998</v>
      </c>
      <c r="N201" s="278"/>
      <c r="O201" s="278"/>
      <c r="P201" s="278"/>
      <c r="Q201" s="278"/>
      <c r="R201" s="171"/>
      <c r="S201" s="171"/>
      <c r="T201" s="278"/>
      <c r="U201" s="278"/>
      <c r="V201" s="278"/>
      <c r="W201" s="278"/>
      <c r="X201" s="278"/>
      <c r="Y201" s="278"/>
      <c r="Z201" s="279"/>
      <c r="AB201" s="285"/>
      <c r="AC201" s="280"/>
      <c r="AD201" s="280"/>
      <c r="AE201" s="278"/>
      <c r="AF201" s="278"/>
      <c r="AG201" s="282"/>
    </row>
    <row r="202" spans="1:33" ht="20.25" customHeight="1" x14ac:dyDescent="0.25">
      <c r="A202" s="272"/>
      <c r="B202" s="272"/>
      <c r="C202" s="169" t="s">
        <v>522</v>
      </c>
      <c r="D202" s="485" t="s">
        <v>498</v>
      </c>
      <c r="E202" s="274"/>
      <c r="F202" s="275"/>
      <c r="G202" s="275"/>
      <c r="H202" s="169"/>
      <c r="I202" s="169"/>
      <c r="J202" s="169"/>
      <c r="K202" s="276"/>
      <c r="L202" s="276"/>
      <c r="M202" s="486">
        <v>3854.4247999999998</v>
      </c>
      <c r="N202" s="278"/>
      <c r="O202" s="278"/>
      <c r="P202" s="278"/>
      <c r="Q202" s="278"/>
      <c r="R202" s="171"/>
      <c r="S202" s="171"/>
      <c r="T202" s="278"/>
      <c r="U202" s="278"/>
      <c r="V202" s="278"/>
      <c r="W202" s="278"/>
      <c r="X202" s="278"/>
      <c r="Y202" s="278"/>
      <c r="Z202" s="279"/>
      <c r="AB202" s="171"/>
      <c r="AC202" s="280"/>
      <c r="AD202" s="280"/>
      <c r="AE202" s="278"/>
      <c r="AF202" s="278"/>
      <c r="AG202" s="282"/>
    </row>
    <row r="203" spans="1:33" ht="20.25" customHeight="1" x14ac:dyDescent="0.25">
      <c r="A203" s="272"/>
      <c r="B203" s="272"/>
      <c r="C203" s="169" t="s">
        <v>523</v>
      </c>
      <c r="D203" s="485" t="s">
        <v>498</v>
      </c>
      <c r="E203" s="274"/>
      <c r="F203" s="275"/>
      <c r="G203" s="275"/>
      <c r="H203" s="169"/>
      <c r="I203" s="169"/>
      <c r="J203" s="169"/>
      <c r="K203" s="276"/>
      <c r="L203" s="276"/>
      <c r="M203" s="486">
        <v>3854.4247999999998</v>
      </c>
      <c r="N203" s="278"/>
      <c r="O203" s="278"/>
      <c r="P203" s="278"/>
      <c r="Q203" s="278"/>
      <c r="R203" s="171"/>
      <c r="S203" s="171"/>
      <c r="T203" s="171"/>
      <c r="U203" s="278"/>
      <c r="V203" s="278"/>
      <c r="W203" s="278"/>
      <c r="X203" s="278"/>
      <c r="Y203" s="278"/>
      <c r="Z203" s="279"/>
      <c r="AB203" s="171"/>
      <c r="AC203" s="280"/>
      <c r="AD203" s="280"/>
      <c r="AE203" s="278"/>
      <c r="AF203" s="278"/>
      <c r="AG203" s="282"/>
    </row>
    <row r="204" spans="1:33" ht="20.25" customHeight="1" x14ac:dyDescent="0.25">
      <c r="A204" s="272"/>
      <c r="B204" s="272"/>
      <c r="C204" s="169" t="s">
        <v>524</v>
      </c>
      <c r="D204" s="485" t="s">
        <v>498</v>
      </c>
      <c r="E204" s="274"/>
      <c r="F204" s="275"/>
      <c r="G204" s="275"/>
      <c r="H204" s="169"/>
      <c r="I204" s="169"/>
      <c r="J204" s="169"/>
      <c r="K204" s="276"/>
      <c r="L204" s="276"/>
      <c r="M204" s="486">
        <v>3854.4247999999998</v>
      </c>
      <c r="N204" s="278"/>
      <c r="O204" s="278"/>
      <c r="P204" s="278"/>
      <c r="Q204" s="278"/>
      <c r="R204" s="171"/>
      <c r="S204" s="171"/>
      <c r="T204" s="171"/>
      <c r="U204" s="278"/>
      <c r="V204" s="278"/>
      <c r="W204" s="278"/>
      <c r="X204" s="278"/>
      <c r="Y204" s="278"/>
      <c r="Z204" s="279"/>
      <c r="AB204" s="285"/>
      <c r="AC204" s="280"/>
      <c r="AD204" s="280"/>
      <c r="AE204" s="278"/>
      <c r="AF204" s="278"/>
      <c r="AG204" s="282"/>
    </row>
    <row r="205" spans="1:33" ht="20.25" customHeight="1" x14ac:dyDescent="0.25">
      <c r="A205" s="272"/>
      <c r="B205" s="272"/>
      <c r="C205" s="169" t="s">
        <v>525</v>
      </c>
      <c r="D205" s="485" t="s">
        <v>498</v>
      </c>
      <c r="E205" s="274"/>
      <c r="F205" s="275"/>
      <c r="G205" s="275"/>
      <c r="H205" s="169"/>
      <c r="I205" s="169"/>
      <c r="J205" s="169"/>
      <c r="K205" s="276"/>
      <c r="L205" s="276"/>
      <c r="M205" s="486">
        <v>3854.4247999999998</v>
      </c>
      <c r="N205" s="278"/>
      <c r="O205" s="278"/>
      <c r="P205" s="278"/>
      <c r="Q205" s="278"/>
      <c r="R205" s="171"/>
      <c r="S205" s="171"/>
      <c r="T205" s="171"/>
      <c r="U205" s="278"/>
      <c r="V205" s="278"/>
      <c r="W205" s="278"/>
      <c r="X205" s="278"/>
      <c r="Y205" s="278"/>
      <c r="Z205" s="279"/>
      <c r="AB205" s="285"/>
      <c r="AC205" s="280"/>
      <c r="AD205" s="280"/>
      <c r="AE205" s="278"/>
      <c r="AF205" s="278"/>
      <c r="AG205" s="282"/>
    </row>
    <row r="206" spans="1:33" ht="20.25" customHeight="1" x14ac:dyDescent="0.25">
      <c r="A206" s="272"/>
      <c r="B206" s="272"/>
      <c r="C206" s="169" t="s">
        <v>526</v>
      </c>
      <c r="D206" s="485" t="s">
        <v>498</v>
      </c>
      <c r="E206" s="274"/>
      <c r="F206" s="275"/>
      <c r="G206" s="275"/>
      <c r="H206" s="169"/>
      <c r="I206" s="169"/>
      <c r="J206" s="169"/>
      <c r="K206" s="276"/>
      <c r="L206" s="276"/>
      <c r="M206" s="486">
        <v>3854.4247999999998</v>
      </c>
      <c r="N206" s="278"/>
      <c r="O206" s="278"/>
      <c r="P206" s="278"/>
      <c r="Q206" s="278"/>
      <c r="R206" s="171"/>
      <c r="S206" s="171"/>
      <c r="T206" s="171"/>
      <c r="U206" s="278"/>
      <c r="V206" s="278"/>
      <c r="W206" s="278"/>
      <c r="X206" s="278"/>
      <c r="Y206" s="278"/>
      <c r="Z206" s="279"/>
      <c r="AB206" s="285"/>
      <c r="AC206" s="280"/>
      <c r="AD206" s="280"/>
      <c r="AE206" s="278"/>
      <c r="AF206" s="278"/>
      <c r="AG206" s="282"/>
    </row>
    <row r="207" spans="1:33" ht="20.25" customHeight="1" x14ac:dyDescent="0.25">
      <c r="A207" s="272"/>
      <c r="B207" s="272"/>
      <c r="C207" s="169" t="s">
        <v>527</v>
      </c>
      <c r="D207" s="485" t="s">
        <v>498</v>
      </c>
      <c r="E207" s="274"/>
      <c r="F207" s="275"/>
      <c r="G207" s="275"/>
      <c r="H207" s="169"/>
      <c r="I207" s="169"/>
      <c r="J207" s="169"/>
      <c r="K207" s="276"/>
      <c r="L207" s="276"/>
      <c r="M207" s="486">
        <v>3854.4247999999998</v>
      </c>
      <c r="N207" s="278"/>
      <c r="O207" s="278"/>
      <c r="P207" s="278"/>
      <c r="Q207" s="278"/>
      <c r="R207" s="171"/>
      <c r="S207" s="171"/>
      <c r="T207" s="171"/>
      <c r="U207" s="171"/>
      <c r="V207" s="171"/>
      <c r="W207" s="171"/>
      <c r="X207" s="278"/>
      <c r="Y207" s="278"/>
      <c r="Z207" s="279"/>
      <c r="AB207" s="273"/>
      <c r="AC207" s="280"/>
      <c r="AD207" s="280"/>
      <c r="AE207" s="278"/>
      <c r="AF207" s="278"/>
      <c r="AG207" s="282"/>
    </row>
    <row r="208" spans="1:33" ht="20.25" customHeight="1" x14ac:dyDescent="0.25">
      <c r="A208" s="272"/>
      <c r="B208" s="272"/>
      <c r="C208" s="169" t="s">
        <v>528</v>
      </c>
      <c r="D208" s="485" t="s">
        <v>498</v>
      </c>
      <c r="E208" s="274"/>
      <c r="F208" s="275"/>
      <c r="G208" s="275"/>
      <c r="H208" s="169"/>
      <c r="I208" s="169"/>
      <c r="J208" s="169"/>
      <c r="K208" s="276"/>
      <c r="L208" s="276"/>
      <c r="M208" s="486">
        <v>3854.4247999999998</v>
      </c>
      <c r="N208" s="278"/>
      <c r="O208" s="278"/>
      <c r="P208" s="278"/>
      <c r="Q208" s="278"/>
      <c r="R208" s="171"/>
      <c r="S208" s="171"/>
      <c r="T208" s="171"/>
      <c r="U208" s="278"/>
      <c r="V208" s="278"/>
      <c r="W208" s="278"/>
      <c r="X208" s="278"/>
      <c r="Y208" s="278"/>
      <c r="Z208" s="279"/>
      <c r="AB208" s="273"/>
      <c r="AC208" s="280"/>
      <c r="AD208" s="280"/>
      <c r="AE208" s="278"/>
      <c r="AF208" s="278"/>
      <c r="AG208" s="282"/>
    </row>
    <row r="209" spans="1:33" ht="20.25" customHeight="1" x14ac:dyDescent="0.25">
      <c r="A209" s="272"/>
      <c r="B209" s="168"/>
      <c r="C209" s="169" t="s">
        <v>529</v>
      </c>
      <c r="D209" s="485" t="s">
        <v>498</v>
      </c>
      <c r="E209" s="274"/>
      <c r="F209" s="275"/>
      <c r="G209" s="275"/>
      <c r="H209" s="169"/>
      <c r="I209" s="169"/>
      <c r="J209" s="169"/>
      <c r="K209" s="276"/>
      <c r="L209" s="276"/>
      <c r="M209" s="486">
        <v>3854.4247999999998</v>
      </c>
      <c r="N209" s="278"/>
      <c r="O209" s="278"/>
      <c r="P209" s="278"/>
      <c r="Q209" s="278"/>
      <c r="R209" s="171"/>
      <c r="S209" s="171"/>
      <c r="T209" s="278"/>
      <c r="U209" s="278"/>
      <c r="V209" s="278"/>
      <c r="W209" s="278"/>
      <c r="X209" s="278"/>
      <c r="Y209" s="278"/>
      <c r="Z209" s="279"/>
      <c r="AB209" s="273"/>
      <c r="AC209" s="280"/>
      <c r="AD209" s="280"/>
      <c r="AE209" s="278"/>
      <c r="AF209" s="278"/>
      <c r="AG209" s="282"/>
    </row>
    <row r="210" spans="1:33" ht="20.25" customHeight="1" x14ac:dyDescent="0.25">
      <c r="A210" s="272"/>
      <c r="B210" s="272"/>
      <c r="C210" s="169" t="s">
        <v>530</v>
      </c>
      <c r="D210" s="485" t="s">
        <v>498</v>
      </c>
      <c r="E210" s="274"/>
      <c r="F210" s="275"/>
      <c r="G210" s="275"/>
      <c r="H210" s="169"/>
      <c r="I210" s="169"/>
      <c r="J210" s="169"/>
      <c r="K210" s="276"/>
      <c r="L210" s="276"/>
      <c r="M210" s="486">
        <v>3854.4247999999998</v>
      </c>
      <c r="N210" s="278"/>
      <c r="O210" s="278"/>
      <c r="P210" s="278"/>
      <c r="Q210" s="278"/>
      <c r="R210" s="171"/>
      <c r="S210" s="171"/>
      <c r="T210" s="278"/>
      <c r="U210" s="278"/>
      <c r="V210" s="278"/>
      <c r="W210" s="278"/>
      <c r="X210" s="278"/>
      <c r="Y210" s="278"/>
      <c r="Z210" s="279"/>
      <c r="AB210" s="285"/>
      <c r="AC210" s="280"/>
      <c r="AD210" s="280"/>
      <c r="AE210" s="278"/>
      <c r="AF210" s="278"/>
      <c r="AG210" s="282"/>
    </row>
    <row r="211" spans="1:33" ht="20.25" customHeight="1" x14ac:dyDescent="0.25">
      <c r="A211" s="272"/>
      <c r="B211" s="301"/>
      <c r="C211" s="169" t="s">
        <v>531</v>
      </c>
      <c r="D211" s="485" t="s">
        <v>498</v>
      </c>
      <c r="E211" s="274"/>
      <c r="F211" s="275"/>
      <c r="G211" s="275"/>
      <c r="H211" s="169"/>
      <c r="I211" s="169"/>
      <c r="J211" s="169"/>
      <c r="K211" s="276"/>
      <c r="L211" s="276"/>
      <c r="M211" s="486">
        <v>3854.4247999999998</v>
      </c>
      <c r="N211" s="278"/>
      <c r="O211" s="278"/>
      <c r="P211" s="278"/>
      <c r="Q211" s="278"/>
      <c r="R211" s="168"/>
      <c r="S211" s="171"/>
      <c r="T211" s="278"/>
      <c r="U211" s="278"/>
      <c r="V211" s="278"/>
      <c r="W211" s="278"/>
      <c r="X211" s="278"/>
      <c r="Y211" s="278"/>
      <c r="Z211" s="279"/>
      <c r="AB211" s="273"/>
      <c r="AC211" s="280"/>
      <c r="AD211" s="280"/>
      <c r="AE211" s="278"/>
      <c r="AF211" s="278"/>
      <c r="AG211" s="282"/>
    </row>
    <row r="212" spans="1:33" ht="20.25" customHeight="1" x14ac:dyDescent="0.25">
      <c r="A212" s="272"/>
      <c r="B212" s="272"/>
      <c r="C212" s="169" t="s">
        <v>532</v>
      </c>
      <c r="D212" s="485" t="s">
        <v>498</v>
      </c>
      <c r="E212" s="274"/>
      <c r="F212" s="275"/>
      <c r="G212" s="275"/>
      <c r="H212" s="169"/>
      <c r="I212" s="169"/>
      <c r="J212" s="169"/>
      <c r="K212" s="276"/>
      <c r="L212" s="276"/>
      <c r="M212" s="486">
        <v>3854.4247999999998</v>
      </c>
      <c r="N212" s="278"/>
      <c r="O212" s="278"/>
      <c r="P212" s="278"/>
      <c r="Q212" s="278"/>
      <c r="R212" s="171"/>
      <c r="S212" s="171"/>
      <c r="T212" s="278"/>
      <c r="U212" s="278"/>
      <c r="V212" s="278"/>
      <c r="W212" s="278"/>
      <c r="X212" s="278"/>
      <c r="Y212" s="278"/>
      <c r="Z212" s="279"/>
      <c r="AB212" s="285"/>
      <c r="AC212" s="280"/>
      <c r="AD212" s="280"/>
      <c r="AE212" s="278"/>
      <c r="AF212" s="278"/>
      <c r="AG212" s="282"/>
    </row>
    <row r="213" spans="1:33" ht="20.25" customHeight="1" x14ac:dyDescent="0.25">
      <c r="A213" s="272"/>
      <c r="B213" s="272"/>
      <c r="C213" s="169" t="s">
        <v>533</v>
      </c>
      <c r="D213" s="485" t="s">
        <v>498</v>
      </c>
      <c r="E213" s="274"/>
      <c r="F213" s="275"/>
      <c r="G213" s="275"/>
      <c r="H213" s="169"/>
      <c r="I213" s="169"/>
      <c r="J213" s="169"/>
      <c r="K213" s="276"/>
      <c r="L213" s="276"/>
      <c r="M213" s="486">
        <v>3854.4247999999998</v>
      </c>
      <c r="N213" s="278"/>
      <c r="O213" s="278"/>
      <c r="P213" s="278"/>
      <c r="Q213" s="278"/>
      <c r="R213" s="171"/>
      <c r="S213" s="171"/>
      <c r="T213" s="171"/>
      <c r="U213" s="171"/>
      <c r="V213" s="171"/>
      <c r="W213" s="171"/>
      <c r="X213" s="171"/>
      <c r="Y213" s="278"/>
      <c r="Z213" s="279"/>
      <c r="AB213" s="273"/>
      <c r="AC213" s="280"/>
      <c r="AD213" s="280"/>
      <c r="AE213" s="278"/>
      <c r="AF213" s="278"/>
      <c r="AG213" s="282"/>
    </row>
    <row r="214" spans="1:33" ht="20.25" customHeight="1" x14ac:dyDescent="0.25">
      <c r="A214" s="272"/>
      <c r="B214" s="283"/>
      <c r="C214" s="169" t="s">
        <v>534</v>
      </c>
      <c r="D214" s="485" t="s">
        <v>498</v>
      </c>
      <c r="E214" s="274"/>
      <c r="F214" s="275"/>
      <c r="G214" s="275"/>
      <c r="H214" s="169"/>
      <c r="I214" s="169"/>
      <c r="J214" s="169"/>
      <c r="K214" s="276"/>
      <c r="L214" s="276"/>
      <c r="M214" s="486">
        <v>3854.4247999999998</v>
      </c>
      <c r="N214" s="278"/>
      <c r="O214" s="278"/>
      <c r="P214" s="278"/>
      <c r="Q214" s="278"/>
      <c r="R214" s="171"/>
      <c r="S214" s="171"/>
      <c r="T214" s="278"/>
      <c r="U214" s="278"/>
      <c r="V214" s="278"/>
      <c r="W214" s="278"/>
      <c r="X214" s="278"/>
      <c r="Y214" s="278"/>
      <c r="Z214" s="279"/>
      <c r="AB214" s="285"/>
      <c r="AC214" s="280"/>
      <c r="AD214" s="280"/>
      <c r="AE214" s="278"/>
      <c r="AF214" s="278"/>
      <c r="AG214" s="282"/>
    </row>
    <row r="215" spans="1:33" ht="20.25" customHeight="1" x14ac:dyDescent="0.25">
      <c r="A215" s="272"/>
      <c r="B215" s="272"/>
      <c r="C215" s="169" t="s">
        <v>535</v>
      </c>
      <c r="D215" s="485" t="s">
        <v>498</v>
      </c>
      <c r="E215" s="274"/>
      <c r="F215" s="275"/>
      <c r="G215" s="275"/>
      <c r="H215" s="169"/>
      <c r="I215" s="169"/>
      <c r="J215" s="169"/>
      <c r="K215" s="276"/>
      <c r="L215" s="276"/>
      <c r="M215" s="486">
        <v>3854.4247999999998</v>
      </c>
      <c r="N215" s="278"/>
      <c r="O215" s="278"/>
      <c r="P215" s="278"/>
      <c r="Q215" s="278"/>
      <c r="R215" s="171"/>
      <c r="S215" s="171"/>
      <c r="T215" s="171"/>
      <c r="U215" s="278"/>
      <c r="V215" s="278"/>
      <c r="W215" s="278"/>
      <c r="X215" s="278"/>
      <c r="Y215" s="278"/>
      <c r="Z215" s="279"/>
      <c r="AB215" s="285"/>
      <c r="AC215" s="280"/>
      <c r="AD215" s="280"/>
      <c r="AE215" s="278"/>
      <c r="AF215" s="278"/>
      <c r="AG215" s="282"/>
    </row>
    <row r="216" spans="1:33" ht="20.25" customHeight="1" x14ac:dyDescent="0.25">
      <c r="A216" s="272"/>
      <c r="B216" s="272"/>
      <c r="C216" s="169" t="s">
        <v>536</v>
      </c>
      <c r="D216" s="485" t="s">
        <v>498</v>
      </c>
      <c r="E216" s="274"/>
      <c r="F216" s="275"/>
      <c r="G216" s="275"/>
      <c r="H216" s="169"/>
      <c r="I216" s="169"/>
      <c r="J216" s="169"/>
      <c r="K216" s="276"/>
      <c r="L216" s="276"/>
      <c r="M216" s="486">
        <v>3854.4247999999998</v>
      </c>
      <c r="N216" s="278"/>
      <c r="O216" s="278"/>
      <c r="P216" s="278"/>
      <c r="Q216" s="278"/>
      <c r="R216" s="171"/>
      <c r="S216" s="171"/>
      <c r="T216" s="278"/>
      <c r="U216" s="278"/>
      <c r="V216" s="278"/>
      <c r="W216" s="278"/>
      <c r="X216" s="278"/>
      <c r="Y216" s="278"/>
      <c r="Z216" s="279"/>
      <c r="AB216" s="171"/>
      <c r="AC216" s="280"/>
      <c r="AD216" s="280"/>
      <c r="AE216" s="278"/>
      <c r="AF216" s="278"/>
      <c r="AG216" s="282"/>
    </row>
    <row r="217" spans="1:33" ht="20.25" customHeight="1" x14ac:dyDescent="0.25">
      <c r="A217" s="272"/>
      <c r="B217" s="272"/>
      <c r="C217" s="169" t="s">
        <v>537</v>
      </c>
      <c r="D217" s="485" t="s">
        <v>498</v>
      </c>
      <c r="E217" s="274"/>
      <c r="F217" s="275"/>
      <c r="G217" s="275"/>
      <c r="H217" s="169"/>
      <c r="I217" s="169"/>
      <c r="J217" s="169"/>
      <c r="K217" s="276"/>
      <c r="L217" s="276"/>
      <c r="M217" s="486">
        <v>3854.4247999999998</v>
      </c>
      <c r="N217" s="278"/>
      <c r="O217" s="278"/>
      <c r="P217" s="278"/>
      <c r="Q217" s="278"/>
      <c r="R217" s="171"/>
      <c r="S217" s="171"/>
      <c r="T217" s="278"/>
      <c r="U217" s="278"/>
      <c r="V217" s="278"/>
      <c r="W217" s="278"/>
      <c r="X217" s="278"/>
      <c r="Y217" s="278"/>
      <c r="Z217" s="279"/>
      <c r="AB217" s="171"/>
      <c r="AC217" s="280"/>
      <c r="AD217" s="280"/>
      <c r="AE217" s="278"/>
      <c r="AF217" s="278"/>
      <c r="AG217" s="282"/>
    </row>
    <row r="218" spans="1:33" ht="20.25" customHeight="1" x14ac:dyDescent="0.25">
      <c r="A218" s="272"/>
      <c r="B218" s="272"/>
      <c r="C218" s="169" t="s">
        <v>538</v>
      </c>
      <c r="D218" s="485" t="s">
        <v>498</v>
      </c>
      <c r="E218" s="274"/>
      <c r="F218" s="275"/>
      <c r="G218" s="275"/>
      <c r="H218" s="169"/>
      <c r="I218" s="169"/>
      <c r="J218" s="169"/>
      <c r="K218" s="276"/>
      <c r="L218" s="276"/>
      <c r="M218" s="486">
        <v>3854.4247999999998</v>
      </c>
      <c r="N218" s="278"/>
      <c r="O218" s="278"/>
      <c r="P218" s="278"/>
      <c r="Q218" s="278"/>
      <c r="R218" s="171"/>
      <c r="S218" s="171"/>
      <c r="T218" s="278"/>
      <c r="U218" s="278"/>
      <c r="V218" s="278"/>
      <c r="W218" s="278"/>
      <c r="X218" s="278"/>
      <c r="Y218" s="278"/>
      <c r="Z218" s="279"/>
      <c r="AB218" s="171"/>
      <c r="AC218" s="280"/>
      <c r="AD218" s="280"/>
      <c r="AE218" s="278"/>
      <c r="AF218" s="278"/>
      <c r="AG218" s="282"/>
    </row>
    <row r="219" spans="1:33" ht="20.25" customHeight="1" x14ac:dyDescent="0.25">
      <c r="A219" s="272"/>
      <c r="B219" s="272"/>
      <c r="C219" s="169" t="s">
        <v>539</v>
      </c>
      <c r="D219" s="485" t="s">
        <v>498</v>
      </c>
      <c r="E219" s="274"/>
      <c r="F219" s="275"/>
      <c r="G219" s="275"/>
      <c r="H219" s="169"/>
      <c r="I219" s="169"/>
      <c r="J219" s="169"/>
      <c r="K219" s="276"/>
      <c r="L219" s="276"/>
      <c r="M219" s="486">
        <v>3854.4247999999998</v>
      </c>
      <c r="N219" s="278"/>
      <c r="O219" s="278"/>
      <c r="P219" s="278"/>
      <c r="Q219" s="278"/>
      <c r="R219" s="171"/>
      <c r="S219" s="171"/>
      <c r="T219" s="278"/>
      <c r="U219" s="278"/>
      <c r="V219" s="278"/>
      <c r="W219" s="278"/>
      <c r="X219" s="278"/>
      <c r="Y219" s="278"/>
      <c r="Z219" s="279"/>
      <c r="AB219" s="171"/>
      <c r="AC219" s="280"/>
      <c r="AD219" s="280"/>
      <c r="AE219" s="278"/>
      <c r="AF219" s="278"/>
      <c r="AG219" s="282"/>
    </row>
    <row r="220" spans="1:33" ht="20.25" customHeight="1" x14ac:dyDescent="0.25">
      <c r="A220" s="272"/>
      <c r="B220" s="272"/>
      <c r="C220" s="169" t="s">
        <v>540</v>
      </c>
      <c r="D220" s="485" t="s">
        <v>498</v>
      </c>
      <c r="E220" s="274"/>
      <c r="F220" s="275"/>
      <c r="G220" s="275"/>
      <c r="H220" s="169"/>
      <c r="I220" s="169"/>
      <c r="J220" s="169"/>
      <c r="K220" s="276"/>
      <c r="L220" s="276"/>
      <c r="M220" s="486">
        <v>3854.4247999999998</v>
      </c>
      <c r="N220" s="278"/>
      <c r="O220" s="278"/>
      <c r="P220" s="278"/>
      <c r="Q220" s="278"/>
      <c r="R220" s="171"/>
      <c r="S220" s="171"/>
      <c r="T220" s="171"/>
      <c r="U220" s="278"/>
      <c r="V220" s="278"/>
      <c r="W220" s="278"/>
      <c r="X220" s="278"/>
      <c r="Y220" s="278"/>
      <c r="Z220" s="279"/>
      <c r="AB220" s="285"/>
      <c r="AC220" s="280"/>
      <c r="AD220" s="280"/>
      <c r="AE220" s="278"/>
      <c r="AF220" s="278"/>
      <c r="AG220" s="282"/>
    </row>
    <row r="221" spans="1:33" ht="20.25" customHeight="1" x14ac:dyDescent="0.25">
      <c r="A221" s="272"/>
      <c r="B221" s="272"/>
      <c r="C221" s="169" t="s">
        <v>541</v>
      </c>
      <c r="D221" s="485" t="s">
        <v>498</v>
      </c>
      <c r="E221" s="274"/>
      <c r="F221" s="275"/>
      <c r="G221" s="275"/>
      <c r="H221" s="169"/>
      <c r="I221" s="169"/>
      <c r="J221" s="169"/>
      <c r="K221" s="276"/>
      <c r="L221" s="276"/>
      <c r="M221" s="486">
        <v>3854.4247999999998</v>
      </c>
      <c r="N221" s="278"/>
      <c r="O221" s="278"/>
      <c r="P221" s="278"/>
      <c r="Q221" s="278"/>
      <c r="R221" s="171"/>
      <c r="S221" s="171"/>
      <c r="T221" s="171"/>
      <c r="U221" s="278"/>
      <c r="V221" s="278"/>
      <c r="W221" s="278"/>
      <c r="X221" s="278"/>
      <c r="Y221" s="278"/>
      <c r="Z221" s="279"/>
      <c r="AB221" s="285"/>
      <c r="AC221" s="280"/>
      <c r="AD221" s="280"/>
      <c r="AE221" s="278"/>
      <c r="AF221" s="278"/>
      <c r="AG221" s="282"/>
    </row>
    <row r="222" spans="1:33" ht="20.25" customHeight="1" x14ac:dyDescent="0.25">
      <c r="A222" s="272"/>
      <c r="B222" s="290"/>
      <c r="C222" s="169" t="s">
        <v>542</v>
      </c>
      <c r="D222" s="485" t="s">
        <v>498</v>
      </c>
      <c r="E222" s="274"/>
      <c r="F222" s="275"/>
      <c r="G222" s="273"/>
      <c r="H222" s="169"/>
      <c r="I222" s="169"/>
      <c r="J222" s="169"/>
      <c r="K222" s="169"/>
      <c r="L222" s="169"/>
      <c r="M222" s="486">
        <v>3854.4247999999998</v>
      </c>
      <c r="N222" s="278"/>
      <c r="O222" s="278"/>
      <c r="P222" s="278"/>
      <c r="Q222" s="278"/>
      <c r="R222" s="171"/>
      <c r="S222" s="171"/>
      <c r="T222" s="278"/>
      <c r="U222" s="278"/>
      <c r="V222" s="278"/>
      <c r="W222" s="278"/>
      <c r="X222" s="278"/>
      <c r="Y222" s="278"/>
      <c r="Z222" s="279"/>
      <c r="AB222" s="171"/>
      <c r="AC222" s="280"/>
      <c r="AD222" s="280"/>
      <c r="AE222" s="278"/>
      <c r="AF222" s="278"/>
      <c r="AG222" s="282"/>
    </row>
    <row r="223" spans="1:33" ht="20.25" customHeight="1" x14ac:dyDescent="0.25">
      <c r="A223" s="272"/>
      <c r="B223" s="272"/>
      <c r="C223" s="169" t="s">
        <v>543</v>
      </c>
      <c r="D223" s="485" t="s">
        <v>498</v>
      </c>
      <c r="E223" s="274"/>
      <c r="F223" s="275"/>
      <c r="G223" s="275"/>
      <c r="H223" s="169"/>
      <c r="I223" s="169"/>
      <c r="J223" s="169"/>
      <c r="K223" s="276"/>
      <c r="L223" s="276"/>
      <c r="M223" s="486">
        <v>3854.4247999999998</v>
      </c>
      <c r="N223" s="278"/>
      <c r="O223" s="278"/>
      <c r="P223" s="278"/>
      <c r="Q223" s="278"/>
      <c r="R223" s="171"/>
      <c r="S223" s="171"/>
      <c r="T223" s="278"/>
      <c r="U223" s="278"/>
      <c r="V223" s="278"/>
      <c r="W223" s="278"/>
      <c r="X223" s="278"/>
      <c r="Y223" s="278"/>
      <c r="Z223" s="279"/>
      <c r="AB223" s="285"/>
      <c r="AC223" s="280"/>
      <c r="AD223" s="280"/>
      <c r="AE223" s="278"/>
      <c r="AF223" s="278"/>
      <c r="AG223" s="282"/>
    </row>
    <row r="224" spans="1:33" ht="20.25" customHeight="1" x14ac:dyDescent="0.25">
      <c r="A224" s="272"/>
      <c r="B224" s="272"/>
      <c r="C224" s="169" t="s">
        <v>544</v>
      </c>
      <c r="D224" s="485" t="s">
        <v>498</v>
      </c>
      <c r="E224" s="274"/>
      <c r="F224" s="275"/>
      <c r="G224" s="275"/>
      <c r="H224" s="169"/>
      <c r="I224" s="169"/>
      <c r="J224" s="169"/>
      <c r="K224" s="276"/>
      <c r="L224" s="276"/>
      <c r="M224" s="486">
        <v>3854.4247999999998</v>
      </c>
      <c r="N224" s="278"/>
      <c r="O224" s="278"/>
      <c r="P224" s="278"/>
      <c r="Q224" s="278"/>
      <c r="R224" s="171"/>
      <c r="S224" s="171"/>
      <c r="T224" s="171"/>
      <c r="U224" s="278"/>
      <c r="V224" s="278"/>
      <c r="W224" s="278"/>
      <c r="X224" s="278"/>
      <c r="Y224" s="278"/>
      <c r="Z224" s="279"/>
      <c r="AB224" s="171"/>
      <c r="AC224" s="280"/>
      <c r="AD224" s="280"/>
      <c r="AE224" s="278"/>
      <c r="AF224" s="278"/>
      <c r="AG224" s="282"/>
    </row>
    <row r="225" spans="1:33" ht="20.25" customHeight="1" x14ac:dyDescent="0.25">
      <c r="A225" s="272"/>
      <c r="B225" s="272"/>
      <c r="C225" s="169" t="s">
        <v>545</v>
      </c>
      <c r="D225" s="485" t="s">
        <v>498</v>
      </c>
      <c r="E225" s="274"/>
      <c r="F225" s="275"/>
      <c r="G225" s="275"/>
      <c r="H225" s="169"/>
      <c r="I225" s="169"/>
      <c r="J225" s="169"/>
      <c r="K225" s="276"/>
      <c r="L225" s="276"/>
      <c r="M225" s="486">
        <v>3854.4247999999998</v>
      </c>
      <c r="N225" s="278"/>
      <c r="O225" s="278"/>
      <c r="P225" s="278"/>
      <c r="Q225" s="278"/>
      <c r="R225" s="171"/>
      <c r="S225" s="171"/>
      <c r="T225" s="278"/>
      <c r="U225" s="278"/>
      <c r="V225" s="278"/>
      <c r="W225" s="278"/>
      <c r="X225" s="278"/>
      <c r="Y225" s="278"/>
      <c r="Z225" s="279"/>
      <c r="AB225" s="273"/>
      <c r="AC225" s="280"/>
      <c r="AD225" s="280"/>
      <c r="AE225" s="278"/>
      <c r="AF225" s="278"/>
      <c r="AG225" s="282"/>
    </row>
    <row r="226" spans="1:33" ht="20.25" customHeight="1" x14ac:dyDescent="0.25">
      <c r="A226" s="272"/>
      <c r="B226" s="272"/>
      <c r="C226" s="169" t="s">
        <v>546</v>
      </c>
      <c r="D226" s="485" t="s">
        <v>498</v>
      </c>
      <c r="E226" s="274"/>
      <c r="F226" s="275"/>
      <c r="G226" s="275"/>
      <c r="H226" s="169"/>
      <c r="I226" s="169"/>
      <c r="J226" s="169"/>
      <c r="K226" s="276"/>
      <c r="L226" s="276"/>
      <c r="M226" s="486">
        <v>3854.4247999999998</v>
      </c>
      <c r="N226" s="278"/>
      <c r="O226" s="278"/>
      <c r="P226" s="278"/>
      <c r="Q226" s="278"/>
      <c r="R226" s="171"/>
      <c r="S226" s="171"/>
      <c r="T226" s="278"/>
      <c r="U226" s="278"/>
      <c r="V226" s="278"/>
      <c r="W226" s="278"/>
      <c r="X226" s="278"/>
      <c r="Y226" s="278"/>
      <c r="Z226" s="279"/>
      <c r="AB226" s="285"/>
      <c r="AC226" s="280"/>
      <c r="AD226" s="280"/>
      <c r="AE226" s="278"/>
      <c r="AF226" s="278"/>
      <c r="AG226" s="282"/>
    </row>
    <row r="227" spans="1:33" ht="20.25" customHeight="1" x14ac:dyDescent="0.25">
      <c r="A227" s="272"/>
      <c r="B227" s="272"/>
      <c r="C227" s="169" t="s">
        <v>547</v>
      </c>
      <c r="D227" s="485" t="s">
        <v>498</v>
      </c>
      <c r="E227" s="274"/>
      <c r="F227" s="275"/>
      <c r="G227" s="275"/>
      <c r="H227" s="169"/>
      <c r="I227" s="169"/>
      <c r="J227" s="169"/>
      <c r="K227" s="276"/>
      <c r="L227" s="276"/>
      <c r="M227" s="486">
        <v>3854.4247999999998</v>
      </c>
      <c r="N227" s="278"/>
      <c r="O227" s="278"/>
      <c r="P227" s="278"/>
      <c r="Q227" s="278"/>
      <c r="R227" s="171"/>
      <c r="S227" s="171"/>
      <c r="T227" s="171"/>
      <c r="U227" s="278"/>
      <c r="V227" s="278"/>
      <c r="W227" s="278"/>
      <c r="X227" s="278"/>
      <c r="Y227" s="278"/>
      <c r="Z227" s="279"/>
      <c r="AB227" s="273"/>
      <c r="AC227" s="280"/>
      <c r="AD227" s="280"/>
      <c r="AE227" s="278"/>
      <c r="AF227" s="278"/>
      <c r="AG227" s="282"/>
    </row>
    <row r="228" spans="1:33" ht="20.25" customHeight="1" x14ac:dyDescent="0.25">
      <c r="A228" s="272"/>
      <c r="B228" s="272"/>
      <c r="C228" s="169" t="s">
        <v>548</v>
      </c>
      <c r="D228" s="485" t="s">
        <v>498</v>
      </c>
      <c r="E228" s="274"/>
      <c r="F228" s="275"/>
      <c r="G228" s="275"/>
      <c r="H228" s="169"/>
      <c r="I228" s="169"/>
      <c r="J228" s="169"/>
      <c r="K228" s="169"/>
      <c r="L228" s="276"/>
      <c r="M228" s="486">
        <v>3854.4247999999998</v>
      </c>
      <c r="N228" s="278"/>
      <c r="O228" s="278"/>
      <c r="P228" s="278"/>
      <c r="Q228" s="278"/>
      <c r="R228" s="171"/>
      <c r="S228" s="171"/>
      <c r="T228" s="171"/>
      <c r="U228" s="171"/>
      <c r="V228" s="171"/>
      <c r="W228" s="171"/>
      <c r="X228" s="171"/>
      <c r="Y228" s="171"/>
      <c r="Z228" s="279"/>
      <c r="AB228" s="171"/>
      <c r="AC228" s="280"/>
      <c r="AD228" s="280"/>
      <c r="AE228" s="278"/>
      <c r="AF228" s="278"/>
      <c r="AG228" s="282"/>
    </row>
    <row r="229" spans="1:33" ht="20.25" customHeight="1" x14ac:dyDescent="0.25">
      <c r="A229" s="272"/>
      <c r="B229" s="272"/>
      <c r="C229" s="169" t="s">
        <v>549</v>
      </c>
      <c r="D229" s="485" t="s">
        <v>498</v>
      </c>
      <c r="E229" s="274"/>
      <c r="F229" s="275"/>
      <c r="G229" s="275"/>
      <c r="H229" s="169"/>
      <c r="I229" s="169"/>
      <c r="J229" s="169"/>
      <c r="K229" s="276"/>
      <c r="L229" s="276"/>
      <c r="M229" s="486">
        <v>3854.4247999999998</v>
      </c>
      <c r="N229" s="278"/>
      <c r="O229" s="278"/>
      <c r="P229" s="278"/>
      <c r="Q229" s="278"/>
      <c r="R229" s="171"/>
      <c r="S229" s="171"/>
      <c r="T229" s="278"/>
      <c r="U229" s="278"/>
      <c r="V229" s="278"/>
      <c r="W229" s="278"/>
      <c r="X229" s="278"/>
      <c r="Y229" s="278"/>
      <c r="Z229" s="279"/>
      <c r="AB229" s="171"/>
      <c r="AC229" s="280"/>
      <c r="AD229" s="280"/>
      <c r="AE229" s="278"/>
      <c r="AF229" s="278"/>
      <c r="AG229" s="282"/>
    </row>
    <row r="230" spans="1:33" ht="20.25" customHeight="1" x14ac:dyDescent="0.25">
      <c r="A230" s="272"/>
      <c r="B230" s="283"/>
      <c r="C230" s="169" t="s">
        <v>550</v>
      </c>
      <c r="D230" s="485" t="s">
        <v>498</v>
      </c>
      <c r="E230" s="274"/>
      <c r="F230" s="275"/>
      <c r="G230" s="275"/>
      <c r="H230" s="169"/>
      <c r="I230" s="169"/>
      <c r="J230" s="169"/>
      <c r="K230" s="276"/>
      <c r="L230" s="276"/>
      <c r="M230" s="486">
        <v>3854.4247999999998</v>
      </c>
      <c r="N230" s="278"/>
      <c r="O230" s="278"/>
      <c r="P230" s="278"/>
      <c r="Q230" s="278"/>
      <c r="R230" s="171"/>
      <c r="S230" s="171"/>
      <c r="T230" s="278"/>
      <c r="U230" s="278"/>
      <c r="V230" s="278"/>
      <c r="W230" s="278"/>
      <c r="X230" s="278"/>
      <c r="Y230" s="278"/>
      <c r="Z230" s="279"/>
      <c r="AB230" s="291"/>
      <c r="AC230" s="280"/>
      <c r="AD230" s="280"/>
      <c r="AE230" s="278"/>
      <c r="AF230" s="278"/>
      <c r="AG230" s="282"/>
    </row>
    <row r="231" spans="1:33" ht="20.25" customHeight="1" x14ac:dyDescent="0.25">
      <c r="A231" s="272"/>
      <c r="B231" s="290"/>
      <c r="C231" s="169" t="s">
        <v>551</v>
      </c>
      <c r="D231" s="485" t="s">
        <v>498</v>
      </c>
      <c r="E231" s="274"/>
      <c r="F231" s="275"/>
      <c r="G231" s="273"/>
      <c r="H231" s="169"/>
      <c r="I231" s="169"/>
      <c r="J231" s="169"/>
      <c r="K231" s="169"/>
      <c r="L231" s="169"/>
      <c r="M231" s="486">
        <v>3854.4247999999998</v>
      </c>
      <c r="N231" s="278"/>
      <c r="O231" s="278"/>
      <c r="P231" s="278"/>
      <c r="Q231" s="278"/>
      <c r="R231" s="171"/>
      <c r="S231" s="171"/>
      <c r="T231" s="278"/>
      <c r="U231" s="278"/>
      <c r="V231" s="278"/>
      <c r="W231" s="278"/>
      <c r="X231" s="278"/>
      <c r="Y231" s="278"/>
      <c r="Z231" s="279"/>
      <c r="AB231" s="171"/>
      <c r="AC231" s="280"/>
      <c r="AD231" s="280"/>
      <c r="AE231" s="278"/>
      <c r="AF231" s="278"/>
      <c r="AG231" s="282"/>
    </row>
    <row r="232" spans="1:33" ht="20.25" customHeight="1" x14ac:dyDescent="0.25">
      <c r="A232" s="272"/>
      <c r="B232" s="290"/>
      <c r="C232" s="169" t="s">
        <v>552</v>
      </c>
      <c r="D232" s="485" t="s">
        <v>498</v>
      </c>
      <c r="E232" s="274"/>
      <c r="F232" s="275"/>
      <c r="G232" s="273"/>
      <c r="H232" s="169"/>
      <c r="I232" s="169"/>
      <c r="J232" s="169"/>
      <c r="K232" s="169"/>
      <c r="L232" s="169"/>
      <c r="M232" s="486">
        <v>3854.4247999999998</v>
      </c>
      <c r="N232" s="278"/>
      <c r="O232" s="278"/>
      <c r="P232" s="278"/>
      <c r="Q232" s="278"/>
      <c r="R232" s="171"/>
      <c r="S232" s="171"/>
      <c r="T232" s="278"/>
      <c r="U232" s="278"/>
      <c r="V232" s="278"/>
      <c r="W232" s="278"/>
      <c r="X232" s="278"/>
      <c r="Y232" s="278"/>
      <c r="Z232" s="279"/>
      <c r="AB232" s="171"/>
      <c r="AC232" s="280"/>
      <c r="AD232" s="280"/>
      <c r="AE232" s="278"/>
      <c r="AF232" s="278"/>
      <c r="AG232" s="282"/>
    </row>
    <row r="233" spans="1:33" ht="20.25" customHeight="1" x14ac:dyDescent="0.25">
      <c r="A233" s="272"/>
      <c r="B233" s="272"/>
      <c r="C233" s="169" t="s">
        <v>553</v>
      </c>
      <c r="D233" s="485" t="s">
        <v>498</v>
      </c>
      <c r="E233" s="274"/>
      <c r="F233" s="275"/>
      <c r="G233" s="275"/>
      <c r="H233" s="169"/>
      <c r="I233" s="169"/>
      <c r="J233" s="169"/>
      <c r="K233" s="276"/>
      <c r="L233" s="276"/>
      <c r="M233" s="486">
        <v>3854.4247999999998</v>
      </c>
      <c r="N233" s="278"/>
      <c r="O233" s="278"/>
      <c r="P233" s="278"/>
      <c r="Q233" s="278"/>
      <c r="R233" s="171"/>
      <c r="S233" s="171"/>
      <c r="T233" s="278"/>
      <c r="U233" s="278"/>
      <c r="V233" s="278"/>
      <c r="W233" s="278"/>
      <c r="X233" s="278"/>
      <c r="Y233" s="278"/>
      <c r="Z233" s="279"/>
      <c r="AB233" s="171"/>
      <c r="AC233" s="280"/>
      <c r="AD233" s="280"/>
      <c r="AE233" s="278"/>
      <c r="AF233" s="278"/>
      <c r="AG233" s="282"/>
    </row>
    <row r="234" spans="1:33" ht="20.25" customHeight="1" x14ac:dyDescent="0.25">
      <c r="A234" s="272"/>
      <c r="B234" s="272"/>
      <c r="C234" s="169" t="s">
        <v>554</v>
      </c>
      <c r="D234" s="485" t="s">
        <v>498</v>
      </c>
      <c r="E234" s="274"/>
      <c r="F234" s="275"/>
      <c r="G234" s="275"/>
      <c r="H234" s="169"/>
      <c r="I234" s="169"/>
      <c r="J234" s="169"/>
      <c r="K234" s="276"/>
      <c r="L234" s="276"/>
      <c r="M234" s="486">
        <v>3854.4247999999998</v>
      </c>
      <c r="N234" s="278"/>
      <c r="O234" s="278"/>
      <c r="P234" s="278"/>
      <c r="Q234" s="278"/>
      <c r="R234" s="171"/>
      <c r="S234" s="171"/>
      <c r="T234" s="171"/>
      <c r="U234" s="171"/>
      <c r="V234" s="171"/>
      <c r="W234" s="171"/>
      <c r="X234" s="278"/>
      <c r="Y234" s="278"/>
      <c r="Z234" s="279"/>
      <c r="AB234" s="273"/>
      <c r="AC234" s="280"/>
      <c r="AD234" s="280"/>
      <c r="AE234" s="278"/>
      <c r="AF234" s="278"/>
      <c r="AG234" s="282"/>
    </row>
    <row r="235" spans="1:33" ht="20.25" customHeight="1" x14ac:dyDescent="0.25">
      <c r="A235" s="272"/>
      <c r="B235" s="272"/>
      <c r="C235" s="169" t="s">
        <v>555</v>
      </c>
      <c r="D235" s="485" t="s">
        <v>498</v>
      </c>
      <c r="E235" s="274"/>
      <c r="F235" s="275"/>
      <c r="G235" s="275"/>
      <c r="H235" s="169"/>
      <c r="I235" s="169"/>
      <c r="J235" s="169"/>
      <c r="K235" s="276"/>
      <c r="L235" s="276"/>
      <c r="M235" s="486">
        <v>3854.4247999999998</v>
      </c>
      <c r="N235" s="278"/>
      <c r="O235" s="278"/>
      <c r="P235" s="278"/>
      <c r="Q235" s="278"/>
      <c r="R235" s="171"/>
      <c r="S235" s="171"/>
      <c r="T235" s="171"/>
      <c r="U235" s="171"/>
      <c r="V235" s="171"/>
      <c r="W235" s="171"/>
      <c r="X235" s="278"/>
      <c r="Y235" s="278"/>
      <c r="Z235" s="279"/>
      <c r="AB235" s="273"/>
      <c r="AC235" s="280"/>
      <c r="AD235" s="280"/>
      <c r="AE235" s="278"/>
      <c r="AF235" s="278"/>
      <c r="AG235" s="282"/>
    </row>
    <row r="236" spans="1:33" ht="20.25" customHeight="1" x14ac:dyDescent="0.25">
      <c r="A236" s="272"/>
      <c r="B236" s="272"/>
      <c r="C236" s="169" t="s">
        <v>556</v>
      </c>
      <c r="D236" s="485" t="s">
        <v>498</v>
      </c>
      <c r="E236" s="274"/>
      <c r="F236" s="275"/>
      <c r="G236" s="275"/>
      <c r="H236" s="169"/>
      <c r="I236" s="169"/>
      <c r="J236" s="169"/>
      <c r="K236" s="276"/>
      <c r="L236" s="276"/>
      <c r="M236" s="486">
        <v>3854.4247999999998</v>
      </c>
      <c r="N236" s="278"/>
      <c r="O236" s="278"/>
      <c r="P236" s="278"/>
      <c r="Q236" s="278"/>
      <c r="R236" s="171"/>
      <c r="S236" s="171"/>
      <c r="T236" s="171"/>
      <c r="U236" s="171"/>
      <c r="V236" s="171"/>
      <c r="W236" s="171"/>
      <c r="X236" s="278"/>
      <c r="Y236" s="278"/>
      <c r="Z236" s="279"/>
      <c r="AB236" s="273"/>
      <c r="AC236" s="280"/>
      <c r="AD236" s="280"/>
      <c r="AE236" s="278"/>
      <c r="AF236" s="278"/>
      <c r="AG236" s="282"/>
    </row>
    <row r="237" spans="1:33" ht="20.25" customHeight="1" x14ac:dyDescent="0.25">
      <c r="A237" s="272"/>
      <c r="B237" s="272"/>
      <c r="C237" s="169" t="s">
        <v>557</v>
      </c>
      <c r="D237" s="485" t="s">
        <v>498</v>
      </c>
      <c r="E237" s="274"/>
      <c r="F237" s="275"/>
      <c r="G237" s="275"/>
      <c r="H237" s="169"/>
      <c r="I237" s="169"/>
      <c r="J237" s="169"/>
      <c r="K237" s="169"/>
      <c r="L237" s="276"/>
      <c r="M237" s="486">
        <v>3854.4247999999998</v>
      </c>
      <c r="N237" s="278"/>
      <c r="O237" s="278"/>
      <c r="P237" s="278"/>
      <c r="Q237" s="278"/>
      <c r="R237" s="171"/>
      <c r="S237" s="171"/>
      <c r="T237" s="278"/>
      <c r="U237" s="278"/>
      <c r="V237" s="278"/>
      <c r="W237" s="278"/>
      <c r="X237" s="278"/>
      <c r="Y237" s="278"/>
      <c r="Z237" s="279"/>
      <c r="AB237" s="273"/>
      <c r="AC237" s="280"/>
      <c r="AD237" s="280"/>
      <c r="AE237" s="278"/>
      <c r="AF237" s="278"/>
      <c r="AG237" s="282"/>
    </row>
    <row r="238" spans="1:33" ht="20.25" customHeight="1" x14ac:dyDescent="0.25">
      <c r="A238" s="272"/>
      <c r="B238" s="272"/>
      <c r="C238" s="169" t="s">
        <v>558</v>
      </c>
      <c r="D238" s="485" t="s">
        <v>498</v>
      </c>
      <c r="E238" s="274"/>
      <c r="F238" s="275"/>
      <c r="G238" s="275"/>
      <c r="H238" s="169"/>
      <c r="I238" s="169"/>
      <c r="J238" s="169"/>
      <c r="K238" s="276"/>
      <c r="L238" s="276"/>
      <c r="M238" s="486">
        <v>3854.4247999999998</v>
      </c>
      <c r="N238" s="278"/>
      <c r="O238" s="278"/>
      <c r="P238" s="278"/>
      <c r="Q238" s="278"/>
      <c r="R238" s="171"/>
      <c r="S238" s="171"/>
      <c r="T238" s="171"/>
      <c r="U238" s="171"/>
      <c r="V238" s="171"/>
      <c r="W238" s="171"/>
      <c r="X238" s="171"/>
      <c r="Y238" s="278"/>
      <c r="Z238" s="279"/>
      <c r="AB238" s="273"/>
      <c r="AC238" s="280"/>
      <c r="AD238" s="280"/>
      <c r="AE238" s="278"/>
      <c r="AF238" s="278"/>
      <c r="AG238" s="282"/>
    </row>
    <row r="239" spans="1:33" ht="20.25" customHeight="1" x14ac:dyDescent="0.25">
      <c r="A239" s="272"/>
      <c r="B239" s="272"/>
      <c r="C239" s="169" t="s">
        <v>559</v>
      </c>
      <c r="D239" s="485" t="s">
        <v>498</v>
      </c>
      <c r="E239" s="274"/>
      <c r="F239" s="275"/>
      <c r="G239" s="275"/>
      <c r="H239" s="169"/>
      <c r="I239" s="169"/>
      <c r="J239" s="169"/>
      <c r="K239" s="276"/>
      <c r="L239" s="276"/>
      <c r="M239" s="486">
        <v>3854.4247999999998</v>
      </c>
      <c r="N239" s="278"/>
      <c r="O239" s="278"/>
      <c r="P239" s="278"/>
      <c r="Q239" s="278"/>
      <c r="R239" s="171"/>
      <c r="S239" s="171"/>
      <c r="T239" s="171"/>
      <c r="U239" s="278"/>
      <c r="V239" s="278"/>
      <c r="W239" s="278"/>
      <c r="X239" s="278"/>
      <c r="Y239" s="278"/>
      <c r="Z239" s="279"/>
      <c r="AB239" s="273"/>
      <c r="AC239" s="280"/>
      <c r="AD239" s="280"/>
      <c r="AE239" s="278"/>
      <c r="AF239" s="278"/>
      <c r="AG239" s="282"/>
    </row>
    <row r="240" spans="1:33" ht="20.25" customHeight="1" x14ac:dyDescent="0.25">
      <c r="A240" s="272"/>
      <c r="B240" s="272"/>
      <c r="C240" s="169" t="s">
        <v>560</v>
      </c>
      <c r="D240" s="485" t="s">
        <v>498</v>
      </c>
      <c r="E240" s="274"/>
      <c r="F240" s="275"/>
      <c r="G240" s="275"/>
      <c r="H240" s="169"/>
      <c r="I240" s="169"/>
      <c r="J240" s="169"/>
      <c r="K240" s="276"/>
      <c r="L240" s="276"/>
      <c r="M240" s="486">
        <v>3854.4247999999998</v>
      </c>
      <c r="N240" s="278"/>
      <c r="O240" s="278"/>
      <c r="P240" s="278"/>
      <c r="Q240" s="278"/>
      <c r="R240" s="171"/>
      <c r="S240" s="171"/>
      <c r="T240" s="171"/>
      <c r="U240" s="278"/>
      <c r="V240" s="278"/>
      <c r="W240" s="278"/>
      <c r="X240" s="278"/>
      <c r="Y240" s="278"/>
      <c r="Z240" s="279"/>
      <c r="AB240" s="273"/>
      <c r="AC240" s="280"/>
      <c r="AD240" s="280"/>
      <c r="AE240" s="278"/>
      <c r="AF240" s="278"/>
      <c r="AG240" s="282"/>
    </row>
    <row r="241" spans="1:33" ht="20.25" customHeight="1" x14ac:dyDescent="0.25">
      <c r="A241" s="272"/>
      <c r="B241" s="272"/>
      <c r="C241" s="169" t="s">
        <v>561</v>
      </c>
      <c r="D241" s="485" t="s">
        <v>498</v>
      </c>
      <c r="E241" s="274"/>
      <c r="F241" s="275"/>
      <c r="G241" s="275"/>
      <c r="H241" s="169"/>
      <c r="I241" s="169"/>
      <c r="J241" s="169"/>
      <c r="K241" s="169"/>
      <c r="L241" s="276"/>
      <c r="M241" s="486">
        <v>3854.4247999999998</v>
      </c>
      <c r="N241" s="278"/>
      <c r="O241" s="278"/>
      <c r="P241" s="278"/>
      <c r="Q241" s="278"/>
      <c r="R241" s="171"/>
      <c r="S241" s="171"/>
      <c r="T241" s="171"/>
      <c r="U241" s="171"/>
      <c r="V241" s="171"/>
      <c r="W241" s="171"/>
      <c r="X241" s="171"/>
      <c r="Y241" s="171"/>
      <c r="Z241" s="279"/>
      <c r="AB241" s="171"/>
      <c r="AC241" s="280"/>
      <c r="AD241" s="280"/>
      <c r="AE241" s="278"/>
      <c r="AF241" s="278"/>
      <c r="AG241" s="282"/>
    </row>
    <row r="242" spans="1:33" ht="20.25" customHeight="1" x14ac:dyDescent="0.25">
      <c r="A242" s="272"/>
      <c r="B242" s="272"/>
      <c r="C242" s="169" t="s">
        <v>562</v>
      </c>
      <c r="D242" s="485" t="s">
        <v>498</v>
      </c>
      <c r="E242" s="274"/>
      <c r="F242" s="275"/>
      <c r="G242" s="275"/>
      <c r="H242" s="169"/>
      <c r="I242" s="169"/>
      <c r="J242" s="169"/>
      <c r="K242" s="276"/>
      <c r="L242" s="276"/>
      <c r="M242" s="486">
        <v>3854.4247999999998</v>
      </c>
      <c r="N242" s="278"/>
      <c r="O242" s="278"/>
      <c r="P242" s="278"/>
      <c r="Q242" s="278"/>
      <c r="R242" s="171"/>
      <c r="S242" s="171"/>
      <c r="T242" s="278"/>
      <c r="U242" s="278"/>
      <c r="V242" s="278"/>
      <c r="W242" s="278"/>
      <c r="X242" s="278"/>
      <c r="Y242" s="278"/>
      <c r="Z242" s="279"/>
      <c r="AB242" s="285"/>
      <c r="AC242" s="280"/>
      <c r="AD242" s="280"/>
      <c r="AE242" s="278"/>
      <c r="AF242" s="278"/>
      <c r="AG242" s="282"/>
    </row>
    <row r="243" spans="1:33" ht="20.25" customHeight="1" x14ac:dyDescent="0.25">
      <c r="A243" s="272"/>
      <c r="B243" s="272"/>
      <c r="C243" s="169" t="s">
        <v>563</v>
      </c>
      <c r="D243" s="485" t="s">
        <v>498</v>
      </c>
      <c r="E243" s="274"/>
      <c r="F243" s="275"/>
      <c r="G243" s="275"/>
      <c r="H243" s="169"/>
      <c r="I243" s="169"/>
      <c r="J243" s="169"/>
      <c r="K243" s="276"/>
      <c r="L243" s="276"/>
      <c r="M243" s="486">
        <v>3854.4247999999998</v>
      </c>
      <c r="N243" s="278"/>
      <c r="O243" s="278"/>
      <c r="P243" s="278"/>
      <c r="Q243" s="278"/>
      <c r="R243" s="171"/>
      <c r="S243" s="171"/>
      <c r="T243" s="278"/>
      <c r="U243" s="278"/>
      <c r="V243" s="278"/>
      <c r="W243" s="278"/>
      <c r="X243" s="278"/>
      <c r="Y243" s="278"/>
      <c r="Z243" s="279"/>
      <c r="AB243" s="285"/>
      <c r="AC243" s="280"/>
      <c r="AD243" s="280"/>
      <c r="AE243" s="278"/>
      <c r="AF243" s="278"/>
      <c r="AG243" s="282"/>
    </row>
    <row r="244" spans="1:33" ht="20.25" customHeight="1" x14ac:dyDescent="0.25">
      <c r="A244" s="272"/>
      <c r="B244" s="272"/>
      <c r="C244" s="169" t="s">
        <v>564</v>
      </c>
      <c r="D244" s="485" t="s">
        <v>498</v>
      </c>
      <c r="E244" s="274"/>
      <c r="F244" s="275"/>
      <c r="G244" s="275"/>
      <c r="H244" s="169"/>
      <c r="I244" s="169"/>
      <c r="J244" s="169"/>
      <c r="K244" s="276"/>
      <c r="L244" s="276"/>
      <c r="M244" s="486">
        <v>3854.4247999999998</v>
      </c>
      <c r="N244" s="278"/>
      <c r="O244" s="278"/>
      <c r="P244" s="278"/>
      <c r="Q244" s="278"/>
      <c r="R244" s="171"/>
      <c r="S244" s="171"/>
      <c r="T244" s="171"/>
      <c r="U244" s="278"/>
      <c r="V244" s="278"/>
      <c r="W244" s="278"/>
      <c r="X244" s="278"/>
      <c r="Y244" s="278"/>
      <c r="Z244" s="279"/>
      <c r="AB244" s="273"/>
      <c r="AC244" s="280"/>
      <c r="AD244" s="280"/>
      <c r="AE244" s="278"/>
      <c r="AF244" s="278"/>
      <c r="AG244" s="282"/>
    </row>
    <row r="245" spans="1:33" ht="20.25" customHeight="1" x14ac:dyDescent="0.25">
      <c r="A245" s="272"/>
      <c r="B245" s="283"/>
      <c r="C245" s="169" t="s">
        <v>565</v>
      </c>
      <c r="D245" s="485" t="s">
        <v>498</v>
      </c>
      <c r="E245" s="274"/>
      <c r="F245" s="275"/>
      <c r="G245" s="275"/>
      <c r="H245" s="169"/>
      <c r="I245" s="169"/>
      <c r="J245" s="169"/>
      <c r="K245" s="276"/>
      <c r="L245" s="276"/>
      <c r="M245" s="486">
        <v>3854.4247999999998</v>
      </c>
      <c r="N245" s="278"/>
      <c r="O245" s="278"/>
      <c r="P245" s="278"/>
      <c r="Q245" s="278"/>
      <c r="R245" s="171"/>
      <c r="S245" s="171"/>
      <c r="T245" s="278"/>
      <c r="U245" s="278"/>
      <c r="V245" s="278"/>
      <c r="W245" s="278"/>
      <c r="X245" s="278"/>
      <c r="Y245" s="278"/>
      <c r="Z245" s="279"/>
      <c r="AB245" s="291"/>
      <c r="AC245" s="280"/>
      <c r="AD245" s="280"/>
      <c r="AE245" s="278"/>
      <c r="AF245" s="278"/>
      <c r="AG245" s="282"/>
    </row>
    <row r="246" spans="1:33" ht="20.25" customHeight="1" x14ac:dyDescent="0.25">
      <c r="A246" s="272"/>
      <c r="B246" s="272"/>
      <c r="C246" s="169" t="s">
        <v>566</v>
      </c>
      <c r="D246" s="485" t="s">
        <v>498</v>
      </c>
      <c r="E246" s="274"/>
      <c r="F246" s="275"/>
      <c r="G246" s="275"/>
      <c r="H246" s="169"/>
      <c r="I246" s="169"/>
      <c r="J246" s="169"/>
      <c r="K246" s="276"/>
      <c r="L246" s="276"/>
      <c r="M246" s="486">
        <v>3854.4247999999998</v>
      </c>
      <c r="N246" s="278"/>
      <c r="O246" s="278"/>
      <c r="P246" s="278"/>
      <c r="Q246" s="278"/>
      <c r="R246" s="171"/>
      <c r="S246" s="171"/>
      <c r="T246" s="278"/>
      <c r="U246" s="278"/>
      <c r="V246" s="278"/>
      <c r="W246" s="278"/>
      <c r="X246" s="278"/>
      <c r="Y246" s="278"/>
      <c r="Z246" s="279"/>
      <c r="AB246" s="171"/>
      <c r="AC246" s="280"/>
      <c r="AD246" s="280"/>
      <c r="AE246" s="278"/>
      <c r="AF246" s="278"/>
      <c r="AG246" s="282"/>
    </row>
    <row r="247" spans="1:33" ht="20.25" customHeight="1" x14ac:dyDescent="0.25">
      <c r="A247" s="272"/>
      <c r="B247" s="272"/>
      <c r="C247" s="169" t="s">
        <v>567</v>
      </c>
      <c r="D247" s="485" t="s">
        <v>498</v>
      </c>
      <c r="E247" s="274"/>
      <c r="F247" s="275"/>
      <c r="G247" s="275"/>
      <c r="H247" s="169"/>
      <c r="I247" s="169"/>
      <c r="J247" s="169"/>
      <c r="K247" s="276"/>
      <c r="L247" s="276"/>
      <c r="M247" s="486">
        <v>3854.4247999999998</v>
      </c>
      <c r="N247" s="278"/>
      <c r="O247" s="278"/>
      <c r="P247" s="278"/>
      <c r="Q247" s="278"/>
      <c r="R247" s="171"/>
      <c r="S247" s="171"/>
      <c r="T247" s="171"/>
      <c r="U247" s="278"/>
      <c r="V247" s="278"/>
      <c r="W247" s="278"/>
      <c r="X247" s="278"/>
      <c r="Y247" s="278"/>
      <c r="Z247" s="279"/>
      <c r="AB247" s="285"/>
      <c r="AC247" s="280"/>
      <c r="AD247" s="280"/>
      <c r="AE247" s="278"/>
      <c r="AF247" s="278"/>
      <c r="AG247" s="282"/>
    </row>
    <row r="248" spans="1:33" ht="20.25" customHeight="1" x14ac:dyDescent="0.25">
      <c r="A248" s="272"/>
      <c r="B248" s="272"/>
      <c r="C248" s="169" t="s">
        <v>568</v>
      </c>
      <c r="D248" s="485" t="s">
        <v>498</v>
      </c>
      <c r="E248" s="274"/>
      <c r="F248" s="275"/>
      <c r="G248" s="275"/>
      <c r="H248" s="169"/>
      <c r="I248" s="169"/>
      <c r="J248" s="169"/>
      <c r="K248" s="276"/>
      <c r="L248" s="276"/>
      <c r="M248" s="486">
        <v>3854.4247999999998</v>
      </c>
      <c r="N248" s="278"/>
      <c r="O248" s="278"/>
      <c r="P248" s="278"/>
      <c r="Q248" s="278"/>
      <c r="R248" s="171"/>
      <c r="S248" s="171"/>
      <c r="T248" s="171"/>
      <c r="U248" s="278"/>
      <c r="V248" s="278"/>
      <c r="W248" s="278"/>
      <c r="X248" s="278"/>
      <c r="Y248" s="278"/>
      <c r="Z248" s="279"/>
      <c r="AB248" s="285"/>
      <c r="AC248" s="280"/>
      <c r="AD248" s="280"/>
      <c r="AE248" s="278"/>
      <c r="AF248" s="278"/>
      <c r="AG248" s="282"/>
    </row>
    <row r="249" spans="1:33" ht="20.25" customHeight="1" x14ac:dyDescent="0.25">
      <c r="A249" s="272"/>
      <c r="B249" s="290"/>
      <c r="C249" s="169" t="s">
        <v>569</v>
      </c>
      <c r="D249" s="485" t="s">
        <v>498</v>
      </c>
      <c r="E249" s="274"/>
      <c r="F249" s="275"/>
      <c r="G249" s="273"/>
      <c r="H249" s="169"/>
      <c r="I249" s="169"/>
      <c r="J249" s="169"/>
      <c r="K249" s="169"/>
      <c r="L249" s="169"/>
      <c r="M249" s="486">
        <v>3854.4247999999998</v>
      </c>
      <c r="N249" s="278"/>
      <c r="O249" s="278"/>
      <c r="P249" s="278"/>
      <c r="Q249" s="278"/>
      <c r="R249" s="171"/>
      <c r="S249" s="171"/>
      <c r="T249" s="278"/>
      <c r="U249" s="278"/>
      <c r="V249" s="278"/>
      <c r="W249" s="278"/>
      <c r="X249" s="278"/>
      <c r="Y249" s="278"/>
      <c r="Z249" s="279"/>
      <c r="AB249" s="171"/>
      <c r="AC249" s="280"/>
      <c r="AD249" s="280"/>
      <c r="AE249" s="278"/>
      <c r="AF249" s="278"/>
      <c r="AG249" s="282"/>
    </row>
    <row r="250" spans="1:33" ht="20.25" customHeight="1" x14ac:dyDescent="0.25">
      <c r="A250" s="292"/>
      <c r="B250" s="292"/>
      <c r="C250" s="169" t="s">
        <v>570</v>
      </c>
      <c r="D250" s="485" t="s">
        <v>571</v>
      </c>
      <c r="E250" s="287"/>
      <c r="F250" s="273"/>
      <c r="G250" s="273"/>
      <c r="H250" s="169"/>
      <c r="I250" s="169"/>
      <c r="J250" s="169"/>
      <c r="K250" s="169"/>
      <c r="L250" s="169"/>
      <c r="M250" s="486">
        <v>4640</v>
      </c>
      <c r="N250" s="278"/>
      <c r="O250" s="278"/>
      <c r="P250" s="278"/>
      <c r="Q250" s="278"/>
      <c r="R250" s="293"/>
      <c r="S250" s="293"/>
      <c r="T250" s="278"/>
      <c r="U250" s="278"/>
      <c r="V250" s="278"/>
      <c r="W250" s="278"/>
      <c r="X250" s="278"/>
      <c r="Y250" s="278"/>
      <c r="Z250" s="288"/>
      <c r="AB250" s="168"/>
      <c r="AC250" s="289"/>
      <c r="AD250" s="302"/>
      <c r="AE250" s="278"/>
      <c r="AF250" s="278"/>
      <c r="AG250" s="282"/>
    </row>
    <row r="251" spans="1:33" ht="20.25" customHeight="1" x14ac:dyDescent="0.25">
      <c r="A251" s="272"/>
      <c r="B251" s="272"/>
      <c r="C251" s="169" t="s">
        <v>572</v>
      </c>
      <c r="D251" s="485" t="s">
        <v>571</v>
      </c>
      <c r="E251" s="274"/>
      <c r="F251" s="275"/>
      <c r="G251" s="275"/>
      <c r="H251" s="169"/>
      <c r="I251" s="169"/>
      <c r="J251" s="169"/>
      <c r="K251" s="276"/>
      <c r="L251" s="276"/>
      <c r="M251" s="486">
        <v>4640</v>
      </c>
      <c r="N251" s="278"/>
      <c r="O251" s="278"/>
      <c r="P251" s="278"/>
      <c r="Q251" s="278"/>
      <c r="R251" s="171"/>
      <c r="S251" s="171"/>
      <c r="T251" s="171"/>
      <c r="U251" s="171"/>
      <c r="V251" s="278"/>
      <c r="W251" s="278"/>
      <c r="X251" s="278"/>
      <c r="Y251" s="278"/>
      <c r="Z251" s="279"/>
      <c r="AB251" s="169"/>
      <c r="AC251" s="280"/>
      <c r="AD251" s="281"/>
      <c r="AE251" s="278"/>
      <c r="AF251" s="278"/>
      <c r="AG251" s="282"/>
    </row>
    <row r="252" spans="1:33" ht="20.25" customHeight="1" x14ac:dyDescent="0.25">
      <c r="A252" s="272"/>
      <c r="B252" s="272"/>
      <c r="C252" s="169" t="s">
        <v>573</v>
      </c>
      <c r="D252" s="485" t="s">
        <v>571</v>
      </c>
      <c r="E252" s="274"/>
      <c r="F252" s="275"/>
      <c r="G252" s="275"/>
      <c r="H252" s="169"/>
      <c r="I252" s="169"/>
      <c r="J252" s="169"/>
      <c r="K252" s="276"/>
      <c r="L252" s="276"/>
      <c r="M252" s="486">
        <v>4640</v>
      </c>
      <c r="N252" s="278"/>
      <c r="O252" s="278"/>
      <c r="P252" s="278"/>
      <c r="Q252" s="278"/>
      <c r="R252" s="171"/>
      <c r="S252" s="171"/>
      <c r="T252" s="171"/>
      <c r="U252" s="171"/>
      <c r="V252" s="278"/>
      <c r="W252" s="278"/>
      <c r="X252" s="278"/>
      <c r="Y252" s="278"/>
      <c r="Z252" s="279"/>
      <c r="AB252" s="169"/>
      <c r="AC252" s="280"/>
      <c r="AD252" s="281"/>
      <c r="AE252" s="278"/>
      <c r="AF252" s="278"/>
      <c r="AG252" s="282"/>
    </row>
    <row r="253" spans="1:33" ht="20.25" customHeight="1" x14ac:dyDescent="0.25">
      <c r="A253" s="272"/>
      <c r="B253" s="272"/>
      <c r="C253" s="169" t="s">
        <v>574</v>
      </c>
      <c r="D253" s="485" t="s">
        <v>571</v>
      </c>
      <c r="E253" s="274"/>
      <c r="F253" s="275"/>
      <c r="G253" s="275"/>
      <c r="H253" s="169"/>
      <c r="I253" s="169"/>
      <c r="J253" s="169"/>
      <c r="K253" s="276"/>
      <c r="L253" s="276"/>
      <c r="M253" s="486">
        <v>4640</v>
      </c>
      <c r="N253" s="278"/>
      <c r="O253" s="278"/>
      <c r="P253" s="278"/>
      <c r="Q253" s="278"/>
      <c r="R253" s="171"/>
      <c r="S253" s="171"/>
      <c r="T253" s="171"/>
      <c r="U253" s="171"/>
      <c r="V253" s="278"/>
      <c r="W253" s="278"/>
      <c r="X253" s="278"/>
      <c r="Y253" s="278"/>
      <c r="Z253" s="279"/>
      <c r="AB253" s="169"/>
      <c r="AC253" s="280"/>
      <c r="AD253" s="281"/>
      <c r="AE253" s="278"/>
      <c r="AF253" s="278"/>
      <c r="AG253" s="282"/>
    </row>
    <row r="254" spans="1:33" ht="20.25" customHeight="1" x14ac:dyDescent="0.25">
      <c r="A254" s="272"/>
      <c r="B254" s="290"/>
      <c r="C254" s="169" t="s">
        <v>575</v>
      </c>
      <c r="D254" s="485" t="s">
        <v>571</v>
      </c>
      <c r="E254" s="274"/>
      <c r="F254" s="275"/>
      <c r="G254" s="273"/>
      <c r="H254" s="169"/>
      <c r="I254" s="169"/>
      <c r="J254" s="169"/>
      <c r="K254" s="169"/>
      <c r="L254" s="169"/>
      <c r="M254" s="486">
        <v>4640</v>
      </c>
      <c r="N254" s="278"/>
      <c r="O254" s="278"/>
      <c r="P254" s="278"/>
      <c r="Q254" s="278"/>
      <c r="R254" s="171"/>
      <c r="S254" s="171"/>
      <c r="T254" s="278"/>
      <c r="U254" s="278"/>
      <c r="V254" s="278"/>
      <c r="W254" s="278"/>
      <c r="X254" s="278"/>
      <c r="Y254" s="278"/>
      <c r="Z254" s="279"/>
      <c r="AB254" s="171"/>
      <c r="AC254" s="280"/>
      <c r="AD254" s="281"/>
      <c r="AE254" s="278"/>
      <c r="AF254" s="278"/>
      <c r="AG254" s="282"/>
    </row>
    <row r="255" spans="1:33" ht="20.25" customHeight="1" x14ac:dyDescent="0.25">
      <c r="A255" s="272"/>
      <c r="B255" s="272"/>
      <c r="C255" s="169" t="s">
        <v>576</v>
      </c>
      <c r="D255" s="485" t="s">
        <v>571</v>
      </c>
      <c r="E255" s="274"/>
      <c r="F255" s="275"/>
      <c r="G255" s="303"/>
      <c r="H255" s="169"/>
      <c r="I255" s="169"/>
      <c r="J255" s="169"/>
      <c r="K255" s="276"/>
      <c r="L255" s="276"/>
      <c r="M255" s="486">
        <v>4640</v>
      </c>
      <c r="N255" s="278"/>
      <c r="O255" s="278"/>
      <c r="P255" s="278"/>
      <c r="Q255" s="278"/>
      <c r="R255" s="171"/>
      <c r="S255" s="171"/>
      <c r="T255" s="278"/>
      <c r="U255" s="278"/>
      <c r="V255" s="278"/>
      <c r="W255" s="278"/>
      <c r="X255" s="278"/>
      <c r="Y255" s="278"/>
      <c r="Z255" s="279"/>
      <c r="AB255" s="171"/>
      <c r="AC255" s="280"/>
      <c r="AD255" s="281"/>
      <c r="AE255" s="278"/>
      <c r="AF255" s="278"/>
      <c r="AG255" s="282"/>
    </row>
    <row r="256" spans="1:33" ht="20.25" customHeight="1" x14ac:dyDescent="0.25">
      <c r="A256" s="272"/>
      <c r="B256" s="272"/>
      <c r="C256" s="169" t="s">
        <v>577</v>
      </c>
      <c r="D256" s="485" t="s">
        <v>571</v>
      </c>
      <c r="E256" s="274"/>
      <c r="F256" s="275"/>
      <c r="G256" s="303"/>
      <c r="H256" s="169"/>
      <c r="I256" s="169"/>
      <c r="J256" s="169"/>
      <c r="K256" s="276"/>
      <c r="L256" s="276"/>
      <c r="M256" s="486">
        <v>4640</v>
      </c>
      <c r="N256" s="278"/>
      <c r="O256" s="278"/>
      <c r="P256" s="278"/>
      <c r="Q256" s="278"/>
      <c r="R256" s="171"/>
      <c r="S256" s="171"/>
      <c r="T256" s="278"/>
      <c r="U256" s="278"/>
      <c r="V256" s="278"/>
      <c r="W256" s="278"/>
      <c r="X256" s="278"/>
      <c r="Y256" s="278"/>
      <c r="Z256" s="279"/>
      <c r="AB256" s="171"/>
      <c r="AC256" s="280"/>
      <c r="AD256" s="281"/>
      <c r="AE256" s="278"/>
      <c r="AF256" s="278"/>
      <c r="AG256" s="282"/>
    </row>
    <row r="257" spans="1:33" ht="20.25" customHeight="1" x14ac:dyDescent="0.25">
      <c r="A257" s="292"/>
      <c r="B257" s="292"/>
      <c r="C257" s="169" t="s">
        <v>578</v>
      </c>
      <c r="D257" s="485" t="s">
        <v>571</v>
      </c>
      <c r="E257" s="274"/>
      <c r="F257" s="273"/>
      <c r="G257" s="273"/>
      <c r="H257" s="169"/>
      <c r="I257" s="169"/>
      <c r="J257" s="169"/>
      <c r="K257" s="169"/>
      <c r="L257" s="169"/>
      <c r="M257" s="486">
        <v>4640</v>
      </c>
      <c r="N257" s="278"/>
      <c r="O257" s="278"/>
      <c r="P257" s="278"/>
      <c r="Q257" s="278"/>
      <c r="R257" s="293"/>
      <c r="S257" s="293"/>
      <c r="T257" s="278"/>
      <c r="U257" s="278"/>
      <c r="V257" s="278"/>
      <c r="W257" s="278"/>
      <c r="X257" s="278"/>
      <c r="Y257" s="278"/>
      <c r="Z257" s="279"/>
      <c r="AB257" s="168"/>
      <c r="AC257" s="280"/>
      <c r="AD257" s="281"/>
      <c r="AE257" s="278"/>
      <c r="AF257" s="278"/>
      <c r="AG257" s="282"/>
    </row>
    <row r="258" spans="1:33" ht="20.25" customHeight="1" x14ac:dyDescent="0.25">
      <c r="A258" s="292"/>
      <c r="B258" s="292"/>
      <c r="C258" s="169" t="s">
        <v>579</v>
      </c>
      <c r="D258" s="485" t="s">
        <v>571</v>
      </c>
      <c r="E258" s="274"/>
      <c r="F258" s="273"/>
      <c r="G258" s="273"/>
      <c r="H258" s="169"/>
      <c r="I258" s="169"/>
      <c r="J258" s="169"/>
      <c r="K258" s="169"/>
      <c r="L258" s="169"/>
      <c r="M258" s="486">
        <v>4640</v>
      </c>
      <c r="N258" s="278"/>
      <c r="O258" s="278"/>
      <c r="P258" s="278"/>
      <c r="Q258" s="278"/>
      <c r="R258" s="293"/>
      <c r="S258" s="293"/>
      <c r="T258" s="278"/>
      <c r="U258" s="278"/>
      <c r="V258" s="278"/>
      <c r="W258" s="278"/>
      <c r="X258" s="278"/>
      <c r="Y258" s="278"/>
      <c r="Z258" s="279"/>
      <c r="AB258" s="168"/>
      <c r="AC258" s="280"/>
      <c r="AD258" s="281"/>
      <c r="AE258" s="278"/>
      <c r="AF258" s="278"/>
      <c r="AG258" s="282"/>
    </row>
    <row r="259" spans="1:33" ht="20.25" customHeight="1" x14ac:dyDescent="0.25">
      <c r="A259" s="272"/>
      <c r="B259" s="283"/>
      <c r="C259" s="169" t="s">
        <v>580</v>
      </c>
      <c r="D259" s="485" t="s">
        <v>571</v>
      </c>
      <c r="E259" s="274"/>
      <c r="F259" s="275"/>
      <c r="G259" s="275"/>
      <c r="H259" s="169"/>
      <c r="I259" s="169"/>
      <c r="J259" s="169"/>
      <c r="K259" s="276"/>
      <c r="L259" s="276"/>
      <c r="M259" s="486">
        <v>4640</v>
      </c>
      <c r="N259" s="278"/>
      <c r="O259" s="278"/>
      <c r="P259" s="278"/>
      <c r="Q259" s="278"/>
      <c r="R259" s="171"/>
      <c r="S259" s="171"/>
      <c r="T259" s="278"/>
      <c r="U259" s="278"/>
      <c r="V259" s="278"/>
      <c r="W259" s="278"/>
      <c r="X259" s="278"/>
      <c r="Y259" s="278"/>
      <c r="Z259" s="279"/>
      <c r="AB259" s="273"/>
      <c r="AC259" s="280"/>
      <c r="AD259" s="281"/>
      <c r="AE259" s="278"/>
      <c r="AF259" s="278"/>
      <c r="AG259" s="282"/>
    </row>
    <row r="260" spans="1:33" ht="20.25" customHeight="1" x14ac:dyDescent="0.25">
      <c r="A260" s="272"/>
      <c r="B260" s="283"/>
      <c r="C260" s="169" t="s">
        <v>581</v>
      </c>
      <c r="D260" s="485" t="s">
        <v>571</v>
      </c>
      <c r="E260" s="274"/>
      <c r="F260" s="275"/>
      <c r="G260" s="275"/>
      <c r="H260" s="169"/>
      <c r="I260" s="169"/>
      <c r="J260" s="169"/>
      <c r="K260" s="276"/>
      <c r="L260" s="276"/>
      <c r="M260" s="486">
        <v>4640</v>
      </c>
      <c r="N260" s="278"/>
      <c r="O260" s="278"/>
      <c r="P260" s="278"/>
      <c r="Q260" s="278"/>
      <c r="R260" s="171"/>
      <c r="S260" s="171"/>
      <c r="T260" s="278"/>
      <c r="U260" s="278"/>
      <c r="V260" s="278"/>
      <c r="W260" s="278"/>
      <c r="X260" s="278"/>
      <c r="Y260" s="278"/>
      <c r="Z260" s="279"/>
      <c r="AB260" s="273"/>
      <c r="AC260" s="280"/>
      <c r="AD260" s="281"/>
      <c r="AE260" s="278"/>
      <c r="AF260" s="278"/>
      <c r="AG260" s="282"/>
    </row>
    <row r="261" spans="1:33" ht="20.25" customHeight="1" x14ac:dyDescent="0.25">
      <c r="A261" s="272"/>
      <c r="B261" s="272"/>
      <c r="C261" s="169" t="s">
        <v>582</v>
      </c>
      <c r="D261" s="485" t="s">
        <v>571</v>
      </c>
      <c r="E261" s="274"/>
      <c r="F261" s="275"/>
      <c r="G261" s="275"/>
      <c r="H261" s="169"/>
      <c r="I261" s="169"/>
      <c r="J261" s="169"/>
      <c r="K261" s="276"/>
      <c r="L261" s="276"/>
      <c r="M261" s="486">
        <v>4640</v>
      </c>
      <c r="N261" s="278"/>
      <c r="O261" s="278"/>
      <c r="P261" s="278"/>
      <c r="Q261" s="278"/>
      <c r="R261" s="171"/>
      <c r="S261" s="171"/>
      <c r="T261" s="278"/>
      <c r="U261" s="278"/>
      <c r="V261" s="278"/>
      <c r="W261" s="278"/>
      <c r="X261" s="278"/>
      <c r="Y261" s="278"/>
      <c r="Z261" s="279"/>
      <c r="AB261" s="273"/>
      <c r="AC261" s="280"/>
      <c r="AD261" s="281"/>
      <c r="AE261" s="278"/>
      <c r="AF261" s="278"/>
      <c r="AG261" s="282"/>
    </row>
    <row r="262" spans="1:33" ht="20.25" customHeight="1" x14ac:dyDescent="0.25">
      <c r="A262" s="272"/>
      <c r="B262" s="272"/>
      <c r="C262" s="169" t="s">
        <v>583</v>
      </c>
      <c r="D262" s="485" t="s">
        <v>571</v>
      </c>
      <c r="E262" s="274"/>
      <c r="F262" s="275"/>
      <c r="G262" s="275"/>
      <c r="H262" s="169"/>
      <c r="I262" s="169"/>
      <c r="J262" s="169"/>
      <c r="K262" s="276"/>
      <c r="L262" s="276"/>
      <c r="M262" s="486">
        <v>4640</v>
      </c>
      <c r="N262" s="278"/>
      <c r="O262" s="278"/>
      <c r="P262" s="278"/>
      <c r="Q262" s="278"/>
      <c r="R262" s="171"/>
      <c r="S262" s="171"/>
      <c r="T262" s="278"/>
      <c r="U262" s="278"/>
      <c r="V262" s="278"/>
      <c r="W262" s="278"/>
      <c r="X262" s="278"/>
      <c r="Y262" s="278"/>
      <c r="Z262" s="279"/>
      <c r="AB262" s="273"/>
      <c r="AC262" s="280"/>
      <c r="AD262" s="281"/>
      <c r="AE262" s="278"/>
      <c r="AF262" s="278"/>
      <c r="AG262" s="282"/>
    </row>
    <row r="263" spans="1:33" ht="20.25" customHeight="1" x14ac:dyDescent="0.25">
      <c r="A263" s="272"/>
      <c r="B263" s="290"/>
      <c r="C263" s="169" t="s">
        <v>584</v>
      </c>
      <c r="D263" s="485" t="s">
        <v>571</v>
      </c>
      <c r="E263" s="274"/>
      <c r="F263" s="275"/>
      <c r="G263" s="273"/>
      <c r="H263" s="169"/>
      <c r="I263" s="169"/>
      <c r="J263" s="169"/>
      <c r="K263" s="169"/>
      <c r="L263" s="169"/>
      <c r="M263" s="486">
        <v>4640</v>
      </c>
      <c r="N263" s="278"/>
      <c r="O263" s="278"/>
      <c r="P263" s="278"/>
      <c r="Q263" s="278"/>
      <c r="R263" s="171"/>
      <c r="S263" s="171"/>
      <c r="T263" s="278"/>
      <c r="U263" s="278"/>
      <c r="V263" s="278"/>
      <c r="W263" s="278"/>
      <c r="X263" s="278"/>
      <c r="Y263" s="278"/>
      <c r="Z263" s="279"/>
      <c r="AB263" s="171"/>
      <c r="AC263" s="280"/>
      <c r="AD263" s="281"/>
      <c r="AE263" s="278"/>
      <c r="AF263" s="278"/>
      <c r="AG263" s="282"/>
    </row>
    <row r="264" spans="1:33" ht="20.25" customHeight="1" x14ac:dyDescent="0.25">
      <c r="A264" s="272"/>
      <c r="B264" s="290"/>
      <c r="C264" s="169" t="s">
        <v>585</v>
      </c>
      <c r="D264" s="485" t="s">
        <v>571</v>
      </c>
      <c r="E264" s="274"/>
      <c r="F264" s="275"/>
      <c r="G264" s="273"/>
      <c r="H264" s="169"/>
      <c r="I264" s="169"/>
      <c r="J264" s="169"/>
      <c r="K264" s="169"/>
      <c r="L264" s="169"/>
      <c r="M264" s="486">
        <v>4640</v>
      </c>
      <c r="N264" s="278"/>
      <c r="O264" s="278"/>
      <c r="P264" s="278"/>
      <c r="Q264" s="278"/>
      <c r="R264" s="171"/>
      <c r="S264" s="171"/>
      <c r="T264" s="278"/>
      <c r="U264" s="278"/>
      <c r="V264" s="278"/>
      <c r="W264" s="278"/>
      <c r="X264" s="278"/>
      <c r="Y264" s="278"/>
      <c r="Z264" s="279"/>
      <c r="AB264" s="171"/>
      <c r="AC264" s="280"/>
      <c r="AD264" s="281"/>
      <c r="AE264" s="278"/>
      <c r="AF264" s="278"/>
      <c r="AG264" s="282"/>
    </row>
    <row r="265" spans="1:33" ht="20.25" customHeight="1" x14ac:dyDescent="0.25">
      <c r="A265" s="272"/>
      <c r="B265" s="272"/>
      <c r="C265" s="169" t="s">
        <v>586</v>
      </c>
      <c r="D265" s="485" t="s">
        <v>571</v>
      </c>
      <c r="E265" s="274"/>
      <c r="F265" s="275"/>
      <c r="G265" s="275"/>
      <c r="H265" s="169"/>
      <c r="I265" s="169"/>
      <c r="J265" s="169"/>
      <c r="K265" s="276"/>
      <c r="L265" s="276"/>
      <c r="M265" s="486">
        <v>4640</v>
      </c>
      <c r="N265" s="278"/>
      <c r="O265" s="278"/>
      <c r="P265" s="278"/>
      <c r="Q265" s="278"/>
      <c r="R265" s="171"/>
      <c r="S265" s="171"/>
      <c r="T265" s="171"/>
      <c r="U265" s="278"/>
      <c r="V265" s="278"/>
      <c r="W265" s="278"/>
      <c r="X265" s="278"/>
      <c r="Y265" s="278"/>
      <c r="Z265" s="279"/>
      <c r="AB265" s="285"/>
      <c r="AC265" s="280"/>
      <c r="AD265" s="281"/>
      <c r="AE265" s="278"/>
      <c r="AF265" s="278"/>
      <c r="AG265" s="282"/>
    </row>
    <row r="266" spans="1:33" ht="20.25" customHeight="1" x14ac:dyDescent="0.25">
      <c r="A266" s="272"/>
      <c r="B266" s="283"/>
      <c r="C266" s="169" t="s">
        <v>587</v>
      </c>
      <c r="D266" s="485" t="s">
        <v>571</v>
      </c>
      <c r="E266" s="274"/>
      <c r="F266" s="273"/>
      <c r="G266" s="275"/>
      <c r="H266" s="169"/>
      <c r="I266" s="169"/>
      <c r="J266" s="169"/>
      <c r="K266" s="276"/>
      <c r="L266" s="276"/>
      <c r="M266" s="486">
        <v>4640</v>
      </c>
      <c r="N266" s="278"/>
      <c r="O266" s="278"/>
      <c r="P266" s="278"/>
      <c r="Q266" s="278"/>
      <c r="R266" s="171"/>
      <c r="S266" s="171"/>
      <c r="T266" s="171"/>
      <c r="U266" s="171"/>
      <c r="V266" s="171"/>
      <c r="W266" s="171"/>
      <c r="X266" s="278"/>
      <c r="Y266" s="278"/>
      <c r="Z266" s="279"/>
      <c r="AB266" s="273"/>
      <c r="AC266" s="280"/>
      <c r="AD266" s="281"/>
      <c r="AE266" s="278"/>
      <c r="AF266" s="278"/>
      <c r="AG266" s="282"/>
    </row>
    <row r="267" spans="1:33" ht="20.25" customHeight="1" x14ac:dyDescent="0.25">
      <c r="A267" s="272"/>
      <c r="B267" s="283"/>
      <c r="C267" s="169" t="s">
        <v>588</v>
      </c>
      <c r="D267" s="485" t="s">
        <v>571</v>
      </c>
      <c r="E267" s="274"/>
      <c r="F267" s="273"/>
      <c r="G267" s="275"/>
      <c r="H267" s="169"/>
      <c r="I267" s="169"/>
      <c r="J267" s="169"/>
      <c r="K267" s="276"/>
      <c r="L267" s="276"/>
      <c r="M267" s="486">
        <v>4640</v>
      </c>
      <c r="N267" s="278"/>
      <c r="O267" s="278"/>
      <c r="P267" s="278"/>
      <c r="Q267" s="278"/>
      <c r="R267" s="171"/>
      <c r="S267" s="171"/>
      <c r="T267" s="171"/>
      <c r="U267" s="171"/>
      <c r="V267" s="171"/>
      <c r="W267" s="171"/>
      <c r="X267" s="278"/>
      <c r="Y267" s="278"/>
      <c r="Z267" s="279"/>
      <c r="AB267" s="273"/>
      <c r="AC267" s="280"/>
      <c r="AD267" s="281"/>
      <c r="AE267" s="278"/>
      <c r="AF267" s="278"/>
      <c r="AG267" s="282"/>
    </row>
    <row r="268" spans="1:33" ht="20.25" customHeight="1" x14ac:dyDescent="0.25">
      <c r="A268" s="272"/>
      <c r="B268" s="283"/>
      <c r="C268" s="169" t="s">
        <v>589</v>
      </c>
      <c r="D268" s="485" t="s">
        <v>571</v>
      </c>
      <c r="E268" s="274"/>
      <c r="F268" s="273"/>
      <c r="G268" s="275"/>
      <c r="H268" s="169"/>
      <c r="I268" s="169"/>
      <c r="J268" s="169"/>
      <c r="K268" s="276"/>
      <c r="L268" s="276"/>
      <c r="M268" s="486">
        <v>4640</v>
      </c>
      <c r="N268" s="278"/>
      <c r="O268" s="278"/>
      <c r="P268" s="278"/>
      <c r="Q268" s="278"/>
      <c r="R268" s="171"/>
      <c r="S268" s="171"/>
      <c r="T268" s="278"/>
      <c r="U268" s="278"/>
      <c r="V268" s="278"/>
      <c r="W268" s="278"/>
      <c r="X268" s="278"/>
      <c r="Y268" s="278"/>
      <c r="Z268" s="279"/>
      <c r="AB268" s="273"/>
      <c r="AC268" s="280"/>
      <c r="AD268" s="281"/>
      <c r="AE268" s="278"/>
      <c r="AF268" s="278"/>
      <c r="AG268" s="282"/>
    </row>
    <row r="269" spans="1:33" ht="20.25" customHeight="1" x14ac:dyDescent="0.25">
      <c r="A269" s="272"/>
      <c r="B269" s="283"/>
      <c r="C269" s="169" t="s">
        <v>590</v>
      </c>
      <c r="D269" s="485" t="s">
        <v>571</v>
      </c>
      <c r="E269" s="274"/>
      <c r="F269" s="273"/>
      <c r="G269" s="275"/>
      <c r="H269" s="169"/>
      <c r="I269" s="169"/>
      <c r="J269" s="169"/>
      <c r="K269" s="276"/>
      <c r="L269" s="276"/>
      <c r="M269" s="486">
        <v>4640</v>
      </c>
      <c r="N269" s="278"/>
      <c r="O269" s="278"/>
      <c r="P269" s="278"/>
      <c r="Q269" s="278"/>
      <c r="R269" s="171"/>
      <c r="S269" s="171"/>
      <c r="T269" s="278"/>
      <c r="U269" s="278"/>
      <c r="V269" s="278"/>
      <c r="W269" s="278"/>
      <c r="X269" s="278"/>
      <c r="Y269" s="278"/>
      <c r="Z269" s="279"/>
      <c r="AB269" s="273"/>
      <c r="AC269" s="280"/>
      <c r="AD269" s="281"/>
      <c r="AE269" s="278"/>
      <c r="AF269" s="278"/>
      <c r="AG269" s="282"/>
    </row>
    <row r="270" spans="1:33" ht="20.25" customHeight="1" x14ac:dyDescent="0.25">
      <c r="A270" s="272"/>
      <c r="B270" s="272"/>
      <c r="C270" s="169" t="s">
        <v>591</v>
      </c>
      <c r="D270" s="485" t="s">
        <v>571</v>
      </c>
      <c r="E270" s="274"/>
      <c r="F270" s="275"/>
      <c r="G270" s="275"/>
      <c r="H270" s="169"/>
      <c r="I270" s="276"/>
      <c r="J270" s="276"/>
      <c r="K270" s="276"/>
      <c r="L270" s="276"/>
      <c r="M270" s="486">
        <v>4640</v>
      </c>
      <c r="N270" s="278"/>
      <c r="O270" s="278"/>
      <c r="P270" s="278"/>
      <c r="Q270" s="278"/>
      <c r="R270" s="171"/>
      <c r="S270" s="171"/>
      <c r="T270" s="278"/>
      <c r="U270" s="278"/>
      <c r="V270" s="278"/>
      <c r="W270" s="278"/>
      <c r="X270" s="278"/>
      <c r="Y270" s="278"/>
      <c r="Z270" s="279"/>
      <c r="AB270" s="285"/>
      <c r="AC270" s="280"/>
      <c r="AD270" s="281"/>
      <c r="AE270" s="278"/>
      <c r="AF270" s="278"/>
      <c r="AG270" s="282"/>
    </row>
    <row r="271" spans="1:33" ht="20.25" customHeight="1" x14ac:dyDescent="0.25">
      <c r="A271" s="272"/>
      <c r="B271" s="272"/>
      <c r="C271" s="169" t="s">
        <v>592</v>
      </c>
      <c r="D271" s="485" t="s">
        <v>571</v>
      </c>
      <c r="E271" s="274"/>
      <c r="F271" s="275"/>
      <c r="G271" s="275"/>
      <c r="H271" s="169"/>
      <c r="I271" s="169"/>
      <c r="J271" s="169"/>
      <c r="K271" s="276"/>
      <c r="L271" s="276"/>
      <c r="M271" s="486">
        <v>4640</v>
      </c>
      <c r="N271" s="278"/>
      <c r="O271" s="278"/>
      <c r="P271" s="278"/>
      <c r="Q271" s="278"/>
      <c r="R271" s="171"/>
      <c r="S271" s="171"/>
      <c r="T271" s="278"/>
      <c r="U271" s="278"/>
      <c r="V271" s="278"/>
      <c r="W271" s="278"/>
      <c r="X271" s="278"/>
      <c r="Y271" s="278"/>
      <c r="Z271" s="279"/>
      <c r="AB271" s="171"/>
      <c r="AC271" s="280"/>
      <c r="AD271" s="281"/>
      <c r="AE271" s="278"/>
      <c r="AF271" s="278"/>
      <c r="AG271" s="282"/>
    </row>
    <row r="272" spans="1:33" ht="20.25" customHeight="1" x14ac:dyDescent="0.25">
      <c r="A272" s="272"/>
      <c r="B272" s="272"/>
      <c r="C272" s="169" t="s">
        <v>593</v>
      </c>
      <c r="D272" s="485" t="s">
        <v>571</v>
      </c>
      <c r="E272" s="274"/>
      <c r="F272" s="275"/>
      <c r="G272" s="275"/>
      <c r="H272" s="169"/>
      <c r="I272" s="169"/>
      <c r="J272" s="169"/>
      <c r="K272" s="276"/>
      <c r="L272" s="276"/>
      <c r="M272" s="486">
        <v>4640</v>
      </c>
      <c r="N272" s="278"/>
      <c r="O272" s="278"/>
      <c r="P272" s="278"/>
      <c r="Q272" s="278"/>
      <c r="R272" s="171"/>
      <c r="S272" s="171"/>
      <c r="T272" s="278"/>
      <c r="U272" s="278"/>
      <c r="V272" s="278"/>
      <c r="W272" s="278"/>
      <c r="X272" s="278"/>
      <c r="Y272" s="278"/>
      <c r="Z272" s="279"/>
      <c r="AB272" s="171"/>
      <c r="AC272" s="280"/>
      <c r="AD272" s="281"/>
      <c r="AE272" s="278"/>
      <c r="AF272" s="278"/>
      <c r="AG272" s="282"/>
    </row>
    <row r="273" spans="1:33" ht="20.25" customHeight="1" x14ac:dyDescent="0.25">
      <c r="A273" s="272"/>
      <c r="B273" s="272"/>
      <c r="C273" s="169" t="s">
        <v>594</v>
      </c>
      <c r="D273" s="485" t="s">
        <v>571</v>
      </c>
      <c r="E273" s="274"/>
      <c r="F273" s="275"/>
      <c r="G273" s="275"/>
      <c r="H273" s="169"/>
      <c r="I273" s="169"/>
      <c r="J273" s="169"/>
      <c r="K273" s="276"/>
      <c r="L273" s="276"/>
      <c r="M273" s="486">
        <v>4640</v>
      </c>
      <c r="N273" s="278"/>
      <c r="O273" s="278"/>
      <c r="P273" s="278"/>
      <c r="Q273" s="278"/>
      <c r="R273" s="171"/>
      <c r="S273" s="171"/>
      <c r="T273" s="278"/>
      <c r="U273" s="278"/>
      <c r="V273" s="278"/>
      <c r="W273" s="278"/>
      <c r="X273" s="278"/>
      <c r="Y273" s="278"/>
      <c r="Z273" s="279"/>
      <c r="AB273" s="171"/>
      <c r="AC273" s="280"/>
      <c r="AD273" s="281"/>
      <c r="AE273" s="278"/>
      <c r="AF273" s="278"/>
      <c r="AG273" s="282"/>
    </row>
    <row r="274" spans="1:33" ht="20.25" customHeight="1" x14ac:dyDescent="0.25">
      <c r="A274" s="272"/>
      <c r="B274" s="272"/>
      <c r="C274" s="169" t="s">
        <v>595</v>
      </c>
      <c r="D274" s="485" t="s">
        <v>571</v>
      </c>
      <c r="E274" s="274"/>
      <c r="F274" s="275"/>
      <c r="G274" s="275"/>
      <c r="H274" s="169"/>
      <c r="I274" s="169"/>
      <c r="J274" s="169"/>
      <c r="K274" s="276"/>
      <c r="L274" s="276"/>
      <c r="M274" s="486">
        <v>4640</v>
      </c>
      <c r="N274" s="278"/>
      <c r="O274" s="278"/>
      <c r="P274" s="278"/>
      <c r="Q274" s="278"/>
      <c r="R274" s="171"/>
      <c r="S274" s="171"/>
      <c r="T274" s="171"/>
      <c r="U274" s="278"/>
      <c r="V274" s="278"/>
      <c r="W274" s="278"/>
      <c r="X274" s="278"/>
      <c r="Y274" s="278"/>
      <c r="Z274" s="279"/>
      <c r="AB274" s="171"/>
      <c r="AC274" s="280"/>
      <c r="AD274" s="281"/>
      <c r="AE274" s="278"/>
      <c r="AF274" s="278"/>
      <c r="AG274" s="282"/>
    </row>
    <row r="275" spans="1:33" ht="20.25" customHeight="1" x14ac:dyDescent="0.25">
      <c r="A275" s="272"/>
      <c r="B275" s="272"/>
      <c r="C275" s="169" t="s">
        <v>596</v>
      </c>
      <c r="D275" s="485" t="s">
        <v>571</v>
      </c>
      <c r="E275" s="274"/>
      <c r="F275" s="275"/>
      <c r="G275" s="275"/>
      <c r="H275" s="169"/>
      <c r="I275" s="169"/>
      <c r="J275" s="169"/>
      <c r="K275" s="276"/>
      <c r="L275" s="276"/>
      <c r="M275" s="486">
        <v>4640</v>
      </c>
      <c r="N275" s="278"/>
      <c r="O275" s="278"/>
      <c r="P275" s="278"/>
      <c r="Q275" s="278"/>
      <c r="R275" s="171"/>
      <c r="S275" s="171"/>
      <c r="T275" s="171"/>
      <c r="U275" s="278"/>
      <c r="V275" s="278"/>
      <c r="W275" s="278"/>
      <c r="X275" s="278"/>
      <c r="Y275" s="278"/>
      <c r="Z275" s="279"/>
      <c r="AB275" s="171"/>
      <c r="AC275" s="280"/>
      <c r="AD275" s="281"/>
      <c r="AE275" s="278"/>
      <c r="AF275" s="278"/>
      <c r="AG275" s="282"/>
    </row>
    <row r="276" spans="1:33" ht="20.25" customHeight="1" x14ac:dyDescent="0.25">
      <c r="A276" s="272"/>
      <c r="B276" s="272"/>
      <c r="C276" s="169" t="s">
        <v>597</v>
      </c>
      <c r="D276" s="485" t="s">
        <v>571</v>
      </c>
      <c r="E276" s="274"/>
      <c r="F276" s="275"/>
      <c r="G276" s="275"/>
      <c r="H276" s="169"/>
      <c r="I276" s="169"/>
      <c r="J276" s="169"/>
      <c r="K276" s="276"/>
      <c r="L276" s="276"/>
      <c r="M276" s="486">
        <v>4640</v>
      </c>
      <c r="N276" s="278"/>
      <c r="O276" s="278"/>
      <c r="P276" s="278"/>
      <c r="Q276" s="278"/>
      <c r="R276" s="171"/>
      <c r="S276" s="171"/>
      <c r="T276" s="278"/>
      <c r="U276" s="278"/>
      <c r="V276" s="278"/>
      <c r="W276" s="278"/>
      <c r="X276" s="278"/>
      <c r="Y276" s="278"/>
      <c r="Z276" s="279"/>
      <c r="AB276" s="273"/>
      <c r="AC276" s="280"/>
      <c r="AD276" s="281"/>
      <c r="AE276" s="278"/>
      <c r="AF276" s="278"/>
      <c r="AG276" s="282"/>
    </row>
    <row r="277" spans="1:33" ht="20.25" customHeight="1" x14ac:dyDescent="0.25">
      <c r="A277" s="272"/>
      <c r="B277" s="272"/>
      <c r="C277" s="169" t="s">
        <v>598</v>
      </c>
      <c r="D277" s="485" t="s">
        <v>571</v>
      </c>
      <c r="E277" s="274"/>
      <c r="F277" s="275"/>
      <c r="G277" s="275"/>
      <c r="H277" s="169"/>
      <c r="I277" s="169"/>
      <c r="J277" s="169"/>
      <c r="K277" s="276"/>
      <c r="L277" s="276"/>
      <c r="M277" s="486">
        <v>4640</v>
      </c>
      <c r="N277" s="278"/>
      <c r="O277" s="278"/>
      <c r="P277" s="278"/>
      <c r="Q277" s="278"/>
      <c r="R277" s="171"/>
      <c r="S277" s="171"/>
      <c r="T277" s="171"/>
      <c r="U277" s="278"/>
      <c r="V277" s="278"/>
      <c r="W277" s="278"/>
      <c r="X277" s="278"/>
      <c r="Y277" s="278"/>
      <c r="Z277" s="279"/>
      <c r="AB277" s="273"/>
      <c r="AC277" s="280"/>
      <c r="AD277" s="281"/>
      <c r="AE277" s="278"/>
      <c r="AF277" s="278"/>
      <c r="AG277" s="282"/>
    </row>
    <row r="278" spans="1:33" ht="20.25" customHeight="1" x14ac:dyDescent="0.25">
      <c r="A278" s="272"/>
      <c r="B278" s="283"/>
      <c r="C278" s="169" t="s">
        <v>599</v>
      </c>
      <c r="D278" s="485" t="s">
        <v>571</v>
      </c>
      <c r="E278" s="274"/>
      <c r="F278" s="275"/>
      <c r="G278" s="275"/>
      <c r="H278" s="169"/>
      <c r="I278" s="169"/>
      <c r="J278" s="169"/>
      <c r="K278" s="276"/>
      <c r="L278" s="276"/>
      <c r="M278" s="486">
        <v>4640</v>
      </c>
      <c r="N278" s="278"/>
      <c r="O278" s="278"/>
      <c r="P278" s="278"/>
      <c r="Q278" s="278"/>
      <c r="R278" s="171"/>
      <c r="S278" s="171"/>
      <c r="T278" s="278"/>
      <c r="U278" s="278"/>
      <c r="V278" s="278"/>
      <c r="W278" s="278"/>
      <c r="X278" s="278"/>
      <c r="Y278" s="278"/>
      <c r="Z278" s="279"/>
      <c r="AB278" s="273"/>
      <c r="AC278" s="280"/>
      <c r="AD278" s="281"/>
      <c r="AE278" s="278"/>
      <c r="AF278" s="278"/>
      <c r="AG278" s="282"/>
    </row>
    <row r="279" spans="1:33" ht="20.25" customHeight="1" x14ac:dyDescent="0.25">
      <c r="A279" s="272"/>
      <c r="B279" s="283"/>
      <c r="C279" s="169" t="s">
        <v>600</v>
      </c>
      <c r="D279" s="485" t="s">
        <v>571</v>
      </c>
      <c r="E279" s="274"/>
      <c r="F279" s="275"/>
      <c r="G279" s="275"/>
      <c r="H279" s="169"/>
      <c r="I279" s="169"/>
      <c r="J279" s="169"/>
      <c r="K279" s="276"/>
      <c r="L279" s="276"/>
      <c r="M279" s="486">
        <v>4640</v>
      </c>
      <c r="N279" s="278"/>
      <c r="O279" s="278"/>
      <c r="P279" s="278"/>
      <c r="Q279" s="278"/>
      <c r="R279" s="171"/>
      <c r="S279" s="171"/>
      <c r="T279" s="278"/>
      <c r="U279" s="278"/>
      <c r="V279" s="278"/>
      <c r="W279" s="278"/>
      <c r="X279" s="278"/>
      <c r="Y279" s="278"/>
      <c r="Z279" s="279"/>
      <c r="AB279" s="273"/>
      <c r="AC279" s="280"/>
      <c r="AD279" s="281"/>
      <c r="AE279" s="278"/>
      <c r="AF279" s="278"/>
      <c r="AG279" s="282"/>
    </row>
    <row r="280" spans="1:33" ht="20.25" customHeight="1" x14ac:dyDescent="0.25">
      <c r="A280" s="272"/>
      <c r="B280" s="283"/>
      <c r="C280" s="169" t="s">
        <v>601</v>
      </c>
      <c r="D280" s="485" t="s">
        <v>571</v>
      </c>
      <c r="E280" s="274"/>
      <c r="F280" s="284"/>
      <c r="G280" s="275"/>
      <c r="H280" s="169"/>
      <c r="I280" s="169"/>
      <c r="J280" s="169"/>
      <c r="K280" s="276"/>
      <c r="L280" s="276"/>
      <c r="M280" s="486">
        <v>4640</v>
      </c>
      <c r="N280" s="278"/>
      <c r="O280" s="278"/>
      <c r="P280" s="278"/>
      <c r="Q280" s="278"/>
      <c r="R280" s="171"/>
      <c r="S280" s="171"/>
      <c r="T280" s="278"/>
      <c r="U280" s="278"/>
      <c r="V280" s="278"/>
      <c r="W280" s="278"/>
      <c r="X280" s="278"/>
      <c r="Y280" s="278"/>
      <c r="Z280" s="279"/>
      <c r="AB280" s="273"/>
      <c r="AC280" s="280"/>
      <c r="AD280" s="281"/>
      <c r="AE280" s="278"/>
      <c r="AF280" s="278"/>
      <c r="AG280" s="282"/>
    </row>
    <row r="281" spans="1:33" ht="20.25" customHeight="1" x14ac:dyDescent="0.25">
      <c r="A281" s="272"/>
      <c r="B281" s="283"/>
      <c r="C281" s="169" t="s">
        <v>602</v>
      </c>
      <c r="D281" s="485" t="s">
        <v>571</v>
      </c>
      <c r="E281" s="274"/>
      <c r="F281" s="284"/>
      <c r="G281" s="275"/>
      <c r="H281" s="169"/>
      <c r="I281" s="169"/>
      <c r="J281" s="169"/>
      <c r="K281" s="276"/>
      <c r="L281" s="276"/>
      <c r="M281" s="486">
        <v>4640</v>
      </c>
      <c r="N281" s="278"/>
      <c r="O281" s="278"/>
      <c r="P281" s="278"/>
      <c r="Q281" s="278"/>
      <c r="R281" s="171"/>
      <c r="S281" s="171"/>
      <c r="T281" s="278"/>
      <c r="U281" s="278"/>
      <c r="V281" s="278"/>
      <c r="W281" s="278"/>
      <c r="X281" s="278"/>
      <c r="Y281" s="278"/>
      <c r="Z281" s="279"/>
      <c r="AB281" s="285"/>
      <c r="AC281" s="280"/>
      <c r="AD281" s="281"/>
      <c r="AE281" s="278"/>
      <c r="AF281" s="278"/>
      <c r="AG281" s="282"/>
    </row>
    <row r="282" spans="1:33" ht="20.25" customHeight="1" x14ac:dyDescent="0.25">
      <c r="A282" s="272"/>
      <c r="B282" s="272"/>
      <c r="C282" s="169" t="s">
        <v>603</v>
      </c>
      <c r="D282" s="485" t="s">
        <v>571</v>
      </c>
      <c r="E282" s="274"/>
      <c r="F282" s="275"/>
      <c r="G282" s="275"/>
      <c r="H282" s="169"/>
      <c r="I282" s="169"/>
      <c r="J282" s="169"/>
      <c r="K282" s="276"/>
      <c r="L282" s="276"/>
      <c r="M282" s="486">
        <v>4640</v>
      </c>
      <c r="N282" s="278"/>
      <c r="O282" s="278"/>
      <c r="P282" s="278"/>
      <c r="Q282" s="278"/>
      <c r="R282" s="171"/>
      <c r="S282" s="171"/>
      <c r="T282" s="171"/>
      <c r="U282" s="278"/>
      <c r="V282" s="278"/>
      <c r="W282" s="278"/>
      <c r="X282" s="278"/>
      <c r="Y282" s="278"/>
      <c r="Z282" s="279"/>
      <c r="AB282" s="285"/>
      <c r="AC282" s="280"/>
      <c r="AD282" s="281"/>
      <c r="AE282" s="278"/>
      <c r="AF282" s="278"/>
      <c r="AG282" s="282"/>
    </row>
    <row r="283" spans="1:33" ht="20.25" customHeight="1" x14ac:dyDescent="0.25">
      <c r="A283" s="272"/>
      <c r="B283" s="272"/>
      <c r="C283" s="169" t="s">
        <v>604</v>
      </c>
      <c r="D283" s="485" t="s">
        <v>571</v>
      </c>
      <c r="E283" s="274"/>
      <c r="F283" s="275"/>
      <c r="G283" s="275"/>
      <c r="H283" s="169"/>
      <c r="I283" s="169"/>
      <c r="J283" s="169"/>
      <c r="K283" s="276"/>
      <c r="L283" s="276"/>
      <c r="M283" s="486">
        <v>4640</v>
      </c>
      <c r="N283" s="278"/>
      <c r="O283" s="278"/>
      <c r="P283" s="278"/>
      <c r="Q283" s="278"/>
      <c r="R283" s="171"/>
      <c r="S283" s="171"/>
      <c r="T283" s="171"/>
      <c r="U283" s="278"/>
      <c r="V283" s="278"/>
      <c r="W283" s="278"/>
      <c r="X283" s="278"/>
      <c r="Y283" s="278"/>
      <c r="Z283" s="279"/>
      <c r="AB283" s="285"/>
      <c r="AC283" s="280"/>
      <c r="AD283" s="281"/>
      <c r="AE283" s="278"/>
      <c r="AF283" s="278"/>
      <c r="AG283" s="282"/>
    </row>
    <row r="284" spans="1:33" ht="20.25" customHeight="1" x14ac:dyDescent="0.25">
      <c r="A284" s="292"/>
      <c r="B284" s="292"/>
      <c r="C284" s="169" t="s">
        <v>605</v>
      </c>
      <c r="D284" s="485" t="s">
        <v>571</v>
      </c>
      <c r="E284" s="274"/>
      <c r="F284" s="273"/>
      <c r="G284" s="273"/>
      <c r="H284" s="169"/>
      <c r="I284" s="169"/>
      <c r="J284" s="169"/>
      <c r="K284" s="169"/>
      <c r="L284" s="169"/>
      <c r="M284" s="486">
        <v>4640</v>
      </c>
      <c r="N284" s="278"/>
      <c r="O284" s="278"/>
      <c r="P284" s="278"/>
      <c r="Q284" s="278"/>
      <c r="R284" s="293"/>
      <c r="S284" s="293"/>
      <c r="T284" s="278"/>
      <c r="U284" s="278"/>
      <c r="V284" s="278"/>
      <c r="W284" s="278"/>
      <c r="X284" s="278"/>
      <c r="Y284" s="278"/>
      <c r="Z284" s="279"/>
      <c r="AB284" s="168"/>
      <c r="AC284" s="280"/>
      <c r="AD284" s="281"/>
      <c r="AE284" s="278"/>
      <c r="AF284" s="278"/>
      <c r="AG284" s="282"/>
    </row>
    <row r="285" spans="1:33" ht="20.25" customHeight="1" x14ac:dyDescent="0.25">
      <c r="A285" s="272"/>
      <c r="B285" s="272"/>
      <c r="C285" s="169" t="s">
        <v>606</v>
      </c>
      <c r="D285" s="485" t="s">
        <v>571</v>
      </c>
      <c r="E285" s="274"/>
      <c r="F285" s="275"/>
      <c r="G285" s="275"/>
      <c r="H285" s="169"/>
      <c r="I285" s="169"/>
      <c r="J285" s="169"/>
      <c r="K285" s="169"/>
      <c r="L285" s="276"/>
      <c r="M285" s="486">
        <v>4640</v>
      </c>
      <c r="N285" s="278"/>
      <c r="O285" s="278"/>
      <c r="P285" s="278"/>
      <c r="Q285" s="278"/>
      <c r="R285" s="171"/>
      <c r="S285" s="171"/>
      <c r="T285" s="278"/>
      <c r="U285" s="278"/>
      <c r="V285" s="278"/>
      <c r="W285" s="278"/>
      <c r="X285" s="278"/>
      <c r="Y285" s="278"/>
      <c r="Z285" s="279"/>
      <c r="AB285" s="285"/>
      <c r="AC285" s="280"/>
      <c r="AD285" s="281"/>
      <c r="AE285" s="278"/>
      <c r="AF285" s="278"/>
      <c r="AG285" s="282"/>
    </row>
    <row r="286" spans="1:33" ht="20.25" customHeight="1" x14ac:dyDescent="0.25">
      <c r="A286" s="272"/>
      <c r="B286" s="272"/>
      <c r="C286" s="169" t="s">
        <v>607</v>
      </c>
      <c r="D286" s="485" t="s">
        <v>571</v>
      </c>
      <c r="E286" s="274"/>
      <c r="F286" s="275"/>
      <c r="G286" s="275"/>
      <c r="H286" s="169"/>
      <c r="I286" s="169"/>
      <c r="J286" s="169"/>
      <c r="K286" s="276"/>
      <c r="L286" s="276"/>
      <c r="M286" s="486">
        <v>4640</v>
      </c>
      <c r="N286" s="278"/>
      <c r="O286" s="278"/>
      <c r="P286" s="278"/>
      <c r="Q286" s="278"/>
      <c r="R286" s="171"/>
      <c r="S286" s="171"/>
      <c r="T286" s="171"/>
      <c r="U286" s="171"/>
      <c r="V286" s="278"/>
      <c r="W286" s="278"/>
      <c r="X286" s="278"/>
      <c r="Y286" s="278"/>
      <c r="Z286" s="279"/>
      <c r="AB286" s="169"/>
      <c r="AC286" s="280"/>
      <c r="AD286" s="281"/>
      <c r="AE286" s="278"/>
      <c r="AF286" s="278"/>
      <c r="AG286" s="282"/>
    </row>
    <row r="287" spans="1:33" ht="20.25" customHeight="1" x14ac:dyDescent="0.25">
      <c r="A287" s="272"/>
      <c r="B287" s="272"/>
      <c r="C287" s="169" t="s">
        <v>608</v>
      </c>
      <c r="D287" s="485" t="s">
        <v>571</v>
      </c>
      <c r="E287" s="274"/>
      <c r="F287" s="275"/>
      <c r="G287" s="275"/>
      <c r="H287" s="169"/>
      <c r="I287" s="169"/>
      <c r="J287" s="169"/>
      <c r="K287" s="276"/>
      <c r="L287" s="276"/>
      <c r="M287" s="487">
        <v>4640</v>
      </c>
      <c r="N287" s="278"/>
      <c r="O287" s="278"/>
      <c r="P287" s="278"/>
      <c r="Q287" s="278"/>
      <c r="R287" s="171"/>
      <c r="S287" s="171"/>
      <c r="T287" s="171"/>
      <c r="U287" s="171"/>
      <c r="V287" s="278"/>
      <c r="W287" s="278"/>
      <c r="X287" s="278"/>
      <c r="Y287" s="278"/>
      <c r="Z287" s="279"/>
      <c r="AB287" s="169"/>
      <c r="AC287" s="280"/>
      <c r="AD287" s="281"/>
      <c r="AE287" s="278"/>
      <c r="AF287" s="278"/>
      <c r="AG287" s="282"/>
    </row>
    <row r="288" spans="1:33" ht="20.25" customHeight="1" x14ac:dyDescent="0.25">
      <c r="A288" s="272"/>
      <c r="B288" s="272"/>
      <c r="C288" s="169" t="s">
        <v>609</v>
      </c>
      <c r="D288" s="485" t="s">
        <v>571</v>
      </c>
      <c r="E288" s="274"/>
      <c r="F288" s="275"/>
      <c r="G288" s="275"/>
      <c r="H288" s="169"/>
      <c r="I288" s="169"/>
      <c r="J288" s="169"/>
      <c r="K288" s="276"/>
      <c r="L288" s="276"/>
      <c r="M288" s="486">
        <v>4640</v>
      </c>
      <c r="N288" s="278"/>
      <c r="O288" s="278"/>
      <c r="P288" s="278"/>
      <c r="Q288" s="278"/>
      <c r="R288" s="171"/>
      <c r="S288" s="171"/>
      <c r="T288" s="278"/>
      <c r="U288" s="278"/>
      <c r="V288" s="278"/>
      <c r="W288" s="278"/>
      <c r="X288" s="278"/>
      <c r="Y288" s="278"/>
      <c r="Z288" s="279"/>
      <c r="AB288" s="285"/>
      <c r="AC288" s="280"/>
      <c r="AD288" s="281"/>
      <c r="AE288" s="278"/>
      <c r="AF288" s="278"/>
      <c r="AG288" s="282"/>
    </row>
    <row r="289" spans="1:33" ht="20.25" customHeight="1" x14ac:dyDescent="0.25">
      <c r="A289" s="272"/>
      <c r="B289" s="272"/>
      <c r="C289" s="169" t="s">
        <v>610</v>
      </c>
      <c r="D289" s="485" t="s">
        <v>571</v>
      </c>
      <c r="E289" s="274"/>
      <c r="F289" s="275"/>
      <c r="G289" s="275"/>
      <c r="H289" s="169"/>
      <c r="I289" s="169"/>
      <c r="J289" s="169"/>
      <c r="K289" s="276"/>
      <c r="L289" s="276"/>
      <c r="M289" s="486">
        <v>4640</v>
      </c>
      <c r="N289" s="278"/>
      <c r="O289" s="278"/>
      <c r="P289" s="278"/>
      <c r="Q289" s="278"/>
      <c r="R289" s="171"/>
      <c r="S289" s="171"/>
      <c r="T289" s="278"/>
      <c r="U289" s="278"/>
      <c r="V289" s="278"/>
      <c r="W289" s="278"/>
      <c r="X289" s="278"/>
      <c r="Y289" s="278"/>
      <c r="Z289" s="279"/>
      <c r="AB289" s="171"/>
      <c r="AC289" s="280"/>
      <c r="AD289" s="281"/>
      <c r="AE289" s="278"/>
      <c r="AF289" s="278"/>
      <c r="AG289" s="282"/>
    </row>
    <row r="290" spans="1:33" ht="20.25" customHeight="1" x14ac:dyDescent="0.25">
      <c r="A290" s="272"/>
      <c r="B290" s="272"/>
      <c r="C290" s="169" t="s">
        <v>611</v>
      </c>
      <c r="D290" s="485" t="s">
        <v>612</v>
      </c>
      <c r="E290" s="274"/>
      <c r="F290" s="275"/>
      <c r="G290" s="275"/>
      <c r="H290" s="169"/>
      <c r="I290" s="169"/>
      <c r="J290" s="169"/>
      <c r="K290" s="276"/>
      <c r="L290" s="276"/>
      <c r="M290" s="486">
        <v>7071.2439999999997</v>
      </c>
      <c r="N290" s="295"/>
      <c r="O290" s="295"/>
      <c r="P290" s="295"/>
      <c r="Q290" s="295"/>
      <c r="R290" s="296"/>
      <c r="S290" s="296"/>
      <c r="T290" s="295"/>
      <c r="U290" s="295"/>
      <c r="V290" s="295"/>
      <c r="W290" s="295"/>
      <c r="X290" s="295"/>
      <c r="Y290" s="295"/>
      <c r="Z290" s="279"/>
      <c r="AB290" s="171"/>
      <c r="AC290" s="280"/>
      <c r="AD290" s="281"/>
      <c r="AE290" s="278"/>
      <c r="AF290" s="278"/>
      <c r="AG290" s="282"/>
    </row>
    <row r="291" spans="1:33" ht="20.25" customHeight="1" x14ac:dyDescent="0.25">
      <c r="A291" s="272"/>
      <c r="B291" s="272"/>
      <c r="C291" s="169" t="s">
        <v>613</v>
      </c>
      <c r="D291" s="485" t="s">
        <v>612</v>
      </c>
      <c r="E291" s="274"/>
      <c r="F291" s="275"/>
      <c r="G291" s="275"/>
      <c r="H291" s="169"/>
      <c r="I291" s="169"/>
      <c r="J291" s="169"/>
      <c r="K291" s="276"/>
      <c r="L291" s="276"/>
      <c r="M291" s="486">
        <v>7071.2439999999997</v>
      </c>
      <c r="N291" s="278"/>
      <c r="O291" s="278"/>
      <c r="P291" s="278"/>
      <c r="Q291" s="278"/>
      <c r="R291" s="171"/>
      <c r="S291" s="171"/>
      <c r="T291" s="171"/>
      <c r="U291" s="278"/>
      <c r="V291" s="278"/>
      <c r="W291" s="278"/>
      <c r="X291" s="278"/>
      <c r="Y291" s="278"/>
      <c r="Z291" s="279"/>
      <c r="AB291" s="273"/>
      <c r="AC291" s="280"/>
      <c r="AD291" s="281"/>
      <c r="AE291" s="278"/>
      <c r="AF291" s="278"/>
      <c r="AG291" s="282"/>
    </row>
    <row r="292" spans="1:33" ht="20.25" customHeight="1" x14ac:dyDescent="0.25">
      <c r="A292" s="272"/>
      <c r="B292" s="272"/>
      <c r="C292" s="169" t="s">
        <v>614</v>
      </c>
      <c r="D292" s="485" t="s">
        <v>612</v>
      </c>
      <c r="E292" s="274"/>
      <c r="F292" s="275"/>
      <c r="G292" s="275"/>
      <c r="H292" s="169"/>
      <c r="I292" s="169"/>
      <c r="J292" s="169"/>
      <c r="K292" s="276"/>
      <c r="L292" s="276"/>
      <c r="M292" s="486">
        <v>7071.2439999999997</v>
      </c>
      <c r="N292" s="278"/>
      <c r="O292" s="278"/>
      <c r="P292" s="278"/>
      <c r="Q292" s="278"/>
      <c r="R292" s="171"/>
      <c r="S292" s="171"/>
      <c r="T292" s="171"/>
      <c r="U292" s="278"/>
      <c r="V292" s="278"/>
      <c r="W292" s="278"/>
      <c r="X292" s="278"/>
      <c r="Y292" s="278"/>
      <c r="Z292" s="279"/>
      <c r="AB292" s="273"/>
      <c r="AC292" s="280"/>
      <c r="AD292" s="281"/>
      <c r="AE292" s="278"/>
      <c r="AF292" s="278"/>
      <c r="AG292" s="282"/>
    </row>
    <row r="293" spans="1:33" ht="20.25" customHeight="1" x14ac:dyDescent="0.25">
      <c r="A293" s="272"/>
      <c r="B293" s="272"/>
      <c r="C293" s="169" t="s">
        <v>615</v>
      </c>
      <c r="D293" s="485" t="s">
        <v>612</v>
      </c>
      <c r="E293" s="274"/>
      <c r="F293" s="275"/>
      <c r="G293" s="275"/>
      <c r="H293" s="169"/>
      <c r="I293" s="169"/>
      <c r="J293" s="169"/>
      <c r="K293" s="276"/>
      <c r="L293" s="276"/>
      <c r="M293" s="487">
        <v>7071.2439999999997</v>
      </c>
      <c r="N293" s="278"/>
      <c r="O293" s="278"/>
      <c r="P293" s="278"/>
      <c r="Q293" s="278"/>
      <c r="R293" s="171"/>
      <c r="S293" s="171"/>
      <c r="T293" s="171"/>
      <c r="U293" s="171"/>
      <c r="V293" s="278"/>
      <c r="W293" s="278"/>
      <c r="X293" s="278"/>
      <c r="Y293" s="278"/>
      <c r="Z293" s="279"/>
      <c r="AB293" s="169"/>
      <c r="AC293" s="280"/>
      <c r="AD293" s="281"/>
      <c r="AE293" s="278"/>
      <c r="AF293" s="278"/>
      <c r="AG293" s="282"/>
    </row>
    <row r="294" spans="1:33" ht="20.25" customHeight="1" x14ac:dyDescent="0.25">
      <c r="A294" s="272"/>
      <c r="B294" s="272"/>
      <c r="C294" s="169" t="s">
        <v>616</v>
      </c>
      <c r="D294" s="485" t="s">
        <v>612</v>
      </c>
      <c r="E294" s="274"/>
      <c r="F294" s="275"/>
      <c r="G294" s="275"/>
      <c r="H294" s="169"/>
      <c r="I294" s="169"/>
      <c r="J294" s="169"/>
      <c r="K294" s="276"/>
      <c r="L294" s="276"/>
      <c r="M294" s="486">
        <v>7071.2439999999997</v>
      </c>
      <c r="N294" s="278"/>
      <c r="O294" s="278"/>
      <c r="P294" s="278"/>
      <c r="Q294" s="278"/>
      <c r="R294" s="171"/>
      <c r="S294" s="171"/>
      <c r="T294" s="171"/>
      <c r="U294" s="171"/>
      <c r="V294" s="278"/>
      <c r="W294" s="278"/>
      <c r="X294" s="278"/>
      <c r="Y294" s="278"/>
      <c r="Z294" s="279"/>
      <c r="AB294" s="169"/>
      <c r="AC294" s="280"/>
      <c r="AD294" s="281"/>
      <c r="AE294" s="278"/>
      <c r="AF294" s="278"/>
      <c r="AG294" s="282"/>
    </row>
    <row r="295" spans="1:33" ht="20.25" customHeight="1" x14ac:dyDescent="0.25">
      <c r="A295" s="272"/>
      <c r="B295" s="283"/>
      <c r="C295" s="169" t="s">
        <v>617</v>
      </c>
      <c r="D295" s="485" t="s">
        <v>612</v>
      </c>
      <c r="E295" s="274"/>
      <c r="F295" s="169"/>
      <c r="G295" s="275"/>
      <c r="H295" s="169"/>
      <c r="I295" s="169"/>
      <c r="J295" s="169"/>
      <c r="K295" s="276"/>
      <c r="L295" s="276"/>
      <c r="M295" s="486">
        <v>7071.2439999999997</v>
      </c>
      <c r="N295" s="278"/>
      <c r="O295" s="278"/>
      <c r="P295" s="278"/>
      <c r="Q295" s="278"/>
      <c r="R295" s="171"/>
      <c r="S295" s="171"/>
      <c r="T295" s="171"/>
      <c r="U295" s="278"/>
      <c r="V295" s="278"/>
      <c r="W295" s="278"/>
      <c r="X295" s="278"/>
      <c r="Y295" s="278"/>
      <c r="Z295" s="279"/>
      <c r="AB295" s="285"/>
      <c r="AC295" s="280"/>
      <c r="AD295" s="281"/>
      <c r="AE295" s="278"/>
      <c r="AF295" s="278"/>
      <c r="AG295" s="282"/>
    </row>
    <row r="296" spans="1:33" ht="20.25" customHeight="1" x14ac:dyDescent="0.25">
      <c r="A296" s="272"/>
      <c r="B296" s="272"/>
      <c r="C296" s="169" t="s">
        <v>618</v>
      </c>
      <c r="D296" s="485" t="s">
        <v>612</v>
      </c>
      <c r="E296" s="274"/>
      <c r="F296" s="275"/>
      <c r="G296" s="275"/>
      <c r="H296" s="169"/>
      <c r="I296" s="169"/>
      <c r="J296" s="169"/>
      <c r="K296" s="276"/>
      <c r="L296" s="276"/>
      <c r="M296" s="486">
        <v>7071.2439999999997</v>
      </c>
      <c r="N296" s="295"/>
      <c r="O296" s="295"/>
      <c r="P296" s="295"/>
      <c r="Q296" s="295"/>
      <c r="R296" s="296"/>
      <c r="S296" s="296"/>
      <c r="T296" s="295"/>
      <c r="U296" s="295"/>
      <c r="V296" s="295"/>
      <c r="W296" s="295"/>
      <c r="X296" s="295"/>
      <c r="Y296" s="295"/>
      <c r="Z296" s="279"/>
      <c r="AB296" s="171"/>
      <c r="AC296" s="280"/>
      <c r="AD296" s="281"/>
      <c r="AE296" s="278"/>
      <c r="AF296" s="278"/>
      <c r="AG296" s="282"/>
    </row>
    <row r="297" spans="1:33" ht="20.25" customHeight="1" x14ac:dyDescent="0.25">
      <c r="A297" s="272"/>
      <c r="B297" s="272"/>
      <c r="C297" s="169" t="s">
        <v>619</v>
      </c>
      <c r="D297" s="485" t="s">
        <v>612</v>
      </c>
      <c r="E297" s="274"/>
      <c r="F297" s="275"/>
      <c r="G297" s="275"/>
      <c r="H297" s="169"/>
      <c r="I297" s="169"/>
      <c r="J297" s="169"/>
      <c r="K297" s="276"/>
      <c r="L297" s="276"/>
      <c r="M297" s="486">
        <v>7071.2439999999997</v>
      </c>
      <c r="N297" s="278"/>
      <c r="O297" s="278"/>
      <c r="P297" s="278"/>
      <c r="Q297" s="278"/>
      <c r="R297" s="171"/>
      <c r="S297" s="171"/>
      <c r="T297" s="278"/>
      <c r="U297" s="278"/>
      <c r="V297" s="278"/>
      <c r="W297" s="278"/>
      <c r="X297" s="278"/>
      <c r="Y297" s="278"/>
      <c r="Z297" s="279"/>
      <c r="AB297" s="171"/>
      <c r="AC297" s="280"/>
      <c r="AD297" s="281"/>
      <c r="AE297" s="278"/>
      <c r="AF297" s="278"/>
      <c r="AG297" s="282"/>
    </row>
    <row r="298" spans="1:33" ht="20.25" customHeight="1" x14ac:dyDescent="0.25">
      <c r="A298" s="272"/>
      <c r="B298" s="272"/>
      <c r="C298" s="169" t="s">
        <v>620</v>
      </c>
      <c r="D298" s="485" t="s">
        <v>612</v>
      </c>
      <c r="E298" s="274"/>
      <c r="F298" s="275"/>
      <c r="G298" s="275"/>
      <c r="H298" s="169"/>
      <c r="I298" s="169"/>
      <c r="J298" s="169"/>
      <c r="K298" s="276"/>
      <c r="L298" s="276"/>
      <c r="M298" s="486">
        <v>7071.2439999999997</v>
      </c>
      <c r="N298" s="278"/>
      <c r="O298" s="278"/>
      <c r="P298" s="278"/>
      <c r="Q298" s="278"/>
      <c r="R298" s="171"/>
      <c r="S298" s="171"/>
      <c r="T298" s="171"/>
      <c r="U298" s="171"/>
      <c r="V298" s="171"/>
      <c r="W298" s="171"/>
      <c r="X298" s="171"/>
      <c r="Y298" s="278"/>
      <c r="Z298" s="279"/>
      <c r="AB298" s="273"/>
      <c r="AC298" s="280"/>
      <c r="AD298" s="281"/>
      <c r="AE298" s="278"/>
      <c r="AF298" s="278"/>
      <c r="AG298" s="282"/>
    </row>
    <row r="299" spans="1:33" ht="20.25" customHeight="1" x14ac:dyDescent="0.25">
      <c r="A299" s="272"/>
      <c r="B299" s="283"/>
      <c r="C299" s="169" t="s">
        <v>621</v>
      </c>
      <c r="D299" s="485" t="s">
        <v>612</v>
      </c>
      <c r="E299" s="274"/>
      <c r="F299" s="275"/>
      <c r="G299" s="275"/>
      <c r="H299" s="169"/>
      <c r="I299" s="169"/>
      <c r="J299" s="169"/>
      <c r="K299" s="276"/>
      <c r="L299" s="276"/>
      <c r="M299" s="486">
        <v>7071.2439999999997</v>
      </c>
      <c r="N299" s="278"/>
      <c r="O299" s="278"/>
      <c r="P299" s="278"/>
      <c r="Q299" s="278"/>
      <c r="R299" s="304"/>
      <c r="S299" s="171"/>
      <c r="T299" s="171"/>
      <c r="U299" s="171"/>
      <c r="V299" s="171"/>
      <c r="W299" s="171"/>
      <c r="X299" s="171"/>
      <c r="Y299" s="278"/>
      <c r="Z299" s="279"/>
      <c r="AB299" s="168"/>
      <c r="AC299" s="280"/>
      <c r="AD299" s="281"/>
      <c r="AE299" s="278"/>
      <c r="AF299" s="278"/>
      <c r="AG299" s="282"/>
    </row>
    <row r="300" spans="1:33" ht="20.25" customHeight="1" x14ac:dyDescent="0.25">
      <c r="A300" s="272"/>
      <c r="B300" s="272"/>
      <c r="C300" s="169" t="s">
        <v>622</v>
      </c>
      <c r="D300" s="485" t="s">
        <v>612</v>
      </c>
      <c r="E300" s="274"/>
      <c r="F300" s="275"/>
      <c r="G300" s="275"/>
      <c r="H300" s="169"/>
      <c r="I300" s="169"/>
      <c r="J300" s="169"/>
      <c r="K300" s="276"/>
      <c r="L300" s="276"/>
      <c r="M300" s="486">
        <v>7071.2439999999997</v>
      </c>
      <c r="N300" s="278"/>
      <c r="O300" s="278"/>
      <c r="P300" s="278"/>
      <c r="Q300" s="278"/>
      <c r="R300" s="171"/>
      <c r="S300" s="171"/>
      <c r="T300" s="171"/>
      <c r="U300" s="278"/>
      <c r="V300" s="278"/>
      <c r="W300" s="278"/>
      <c r="X300" s="278"/>
      <c r="Y300" s="278"/>
      <c r="Z300" s="279"/>
      <c r="AB300" s="285"/>
      <c r="AC300" s="280"/>
      <c r="AD300" s="281"/>
      <c r="AE300" s="278"/>
      <c r="AF300" s="278"/>
      <c r="AG300" s="282"/>
    </row>
    <row r="301" spans="1:33" ht="20.25" customHeight="1" x14ac:dyDescent="0.25">
      <c r="A301" s="272"/>
      <c r="B301" s="283"/>
      <c r="C301" s="169" t="s">
        <v>623</v>
      </c>
      <c r="D301" s="485" t="s">
        <v>612</v>
      </c>
      <c r="E301" s="274"/>
      <c r="F301" s="275"/>
      <c r="G301" s="275"/>
      <c r="H301" s="169"/>
      <c r="I301" s="169"/>
      <c r="J301" s="169"/>
      <c r="K301" s="276"/>
      <c r="L301" s="276"/>
      <c r="M301" s="486">
        <v>7071.2439999999997</v>
      </c>
      <c r="N301" s="278"/>
      <c r="O301" s="278"/>
      <c r="P301" s="278"/>
      <c r="Q301" s="278"/>
      <c r="R301" s="171"/>
      <c r="S301" s="171"/>
      <c r="T301" s="278"/>
      <c r="U301" s="278"/>
      <c r="V301" s="278"/>
      <c r="W301" s="278"/>
      <c r="X301" s="278"/>
      <c r="Y301" s="278"/>
      <c r="Z301" s="279"/>
      <c r="AB301" s="273"/>
      <c r="AC301" s="280"/>
      <c r="AD301" s="281"/>
      <c r="AE301" s="278"/>
      <c r="AF301" s="278"/>
      <c r="AG301" s="282"/>
    </row>
    <row r="302" spans="1:33" ht="20.25" customHeight="1" x14ac:dyDescent="0.25">
      <c r="A302" s="272"/>
      <c r="B302" s="283"/>
      <c r="C302" s="169" t="s">
        <v>624</v>
      </c>
      <c r="D302" s="485" t="s">
        <v>612</v>
      </c>
      <c r="E302" s="274"/>
      <c r="F302" s="275"/>
      <c r="G302" s="275"/>
      <c r="H302" s="169"/>
      <c r="I302" s="169"/>
      <c r="J302" s="169"/>
      <c r="K302" s="276"/>
      <c r="L302" s="276"/>
      <c r="M302" s="486">
        <v>7071.2439999999997</v>
      </c>
      <c r="N302" s="278"/>
      <c r="O302" s="278"/>
      <c r="P302" s="278"/>
      <c r="Q302" s="278"/>
      <c r="R302" s="171"/>
      <c r="S302" s="171"/>
      <c r="T302" s="278"/>
      <c r="U302" s="278"/>
      <c r="V302" s="278"/>
      <c r="W302" s="278"/>
      <c r="X302" s="278"/>
      <c r="Y302" s="278"/>
      <c r="Z302" s="279"/>
      <c r="AB302" s="273"/>
      <c r="AC302" s="280"/>
      <c r="AD302" s="281"/>
      <c r="AE302" s="278"/>
      <c r="AF302" s="278"/>
      <c r="AG302" s="282"/>
    </row>
    <row r="303" spans="1:33" ht="20.25" customHeight="1" x14ac:dyDescent="0.25">
      <c r="A303" s="272"/>
      <c r="B303" s="283"/>
      <c r="C303" s="169" t="s">
        <v>625</v>
      </c>
      <c r="D303" s="485" t="s">
        <v>612</v>
      </c>
      <c r="E303" s="274"/>
      <c r="F303" s="275"/>
      <c r="G303" s="275"/>
      <c r="H303" s="169"/>
      <c r="I303" s="169"/>
      <c r="J303" s="169"/>
      <c r="K303" s="276"/>
      <c r="L303" s="276"/>
      <c r="M303" s="486">
        <v>7071.2439999999997</v>
      </c>
      <c r="N303" s="278"/>
      <c r="O303" s="278"/>
      <c r="P303" s="278"/>
      <c r="Q303" s="278"/>
      <c r="R303" s="171"/>
      <c r="S303" s="171"/>
      <c r="T303" s="278"/>
      <c r="U303" s="278"/>
      <c r="V303" s="278"/>
      <c r="W303" s="278"/>
      <c r="X303" s="278"/>
      <c r="Y303" s="278"/>
      <c r="Z303" s="279"/>
      <c r="AB303" s="273"/>
      <c r="AC303" s="280"/>
      <c r="AD303" s="281"/>
      <c r="AE303" s="278"/>
      <c r="AF303" s="278"/>
      <c r="AG303" s="282"/>
    </row>
    <row r="304" spans="1:33" ht="20.25" customHeight="1" x14ac:dyDescent="0.25">
      <c r="A304" s="272"/>
      <c r="B304" s="283"/>
      <c r="C304" s="169" t="s">
        <v>626</v>
      </c>
      <c r="D304" s="485" t="s">
        <v>612</v>
      </c>
      <c r="E304" s="274"/>
      <c r="F304" s="275"/>
      <c r="G304" s="275"/>
      <c r="H304" s="169"/>
      <c r="I304" s="169"/>
      <c r="J304" s="169"/>
      <c r="K304" s="276"/>
      <c r="L304" s="276"/>
      <c r="M304" s="486">
        <v>7071.2439999999997</v>
      </c>
      <c r="N304" s="278"/>
      <c r="O304" s="278"/>
      <c r="P304" s="278"/>
      <c r="Q304" s="278"/>
      <c r="R304" s="171"/>
      <c r="S304" s="171"/>
      <c r="T304" s="278"/>
      <c r="U304" s="278"/>
      <c r="V304" s="278"/>
      <c r="W304" s="278"/>
      <c r="X304" s="278"/>
      <c r="Y304" s="278"/>
      <c r="Z304" s="279"/>
      <c r="AB304" s="273"/>
      <c r="AC304" s="280"/>
      <c r="AD304" s="281"/>
      <c r="AE304" s="278"/>
      <c r="AF304" s="278"/>
      <c r="AG304" s="282"/>
    </row>
    <row r="305" spans="1:33" ht="20.25" customHeight="1" x14ac:dyDescent="0.25">
      <c r="A305" s="272"/>
      <c r="B305" s="272"/>
      <c r="C305" s="169" t="s">
        <v>627</v>
      </c>
      <c r="D305" s="485" t="s">
        <v>612</v>
      </c>
      <c r="E305" s="274"/>
      <c r="F305" s="305"/>
      <c r="G305" s="275"/>
      <c r="H305" s="169"/>
      <c r="I305" s="169"/>
      <c r="J305" s="169"/>
      <c r="K305" s="276"/>
      <c r="L305" s="276"/>
      <c r="M305" s="486">
        <v>7071.2439999999997</v>
      </c>
      <c r="N305" s="278"/>
      <c r="O305" s="278"/>
      <c r="P305" s="278"/>
      <c r="Q305" s="278"/>
      <c r="R305" s="171"/>
      <c r="S305" s="171"/>
      <c r="T305" s="171"/>
      <c r="U305" s="278"/>
      <c r="V305" s="278"/>
      <c r="W305" s="278"/>
      <c r="X305" s="278"/>
      <c r="Y305" s="278"/>
      <c r="Z305" s="279"/>
      <c r="AB305" s="285"/>
      <c r="AC305" s="280"/>
      <c r="AD305" s="281"/>
      <c r="AE305" s="278"/>
      <c r="AF305" s="278"/>
      <c r="AG305" s="282"/>
    </row>
    <row r="306" spans="1:33" ht="20.25" customHeight="1" x14ac:dyDescent="0.25">
      <c r="A306" s="272"/>
      <c r="B306" s="283"/>
      <c r="C306" s="169" t="s">
        <v>628</v>
      </c>
      <c r="D306" s="485" t="s">
        <v>612</v>
      </c>
      <c r="E306" s="274"/>
      <c r="F306" s="275"/>
      <c r="G306" s="275"/>
      <c r="H306" s="169"/>
      <c r="I306" s="169"/>
      <c r="J306" s="169"/>
      <c r="K306" s="276"/>
      <c r="L306" s="276"/>
      <c r="M306" s="486">
        <v>7071.2439999999997</v>
      </c>
      <c r="N306" s="278"/>
      <c r="O306" s="278"/>
      <c r="P306" s="278"/>
      <c r="Q306" s="278"/>
      <c r="R306" s="171"/>
      <c r="S306" s="171"/>
      <c r="T306" s="278"/>
      <c r="U306" s="278"/>
      <c r="V306" s="278"/>
      <c r="W306" s="278"/>
      <c r="X306" s="278"/>
      <c r="Y306" s="278"/>
      <c r="Z306" s="279"/>
      <c r="AB306" s="273"/>
      <c r="AC306" s="280"/>
      <c r="AD306" s="281"/>
      <c r="AE306" s="278"/>
      <c r="AF306" s="278"/>
      <c r="AG306" s="282"/>
    </row>
    <row r="307" spans="1:33" ht="20.25" customHeight="1" x14ac:dyDescent="0.25">
      <c r="A307" s="272"/>
      <c r="B307" s="283"/>
      <c r="C307" s="169" t="s">
        <v>629</v>
      </c>
      <c r="D307" s="485" t="s">
        <v>612</v>
      </c>
      <c r="E307" s="274"/>
      <c r="F307" s="275"/>
      <c r="G307" s="275"/>
      <c r="H307" s="169"/>
      <c r="I307" s="169"/>
      <c r="J307" s="169"/>
      <c r="K307" s="276"/>
      <c r="L307" s="276"/>
      <c r="M307" s="486">
        <v>7071.2439999999997</v>
      </c>
      <c r="N307" s="278"/>
      <c r="O307" s="278"/>
      <c r="P307" s="278"/>
      <c r="Q307" s="278"/>
      <c r="R307" s="171"/>
      <c r="S307" s="171"/>
      <c r="T307" s="278"/>
      <c r="U307" s="278"/>
      <c r="V307" s="278"/>
      <c r="W307" s="278"/>
      <c r="X307" s="278"/>
      <c r="Y307" s="278"/>
      <c r="Z307" s="279"/>
      <c r="AB307" s="273"/>
      <c r="AC307" s="280"/>
      <c r="AD307" s="281"/>
      <c r="AE307" s="278"/>
      <c r="AF307" s="278"/>
      <c r="AG307" s="282"/>
    </row>
    <row r="308" spans="1:33" ht="20.25" customHeight="1" x14ac:dyDescent="0.25">
      <c r="A308" s="272"/>
      <c r="B308" s="283"/>
      <c r="C308" s="169" t="s">
        <v>630</v>
      </c>
      <c r="D308" s="485" t="s">
        <v>612</v>
      </c>
      <c r="E308" s="274"/>
      <c r="F308" s="275"/>
      <c r="G308" s="275"/>
      <c r="H308" s="169"/>
      <c r="I308" s="169"/>
      <c r="J308" s="169"/>
      <c r="K308" s="276"/>
      <c r="L308" s="276"/>
      <c r="M308" s="486">
        <v>7872.8968000000004</v>
      </c>
      <c r="N308" s="278"/>
      <c r="O308" s="278"/>
      <c r="P308" s="278"/>
      <c r="Q308" s="278"/>
      <c r="R308" s="171"/>
      <c r="S308" s="171"/>
      <c r="T308" s="278"/>
      <c r="U308" s="278"/>
      <c r="V308" s="278"/>
      <c r="W308" s="278"/>
      <c r="X308" s="278"/>
      <c r="Y308" s="278"/>
      <c r="Z308" s="279"/>
      <c r="AB308" s="273"/>
      <c r="AC308" s="280"/>
      <c r="AD308" s="281"/>
      <c r="AE308" s="278"/>
      <c r="AF308" s="278"/>
      <c r="AG308" s="282"/>
    </row>
    <row r="309" spans="1:33" ht="20.25" customHeight="1" x14ac:dyDescent="0.25">
      <c r="A309" s="272"/>
      <c r="B309" s="283"/>
      <c r="C309" s="169" t="s">
        <v>631</v>
      </c>
      <c r="D309" s="485" t="s">
        <v>612</v>
      </c>
      <c r="E309" s="274"/>
      <c r="F309" s="275"/>
      <c r="G309" s="275"/>
      <c r="H309" s="169"/>
      <c r="I309" s="169"/>
      <c r="J309" s="169"/>
      <c r="K309" s="276"/>
      <c r="L309" s="276"/>
      <c r="M309" s="486">
        <v>7872.8968000000004</v>
      </c>
      <c r="N309" s="278"/>
      <c r="O309" s="278"/>
      <c r="P309" s="278"/>
      <c r="Q309" s="278"/>
      <c r="R309" s="171"/>
      <c r="S309" s="171"/>
      <c r="T309" s="278"/>
      <c r="U309" s="278"/>
      <c r="V309" s="278"/>
      <c r="W309" s="278"/>
      <c r="X309" s="278"/>
      <c r="Y309" s="278"/>
      <c r="Z309" s="279"/>
      <c r="AB309" s="273"/>
      <c r="AC309" s="280"/>
      <c r="AD309" s="281"/>
      <c r="AE309" s="278"/>
      <c r="AF309" s="278"/>
      <c r="AG309" s="282"/>
    </row>
    <row r="310" spans="1:33" ht="20.25" customHeight="1" x14ac:dyDescent="0.25">
      <c r="A310" s="272"/>
      <c r="B310" s="283"/>
      <c r="C310" s="169" t="s">
        <v>632</v>
      </c>
      <c r="D310" s="485" t="s">
        <v>612</v>
      </c>
      <c r="E310" s="274"/>
      <c r="F310" s="275"/>
      <c r="G310" s="275"/>
      <c r="H310" s="169"/>
      <c r="I310" s="169"/>
      <c r="J310" s="169"/>
      <c r="K310" s="276"/>
      <c r="L310" s="276"/>
      <c r="M310" s="486">
        <v>7872.8968000000004</v>
      </c>
      <c r="N310" s="278"/>
      <c r="O310" s="278"/>
      <c r="P310" s="278"/>
      <c r="Q310" s="278"/>
      <c r="R310" s="171"/>
      <c r="S310" s="171"/>
      <c r="T310" s="278"/>
      <c r="U310" s="278"/>
      <c r="V310" s="278"/>
      <c r="W310" s="278"/>
      <c r="X310" s="278"/>
      <c r="Y310" s="278"/>
      <c r="Z310" s="279"/>
      <c r="AB310" s="273"/>
      <c r="AC310" s="280"/>
      <c r="AD310" s="281"/>
      <c r="AE310" s="278"/>
      <c r="AF310" s="278"/>
      <c r="AG310" s="282"/>
    </row>
    <row r="311" spans="1:33" ht="20.25" customHeight="1" x14ac:dyDescent="0.25">
      <c r="A311" s="272"/>
      <c r="B311" s="283"/>
      <c r="C311" s="169" t="s">
        <v>633</v>
      </c>
      <c r="D311" s="485" t="s">
        <v>612</v>
      </c>
      <c r="E311" s="274"/>
      <c r="F311" s="275"/>
      <c r="G311" s="275"/>
      <c r="H311" s="169"/>
      <c r="I311" s="169"/>
      <c r="J311" s="169"/>
      <c r="K311" s="276"/>
      <c r="L311" s="276"/>
      <c r="M311" s="486">
        <v>7872.8968000000004</v>
      </c>
      <c r="N311" s="278"/>
      <c r="O311" s="278"/>
      <c r="P311" s="278"/>
      <c r="Q311" s="278"/>
      <c r="R311" s="171"/>
      <c r="S311" s="171"/>
      <c r="T311" s="278"/>
      <c r="U311" s="278"/>
      <c r="V311" s="278"/>
      <c r="W311" s="278"/>
      <c r="X311" s="278"/>
      <c r="Y311" s="278"/>
      <c r="Z311" s="279"/>
      <c r="AB311" s="273"/>
      <c r="AC311" s="280"/>
      <c r="AD311" s="281"/>
      <c r="AE311" s="278"/>
      <c r="AF311" s="278"/>
      <c r="AG311" s="282"/>
    </row>
    <row r="312" spans="1:33" ht="20.25" customHeight="1" x14ac:dyDescent="0.25">
      <c r="A312" s="272"/>
      <c r="B312" s="283"/>
      <c r="C312" s="169" t="s">
        <v>634</v>
      </c>
      <c r="D312" s="485" t="s">
        <v>612</v>
      </c>
      <c r="E312" s="274"/>
      <c r="F312" s="275"/>
      <c r="G312" s="275"/>
      <c r="H312" s="169"/>
      <c r="I312" s="169"/>
      <c r="J312" s="169"/>
      <c r="K312" s="276"/>
      <c r="L312" s="276"/>
      <c r="M312" s="486">
        <v>7872.8968000000004</v>
      </c>
      <c r="N312" s="278"/>
      <c r="O312" s="278"/>
      <c r="P312" s="278"/>
      <c r="Q312" s="278"/>
      <c r="R312" s="171"/>
      <c r="S312" s="171"/>
      <c r="T312" s="278"/>
      <c r="U312" s="278"/>
      <c r="V312" s="278"/>
      <c r="W312" s="278"/>
      <c r="X312" s="278"/>
      <c r="Y312" s="278"/>
      <c r="Z312" s="279"/>
      <c r="AB312" s="273"/>
      <c r="AC312" s="280"/>
      <c r="AD312" s="281"/>
      <c r="AE312" s="278"/>
      <c r="AF312" s="278"/>
      <c r="AG312" s="282"/>
    </row>
    <row r="313" spans="1:33" ht="20.25" customHeight="1" x14ac:dyDescent="0.25">
      <c r="A313" s="272"/>
      <c r="B313" s="283"/>
      <c r="C313" s="169" t="s">
        <v>635</v>
      </c>
      <c r="D313" s="485" t="s">
        <v>612</v>
      </c>
      <c r="E313" s="274"/>
      <c r="F313" s="275"/>
      <c r="G313" s="275"/>
      <c r="H313" s="169"/>
      <c r="I313" s="169"/>
      <c r="J313" s="169"/>
      <c r="K313" s="276"/>
      <c r="L313" s="276"/>
      <c r="M313" s="486">
        <v>7872.8968000000004</v>
      </c>
      <c r="N313" s="278"/>
      <c r="O313" s="278"/>
      <c r="P313" s="278"/>
      <c r="Q313" s="278"/>
      <c r="R313" s="171"/>
      <c r="S313" s="171"/>
      <c r="T313" s="278"/>
      <c r="U313" s="278"/>
      <c r="V313" s="278"/>
      <c r="W313" s="278"/>
      <c r="X313" s="278"/>
      <c r="Y313" s="278"/>
      <c r="Z313" s="279"/>
      <c r="AB313" s="273"/>
      <c r="AC313" s="280"/>
      <c r="AD313" s="281"/>
      <c r="AE313" s="278"/>
      <c r="AF313" s="278"/>
      <c r="AG313" s="282"/>
    </row>
    <row r="314" spans="1:33" ht="20.25" customHeight="1" x14ac:dyDescent="0.25">
      <c r="A314" s="272"/>
      <c r="B314" s="283"/>
      <c r="C314" s="169" t="s">
        <v>636</v>
      </c>
      <c r="D314" s="485" t="s">
        <v>612</v>
      </c>
      <c r="E314" s="274"/>
      <c r="F314" s="275"/>
      <c r="G314" s="275"/>
      <c r="H314" s="169"/>
      <c r="I314" s="169"/>
      <c r="J314" s="169"/>
      <c r="K314" s="276"/>
      <c r="L314" s="276"/>
      <c r="M314" s="486">
        <v>7872.8968000000004</v>
      </c>
      <c r="N314" s="278"/>
      <c r="O314" s="278"/>
      <c r="P314" s="278"/>
      <c r="Q314" s="278"/>
      <c r="R314" s="171"/>
      <c r="S314" s="171"/>
      <c r="T314" s="278"/>
      <c r="U314" s="278"/>
      <c r="V314" s="278"/>
      <c r="W314" s="278"/>
      <c r="X314" s="278"/>
      <c r="Y314" s="278"/>
      <c r="Z314" s="279"/>
      <c r="AB314" s="273"/>
      <c r="AC314" s="280"/>
      <c r="AD314" s="281"/>
      <c r="AE314" s="278"/>
      <c r="AF314" s="278"/>
      <c r="AG314" s="282"/>
    </row>
    <row r="315" spans="1:33" ht="20.25" customHeight="1" x14ac:dyDescent="0.25">
      <c r="A315" s="272"/>
      <c r="B315" s="283"/>
      <c r="C315" s="169" t="s">
        <v>637</v>
      </c>
      <c r="D315" s="485" t="s">
        <v>638</v>
      </c>
      <c r="E315" s="274"/>
      <c r="F315" s="275"/>
      <c r="G315" s="275"/>
      <c r="H315" s="169"/>
      <c r="I315" s="169"/>
      <c r="J315" s="169"/>
      <c r="K315" s="276"/>
      <c r="L315" s="276"/>
      <c r="M315" s="486">
        <v>14847.7448</v>
      </c>
      <c r="N315" s="278"/>
      <c r="O315" s="278"/>
      <c r="P315" s="278"/>
      <c r="Q315" s="278"/>
      <c r="R315" s="171"/>
      <c r="S315" s="171"/>
      <c r="T315" s="278"/>
      <c r="U315" s="278"/>
      <c r="V315" s="278"/>
      <c r="W315" s="278"/>
      <c r="X315" s="278"/>
      <c r="Y315" s="278"/>
      <c r="Z315" s="279"/>
      <c r="AB315" s="273"/>
      <c r="AC315" s="280"/>
      <c r="AD315" s="281"/>
      <c r="AE315" s="278"/>
      <c r="AF315" s="278"/>
      <c r="AG315" s="282"/>
    </row>
    <row r="316" spans="1:33" ht="20.25" customHeight="1" x14ac:dyDescent="0.25">
      <c r="A316" s="272"/>
      <c r="B316" s="283"/>
      <c r="C316" s="169" t="s">
        <v>639</v>
      </c>
      <c r="D316" s="485" t="s">
        <v>638</v>
      </c>
      <c r="E316" s="274"/>
      <c r="F316" s="275"/>
      <c r="G316" s="275"/>
      <c r="H316" s="169"/>
      <c r="I316" s="169"/>
      <c r="J316" s="169"/>
      <c r="K316" s="276"/>
      <c r="L316" s="276"/>
      <c r="M316" s="486">
        <v>14847.7448</v>
      </c>
      <c r="N316" s="278"/>
      <c r="O316" s="278"/>
      <c r="P316" s="278"/>
      <c r="Q316" s="278"/>
      <c r="R316" s="171"/>
      <c r="S316" s="171"/>
      <c r="T316" s="278"/>
      <c r="U316" s="278"/>
      <c r="V316" s="278"/>
      <c r="W316" s="278"/>
      <c r="X316" s="278"/>
      <c r="Y316" s="278"/>
      <c r="Z316" s="279"/>
      <c r="AB316" s="273"/>
      <c r="AC316" s="280"/>
      <c r="AD316" s="281"/>
      <c r="AE316" s="278"/>
      <c r="AF316" s="278"/>
      <c r="AG316" s="282"/>
    </row>
    <row r="317" spans="1:33" ht="20.25" customHeight="1" x14ac:dyDescent="0.25">
      <c r="A317" s="272"/>
      <c r="B317" s="272"/>
      <c r="C317" s="169" t="s">
        <v>640</v>
      </c>
      <c r="D317" s="485" t="s">
        <v>638</v>
      </c>
      <c r="E317" s="274"/>
      <c r="F317" s="275"/>
      <c r="G317" s="275"/>
      <c r="H317" s="169"/>
      <c r="I317" s="169"/>
      <c r="J317" s="169"/>
      <c r="K317" s="276"/>
      <c r="L317" s="276"/>
      <c r="M317" s="486">
        <v>14847.7448</v>
      </c>
      <c r="N317" s="278"/>
      <c r="O317" s="278"/>
      <c r="P317" s="278"/>
      <c r="Q317" s="278"/>
      <c r="R317" s="171"/>
      <c r="S317" s="171"/>
      <c r="T317" s="278"/>
      <c r="U317" s="278"/>
      <c r="V317" s="278"/>
      <c r="W317" s="278"/>
      <c r="X317" s="278"/>
      <c r="Y317" s="278"/>
      <c r="Z317" s="279"/>
      <c r="AB317" s="273"/>
      <c r="AC317" s="280"/>
      <c r="AD317" s="281"/>
      <c r="AE317" s="278"/>
      <c r="AF317" s="278"/>
      <c r="AG317" s="282"/>
    </row>
    <row r="318" spans="1:33" ht="20.25" customHeight="1" x14ac:dyDescent="0.25">
      <c r="A318" s="272"/>
      <c r="B318" s="272"/>
      <c r="C318" s="169" t="s">
        <v>641</v>
      </c>
      <c r="D318" s="485" t="s">
        <v>638</v>
      </c>
      <c r="E318" s="274"/>
      <c r="F318" s="275"/>
      <c r="G318" s="275"/>
      <c r="H318" s="169"/>
      <c r="I318" s="169"/>
      <c r="J318" s="169"/>
      <c r="K318" s="276"/>
      <c r="L318" s="276"/>
      <c r="M318" s="486">
        <v>14847.7448</v>
      </c>
      <c r="N318" s="278"/>
      <c r="O318" s="278"/>
      <c r="P318" s="278"/>
      <c r="Q318" s="278"/>
      <c r="R318" s="171"/>
      <c r="S318" s="171"/>
      <c r="T318" s="278"/>
      <c r="U318" s="278"/>
      <c r="V318" s="278"/>
      <c r="W318" s="278"/>
      <c r="X318" s="278"/>
      <c r="Y318" s="278"/>
      <c r="Z318" s="279"/>
      <c r="AB318" s="273"/>
      <c r="AC318" s="280"/>
      <c r="AD318" s="281"/>
      <c r="AE318" s="278"/>
      <c r="AF318" s="278"/>
      <c r="AG318" s="282"/>
    </row>
    <row r="319" spans="1:33" ht="20.25" customHeight="1" x14ac:dyDescent="0.25">
      <c r="A319" s="272"/>
      <c r="B319" s="272"/>
      <c r="C319" s="169" t="s">
        <v>642</v>
      </c>
      <c r="D319" s="485" t="s">
        <v>638</v>
      </c>
      <c r="E319" s="274"/>
      <c r="F319" s="275"/>
      <c r="G319" s="275"/>
      <c r="H319" s="169"/>
      <c r="I319" s="169"/>
      <c r="J319" s="169"/>
      <c r="K319" s="276"/>
      <c r="L319" s="276"/>
      <c r="M319" s="486">
        <v>14847.7448</v>
      </c>
      <c r="N319" s="278"/>
      <c r="O319" s="278"/>
      <c r="P319" s="278"/>
      <c r="Q319" s="278"/>
      <c r="R319" s="171"/>
      <c r="S319" s="171"/>
      <c r="T319" s="278"/>
      <c r="U319" s="278"/>
      <c r="V319" s="278"/>
      <c r="W319" s="278"/>
      <c r="X319" s="278"/>
      <c r="Y319" s="278"/>
      <c r="Z319" s="279"/>
      <c r="AB319" s="273"/>
      <c r="AC319" s="280"/>
      <c r="AD319" s="281"/>
      <c r="AE319" s="278"/>
      <c r="AF319" s="278"/>
      <c r="AG319" s="282"/>
    </row>
    <row r="320" spans="1:33" ht="20.25" customHeight="1" x14ac:dyDescent="0.25">
      <c r="A320" s="272"/>
      <c r="B320" s="272"/>
      <c r="C320" s="169" t="s">
        <v>643</v>
      </c>
      <c r="D320" s="485" t="s">
        <v>638</v>
      </c>
      <c r="E320" s="274"/>
      <c r="F320" s="275"/>
      <c r="G320" s="275"/>
      <c r="H320" s="169"/>
      <c r="I320" s="169"/>
      <c r="J320" s="169"/>
      <c r="K320" s="276"/>
      <c r="L320" s="276"/>
      <c r="M320" s="486">
        <v>14847.7448</v>
      </c>
      <c r="N320" s="278"/>
      <c r="O320" s="278"/>
      <c r="P320" s="278"/>
      <c r="Q320" s="278"/>
      <c r="R320" s="171"/>
      <c r="S320" s="171"/>
      <c r="T320" s="278"/>
      <c r="U320" s="278"/>
      <c r="V320" s="278"/>
      <c r="W320" s="278"/>
      <c r="X320" s="278"/>
      <c r="Y320" s="278"/>
      <c r="Z320" s="279"/>
      <c r="AB320" s="273"/>
      <c r="AC320" s="280"/>
      <c r="AD320" s="281"/>
      <c r="AE320" s="278"/>
      <c r="AF320" s="278"/>
      <c r="AG320" s="282"/>
    </row>
    <row r="321" spans="1:33" ht="20.25" customHeight="1" x14ac:dyDescent="0.25">
      <c r="A321" s="272"/>
      <c r="B321" s="272"/>
      <c r="C321" s="169" t="s">
        <v>644</v>
      </c>
      <c r="D321" s="485" t="s">
        <v>638</v>
      </c>
      <c r="E321" s="274"/>
      <c r="F321" s="275"/>
      <c r="G321" s="275"/>
      <c r="H321" s="169"/>
      <c r="I321" s="169"/>
      <c r="J321" s="169"/>
      <c r="K321" s="276"/>
      <c r="L321" s="276"/>
      <c r="M321" s="486">
        <v>14847.7448</v>
      </c>
      <c r="N321" s="278"/>
      <c r="O321" s="278"/>
      <c r="P321" s="278"/>
      <c r="Q321" s="278"/>
      <c r="R321" s="171"/>
      <c r="S321" s="171"/>
      <c r="T321" s="171"/>
      <c r="U321" s="278"/>
      <c r="V321" s="278"/>
      <c r="W321" s="278"/>
      <c r="X321" s="278"/>
      <c r="Y321" s="278"/>
      <c r="Z321" s="279"/>
      <c r="AB321" s="273"/>
      <c r="AC321" s="280"/>
      <c r="AD321" s="281"/>
      <c r="AE321" s="278"/>
      <c r="AF321" s="278"/>
      <c r="AG321" s="282"/>
    </row>
    <row r="322" spans="1:33" ht="20.25" customHeight="1" x14ac:dyDescent="0.25">
      <c r="A322" s="272"/>
      <c r="B322" s="272"/>
      <c r="C322" s="169" t="s">
        <v>645</v>
      </c>
      <c r="D322" s="485" t="s">
        <v>638</v>
      </c>
      <c r="E322" s="274"/>
      <c r="F322" s="275"/>
      <c r="G322" s="275"/>
      <c r="H322" s="169"/>
      <c r="I322" s="169"/>
      <c r="J322" s="169"/>
      <c r="K322" s="276"/>
      <c r="L322" s="276"/>
      <c r="M322" s="486">
        <v>14847.7448</v>
      </c>
      <c r="N322" s="278"/>
      <c r="O322" s="278"/>
      <c r="P322" s="278"/>
      <c r="Q322" s="278"/>
      <c r="R322" s="171"/>
      <c r="S322" s="171"/>
      <c r="T322" s="171"/>
      <c r="U322" s="278"/>
      <c r="V322" s="278"/>
      <c r="W322" s="278"/>
      <c r="X322" s="278"/>
      <c r="Y322" s="278"/>
      <c r="Z322" s="279"/>
      <c r="AB322" s="273"/>
      <c r="AC322" s="280"/>
      <c r="AD322" s="281"/>
      <c r="AE322" s="278"/>
      <c r="AF322" s="278"/>
      <c r="AG322" s="282"/>
    </row>
    <row r="323" spans="1:33" ht="20.25" customHeight="1" x14ac:dyDescent="0.25">
      <c r="A323" s="272"/>
      <c r="B323" s="272"/>
      <c r="C323" s="169" t="s">
        <v>646</v>
      </c>
      <c r="D323" s="485" t="s">
        <v>638</v>
      </c>
      <c r="E323" s="274"/>
      <c r="F323" s="275"/>
      <c r="G323" s="275"/>
      <c r="H323" s="169"/>
      <c r="I323" s="169"/>
      <c r="J323" s="169"/>
      <c r="K323" s="276"/>
      <c r="L323" s="276"/>
      <c r="M323" s="486">
        <v>14847.7448</v>
      </c>
      <c r="N323" s="278"/>
      <c r="O323" s="278"/>
      <c r="P323" s="278"/>
      <c r="Q323" s="278"/>
      <c r="R323" s="171"/>
      <c r="S323" s="171"/>
      <c r="T323" s="171"/>
      <c r="U323" s="278"/>
      <c r="V323" s="278"/>
      <c r="W323" s="278"/>
      <c r="X323" s="278"/>
      <c r="Y323" s="278"/>
      <c r="Z323" s="279"/>
      <c r="AB323" s="171"/>
      <c r="AC323" s="280"/>
      <c r="AD323" s="281"/>
      <c r="AE323" s="278"/>
      <c r="AF323" s="278"/>
      <c r="AG323" s="282"/>
    </row>
    <row r="324" spans="1:33" ht="20.25" customHeight="1" x14ac:dyDescent="0.25">
      <c r="A324" s="272"/>
      <c r="B324" s="272"/>
      <c r="C324" s="169" t="s">
        <v>647</v>
      </c>
      <c r="D324" s="485" t="s">
        <v>638</v>
      </c>
      <c r="E324" s="274"/>
      <c r="F324" s="275"/>
      <c r="G324" s="275"/>
      <c r="H324" s="169"/>
      <c r="I324" s="169"/>
      <c r="J324" s="169"/>
      <c r="K324" s="276"/>
      <c r="L324" s="276"/>
      <c r="M324" s="486">
        <v>14847.7448</v>
      </c>
      <c r="N324" s="278"/>
      <c r="O324" s="278"/>
      <c r="P324" s="278"/>
      <c r="Q324" s="278"/>
      <c r="R324" s="171"/>
      <c r="S324" s="171"/>
      <c r="T324" s="171"/>
      <c r="U324" s="278"/>
      <c r="V324" s="278"/>
      <c r="W324" s="278"/>
      <c r="X324" s="278"/>
      <c r="Y324" s="278"/>
      <c r="Z324" s="279"/>
      <c r="AB324" s="168"/>
      <c r="AC324" s="280"/>
      <c r="AD324" s="281"/>
      <c r="AE324" s="278"/>
      <c r="AF324" s="278"/>
      <c r="AG324" s="282"/>
    </row>
    <row r="325" spans="1:33" ht="20.25" customHeight="1" x14ac:dyDescent="0.25">
      <c r="A325" s="272"/>
      <c r="B325" s="272"/>
      <c r="C325" s="169" t="s">
        <v>648</v>
      </c>
      <c r="D325" s="485" t="s">
        <v>638</v>
      </c>
      <c r="E325" s="274"/>
      <c r="F325" s="275"/>
      <c r="G325" s="275"/>
      <c r="H325" s="169"/>
      <c r="I325" s="169"/>
      <c r="J325" s="169"/>
      <c r="K325" s="276"/>
      <c r="L325" s="276"/>
      <c r="M325" s="486">
        <v>14847.7448</v>
      </c>
      <c r="N325" s="278"/>
      <c r="O325" s="278"/>
      <c r="P325" s="278"/>
      <c r="Q325" s="278"/>
      <c r="R325" s="171"/>
      <c r="S325" s="171"/>
      <c r="T325" s="171"/>
      <c r="U325" s="278"/>
      <c r="V325" s="278"/>
      <c r="W325" s="278"/>
      <c r="X325" s="278"/>
      <c r="Y325" s="278"/>
      <c r="Z325" s="279"/>
      <c r="AB325" s="168"/>
      <c r="AC325" s="280"/>
      <c r="AD325" s="281"/>
      <c r="AE325" s="278"/>
      <c r="AF325" s="278"/>
      <c r="AG325" s="282"/>
    </row>
    <row r="326" spans="1:33" ht="20.25" customHeight="1" x14ac:dyDescent="0.25">
      <c r="A326" s="272"/>
      <c r="B326" s="272"/>
      <c r="C326" s="169" t="s">
        <v>649</v>
      </c>
      <c r="D326" s="485" t="s">
        <v>638</v>
      </c>
      <c r="E326" s="274"/>
      <c r="F326" s="275"/>
      <c r="G326" s="275"/>
      <c r="H326" s="169"/>
      <c r="I326" s="169"/>
      <c r="J326" s="169"/>
      <c r="K326" s="276"/>
      <c r="L326" s="276"/>
      <c r="M326" s="486">
        <v>14847.7448</v>
      </c>
      <c r="N326" s="278"/>
      <c r="O326" s="278"/>
      <c r="P326" s="278"/>
      <c r="Q326" s="278"/>
      <c r="R326" s="171"/>
      <c r="S326" s="171"/>
      <c r="T326" s="171"/>
      <c r="U326" s="278"/>
      <c r="V326" s="278"/>
      <c r="W326" s="278"/>
      <c r="X326" s="278"/>
      <c r="Y326" s="278"/>
      <c r="Z326" s="279"/>
      <c r="AB326" s="168"/>
      <c r="AC326" s="280"/>
      <c r="AD326" s="281"/>
      <c r="AE326" s="278"/>
      <c r="AF326" s="278"/>
      <c r="AG326" s="282"/>
    </row>
    <row r="327" spans="1:33" ht="20.25" customHeight="1" x14ac:dyDescent="0.25">
      <c r="A327" s="272"/>
      <c r="B327" s="283"/>
      <c r="C327" s="169" t="s">
        <v>650</v>
      </c>
      <c r="D327" s="485" t="s">
        <v>638</v>
      </c>
      <c r="E327" s="274"/>
      <c r="F327" s="275"/>
      <c r="G327" s="275"/>
      <c r="H327" s="169"/>
      <c r="I327" s="169"/>
      <c r="J327" s="169"/>
      <c r="K327" s="276"/>
      <c r="L327" s="276"/>
      <c r="M327" s="486">
        <v>14847.7448</v>
      </c>
      <c r="N327" s="278"/>
      <c r="O327" s="278"/>
      <c r="P327" s="278"/>
      <c r="Q327" s="278"/>
      <c r="R327" s="171"/>
      <c r="S327" s="171"/>
      <c r="T327" s="278"/>
      <c r="U327" s="278"/>
      <c r="V327" s="278"/>
      <c r="W327" s="278"/>
      <c r="X327" s="278"/>
      <c r="Y327" s="278"/>
      <c r="Z327" s="279"/>
      <c r="AB327" s="171"/>
      <c r="AC327" s="280"/>
      <c r="AD327" s="281"/>
      <c r="AE327" s="278"/>
      <c r="AF327" s="278"/>
      <c r="AG327" s="282"/>
    </row>
    <row r="328" spans="1:33" ht="20.25" customHeight="1" x14ac:dyDescent="0.25">
      <c r="A328" s="272"/>
      <c r="B328" s="272"/>
      <c r="C328" s="169" t="s">
        <v>651</v>
      </c>
      <c r="D328" s="485" t="s">
        <v>638</v>
      </c>
      <c r="E328" s="274"/>
      <c r="F328" s="275"/>
      <c r="G328" s="275"/>
      <c r="H328" s="169"/>
      <c r="I328" s="169"/>
      <c r="J328" s="169"/>
      <c r="K328" s="169"/>
      <c r="L328" s="276"/>
      <c r="M328" s="486">
        <v>14847.7448</v>
      </c>
      <c r="N328" s="278"/>
      <c r="O328" s="278"/>
      <c r="P328" s="278"/>
      <c r="Q328" s="278"/>
      <c r="R328" s="171"/>
      <c r="S328" s="168"/>
      <c r="T328" s="278"/>
      <c r="U328" s="278"/>
      <c r="V328" s="278"/>
      <c r="W328" s="278"/>
      <c r="X328" s="278"/>
      <c r="Y328" s="278"/>
      <c r="Z328" s="279"/>
      <c r="AB328" s="168"/>
      <c r="AC328" s="280"/>
      <c r="AD328" s="281"/>
      <c r="AE328" s="278"/>
      <c r="AF328" s="278"/>
      <c r="AG328" s="282"/>
    </row>
    <row r="329" spans="1:33" ht="20.25" customHeight="1" x14ac:dyDescent="0.25">
      <c r="A329" s="272"/>
      <c r="B329" s="283"/>
      <c r="C329" s="169" t="s">
        <v>652</v>
      </c>
      <c r="D329" s="485" t="s">
        <v>638</v>
      </c>
      <c r="E329" s="274"/>
      <c r="F329" s="275"/>
      <c r="G329" s="275"/>
      <c r="H329" s="169"/>
      <c r="I329" s="169"/>
      <c r="J329" s="169"/>
      <c r="K329" s="276"/>
      <c r="L329" s="276"/>
      <c r="M329" s="486">
        <v>14847.7448</v>
      </c>
      <c r="N329" s="278"/>
      <c r="O329" s="278"/>
      <c r="P329" s="278"/>
      <c r="Q329" s="278"/>
      <c r="R329" s="171"/>
      <c r="S329" s="171"/>
      <c r="T329" s="171"/>
      <c r="U329" s="278"/>
      <c r="V329" s="278"/>
      <c r="W329" s="278"/>
      <c r="X329" s="278"/>
      <c r="Y329" s="278"/>
      <c r="Z329" s="279"/>
      <c r="AB329" s="285"/>
      <c r="AC329" s="280"/>
      <c r="AD329" s="281"/>
      <c r="AE329" s="278"/>
      <c r="AF329" s="278"/>
      <c r="AG329" s="282"/>
    </row>
    <row r="330" spans="1:33" ht="20.25" customHeight="1" x14ac:dyDescent="0.25">
      <c r="A330" s="272"/>
      <c r="B330" s="272"/>
      <c r="C330" s="169" t="s">
        <v>653</v>
      </c>
      <c r="D330" s="485" t="s">
        <v>638</v>
      </c>
      <c r="E330" s="274"/>
      <c r="F330" s="275"/>
      <c r="G330" s="275"/>
      <c r="H330" s="169"/>
      <c r="I330" s="169"/>
      <c r="J330" s="169"/>
      <c r="K330" s="276"/>
      <c r="L330" s="276"/>
      <c r="M330" s="486">
        <v>14847.7448</v>
      </c>
      <c r="N330" s="278"/>
      <c r="O330" s="278"/>
      <c r="P330" s="278"/>
      <c r="Q330" s="278"/>
      <c r="R330" s="171"/>
      <c r="S330" s="171"/>
      <c r="T330" s="171"/>
      <c r="U330" s="278"/>
      <c r="V330" s="278"/>
      <c r="W330" s="278"/>
      <c r="X330" s="278"/>
      <c r="Y330" s="278"/>
      <c r="Z330" s="279"/>
      <c r="AB330" s="285"/>
      <c r="AC330" s="280"/>
      <c r="AD330" s="281"/>
      <c r="AE330" s="278"/>
      <c r="AF330" s="278"/>
      <c r="AG330" s="282"/>
    </row>
    <row r="331" spans="1:33" ht="20.25" customHeight="1" x14ac:dyDescent="0.25">
      <c r="A331" s="292"/>
      <c r="B331" s="292"/>
      <c r="C331" s="169" t="s">
        <v>654</v>
      </c>
      <c r="D331" s="485" t="s">
        <v>638</v>
      </c>
      <c r="E331" s="274"/>
      <c r="F331" s="273"/>
      <c r="G331" s="273"/>
      <c r="H331" s="169"/>
      <c r="I331" s="169"/>
      <c r="J331" s="169"/>
      <c r="K331" s="169"/>
      <c r="L331" s="169"/>
      <c r="M331" s="486">
        <v>14847.7448</v>
      </c>
      <c r="N331" s="278"/>
      <c r="O331" s="278"/>
      <c r="P331" s="278"/>
      <c r="Q331" s="278"/>
      <c r="R331" s="293"/>
      <c r="S331" s="293"/>
      <c r="T331" s="278"/>
      <c r="U331" s="278"/>
      <c r="V331" s="278"/>
      <c r="W331" s="278"/>
      <c r="X331" s="278"/>
      <c r="Y331" s="278"/>
      <c r="Z331" s="279"/>
      <c r="AB331" s="168"/>
      <c r="AC331" s="280"/>
      <c r="AD331" s="281"/>
      <c r="AE331" s="278"/>
      <c r="AF331" s="278"/>
      <c r="AG331" s="282"/>
    </row>
    <row r="332" spans="1:33" ht="20.25" customHeight="1" x14ac:dyDescent="0.25">
      <c r="A332" s="272"/>
      <c r="B332" s="272"/>
      <c r="C332" s="169" t="s">
        <v>655</v>
      </c>
      <c r="D332" s="485" t="s">
        <v>638</v>
      </c>
      <c r="E332" s="274"/>
      <c r="F332" s="275"/>
      <c r="G332" s="275"/>
      <c r="H332" s="169"/>
      <c r="I332" s="169"/>
      <c r="J332" s="169"/>
      <c r="K332" s="276"/>
      <c r="L332" s="276"/>
      <c r="M332" s="486">
        <v>14847.7448</v>
      </c>
      <c r="N332" s="278"/>
      <c r="O332" s="278"/>
      <c r="P332" s="278"/>
      <c r="Q332" s="278"/>
      <c r="R332" s="171"/>
      <c r="S332" s="171"/>
      <c r="T332" s="278"/>
      <c r="U332" s="278"/>
      <c r="V332" s="278"/>
      <c r="W332" s="278"/>
      <c r="X332" s="278"/>
      <c r="Y332" s="278"/>
      <c r="Z332" s="279"/>
      <c r="AB332" s="285"/>
      <c r="AC332" s="280"/>
      <c r="AD332" s="281"/>
      <c r="AE332" s="278"/>
      <c r="AF332" s="278"/>
      <c r="AG332" s="282"/>
    </row>
    <row r="333" spans="1:33" ht="20.25" customHeight="1" x14ac:dyDescent="0.25">
      <c r="A333" s="272"/>
      <c r="B333" s="272"/>
      <c r="C333" s="169" t="s">
        <v>656</v>
      </c>
      <c r="D333" s="485" t="s">
        <v>638</v>
      </c>
      <c r="E333" s="274"/>
      <c r="F333" s="275"/>
      <c r="G333" s="275"/>
      <c r="H333" s="169"/>
      <c r="I333" s="169"/>
      <c r="J333" s="169"/>
      <c r="K333" s="276"/>
      <c r="L333" s="276"/>
      <c r="M333" s="486">
        <v>14847.7448</v>
      </c>
      <c r="N333" s="278"/>
      <c r="O333" s="278"/>
      <c r="P333" s="278"/>
      <c r="Q333" s="278"/>
      <c r="R333" s="171"/>
      <c r="S333" s="171"/>
      <c r="T333" s="171"/>
      <c r="U333" s="171"/>
      <c r="V333" s="171"/>
      <c r="W333" s="171"/>
      <c r="X333" s="171"/>
      <c r="Y333" s="278"/>
      <c r="Z333" s="279"/>
      <c r="AB333" s="273"/>
      <c r="AC333" s="280"/>
      <c r="AD333" s="281"/>
      <c r="AE333" s="278"/>
      <c r="AF333" s="278"/>
      <c r="AG333" s="282"/>
    </row>
    <row r="334" spans="1:33" ht="20.25" customHeight="1" x14ac:dyDescent="0.25">
      <c r="A334" s="272"/>
      <c r="B334" s="272"/>
      <c r="C334" s="169" t="s">
        <v>657</v>
      </c>
      <c r="D334" s="485" t="s">
        <v>638</v>
      </c>
      <c r="E334" s="274"/>
      <c r="F334" s="275"/>
      <c r="G334" s="275"/>
      <c r="H334" s="169"/>
      <c r="I334" s="169"/>
      <c r="J334" s="169"/>
      <c r="K334" s="276"/>
      <c r="L334" s="276"/>
      <c r="M334" s="486">
        <v>14847.7448</v>
      </c>
      <c r="N334" s="278"/>
      <c r="O334" s="278"/>
      <c r="P334" s="278"/>
      <c r="Q334" s="278"/>
      <c r="R334" s="171"/>
      <c r="S334" s="171"/>
      <c r="T334" s="171"/>
      <c r="U334" s="278"/>
      <c r="V334" s="278"/>
      <c r="W334" s="278"/>
      <c r="X334" s="278"/>
      <c r="Y334" s="278"/>
      <c r="Z334" s="279"/>
      <c r="AB334" s="273"/>
      <c r="AC334" s="280"/>
      <c r="AD334" s="281"/>
      <c r="AE334" s="278"/>
      <c r="AF334" s="278"/>
      <c r="AG334" s="282"/>
    </row>
    <row r="335" spans="1:33" ht="20.25" customHeight="1" x14ac:dyDescent="0.25">
      <c r="A335" s="272"/>
      <c r="B335" s="272"/>
      <c r="C335" s="169" t="s">
        <v>658</v>
      </c>
      <c r="D335" s="485" t="s">
        <v>638</v>
      </c>
      <c r="E335" s="274"/>
      <c r="F335" s="275"/>
      <c r="G335" s="275"/>
      <c r="H335" s="169"/>
      <c r="I335" s="169"/>
      <c r="J335" s="169"/>
      <c r="K335" s="276"/>
      <c r="L335" s="276"/>
      <c r="M335" s="486">
        <v>14847.7448</v>
      </c>
      <c r="N335" s="278"/>
      <c r="O335" s="278"/>
      <c r="P335" s="278"/>
      <c r="Q335" s="278"/>
      <c r="R335" s="171"/>
      <c r="S335" s="171"/>
      <c r="T335" s="171"/>
      <c r="U335" s="278"/>
      <c r="V335" s="278"/>
      <c r="W335" s="278"/>
      <c r="X335" s="278"/>
      <c r="Y335" s="278"/>
      <c r="Z335" s="279"/>
      <c r="AB335" s="273"/>
      <c r="AC335" s="280"/>
      <c r="AD335" s="281"/>
      <c r="AE335" s="278"/>
      <c r="AF335" s="278"/>
      <c r="AG335" s="282"/>
    </row>
    <row r="336" spans="1:33" ht="20.25" customHeight="1" x14ac:dyDescent="0.25">
      <c r="A336" s="272"/>
      <c r="B336" s="272"/>
      <c r="C336" s="169" t="s">
        <v>659</v>
      </c>
      <c r="D336" s="485" t="s">
        <v>638</v>
      </c>
      <c r="E336" s="274"/>
      <c r="F336" s="275"/>
      <c r="G336" s="275"/>
      <c r="H336" s="169"/>
      <c r="I336" s="169"/>
      <c r="J336" s="169"/>
      <c r="K336" s="276"/>
      <c r="L336" s="276"/>
      <c r="M336" s="486">
        <v>14847.7448</v>
      </c>
      <c r="N336" s="278"/>
      <c r="O336" s="278"/>
      <c r="P336" s="278"/>
      <c r="Q336" s="278"/>
      <c r="R336" s="171"/>
      <c r="S336" s="171"/>
      <c r="T336" s="171"/>
      <c r="U336" s="278"/>
      <c r="V336" s="278"/>
      <c r="W336" s="278"/>
      <c r="X336" s="278"/>
      <c r="Y336" s="278"/>
      <c r="Z336" s="279"/>
      <c r="AB336" s="273"/>
      <c r="AC336" s="280"/>
      <c r="AD336" s="281"/>
      <c r="AE336" s="278"/>
      <c r="AF336" s="278"/>
      <c r="AG336" s="282"/>
    </row>
    <row r="337" spans="1:33" ht="20.25" customHeight="1" x14ac:dyDescent="0.25">
      <c r="A337" s="272"/>
      <c r="B337" s="272"/>
      <c r="C337" s="169" t="s">
        <v>660</v>
      </c>
      <c r="D337" s="485" t="s">
        <v>638</v>
      </c>
      <c r="E337" s="274"/>
      <c r="F337" s="275"/>
      <c r="G337" s="275"/>
      <c r="H337" s="169"/>
      <c r="I337" s="169"/>
      <c r="J337" s="169"/>
      <c r="K337" s="276"/>
      <c r="L337" s="276"/>
      <c r="M337" s="486">
        <v>14847.7448</v>
      </c>
      <c r="N337" s="278"/>
      <c r="O337" s="278"/>
      <c r="P337" s="278"/>
      <c r="Q337" s="278"/>
      <c r="R337" s="171"/>
      <c r="S337" s="171"/>
      <c r="T337" s="171"/>
      <c r="U337" s="278"/>
      <c r="V337" s="278"/>
      <c r="W337" s="278"/>
      <c r="X337" s="278"/>
      <c r="Y337" s="278"/>
      <c r="Z337" s="279"/>
      <c r="AB337" s="273"/>
      <c r="AC337" s="280"/>
      <c r="AD337" s="281"/>
      <c r="AE337" s="278"/>
      <c r="AF337" s="278"/>
      <c r="AG337" s="282"/>
    </row>
    <row r="338" spans="1:33" ht="20.25" customHeight="1" x14ac:dyDescent="0.25">
      <c r="A338" s="272"/>
      <c r="B338" s="272"/>
      <c r="C338" s="169" t="s">
        <v>661</v>
      </c>
      <c r="D338" s="485" t="s">
        <v>638</v>
      </c>
      <c r="E338" s="274"/>
      <c r="F338" s="275"/>
      <c r="G338" s="275"/>
      <c r="H338" s="169"/>
      <c r="I338" s="169"/>
      <c r="J338" s="169"/>
      <c r="K338" s="276"/>
      <c r="L338" s="276"/>
      <c r="M338" s="486">
        <v>14847.7448</v>
      </c>
      <c r="N338" s="278"/>
      <c r="O338" s="278"/>
      <c r="P338" s="278"/>
      <c r="Q338" s="278"/>
      <c r="R338" s="171"/>
      <c r="S338" s="171"/>
      <c r="T338" s="171"/>
      <c r="U338" s="171"/>
      <c r="V338" s="171"/>
      <c r="W338" s="171"/>
      <c r="X338" s="278"/>
      <c r="Y338" s="278"/>
      <c r="Z338" s="279"/>
      <c r="AB338" s="273"/>
      <c r="AC338" s="280"/>
      <c r="AD338" s="281"/>
      <c r="AE338" s="278"/>
      <c r="AF338" s="278"/>
      <c r="AG338" s="282"/>
    </row>
    <row r="339" spans="1:33" ht="20.25" customHeight="1" x14ac:dyDescent="0.25">
      <c r="A339" s="272"/>
      <c r="B339" s="283"/>
      <c r="C339" s="169" t="s">
        <v>662</v>
      </c>
      <c r="D339" s="485" t="s">
        <v>638</v>
      </c>
      <c r="E339" s="274"/>
      <c r="F339" s="275"/>
      <c r="G339" s="275"/>
      <c r="H339" s="169"/>
      <c r="I339" s="169"/>
      <c r="J339" s="169"/>
      <c r="K339" s="276"/>
      <c r="L339" s="276"/>
      <c r="M339" s="486">
        <v>14847.7448</v>
      </c>
      <c r="N339" s="278"/>
      <c r="O339" s="278"/>
      <c r="P339" s="278"/>
      <c r="Q339" s="278"/>
      <c r="R339" s="171"/>
      <c r="S339" s="171"/>
      <c r="T339" s="171"/>
      <c r="U339" s="171"/>
      <c r="V339" s="171"/>
      <c r="W339" s="171"/>
      <c r="X339" s="278"/>
      <c r="Y339" s="278"/>
      <c r="Z339" s="279"/>
      <c r="AB339" s="273"/>
      <c r="AC339" s="280"/>
      <c r="AD339" s="281"/>
      <c r="AE339" s="278"/>
      <c r="AF339" s="278"/>
      <c r="AG339" s="282"/>
    </row>
    <row r="340" spans="1:33" ht="20.25" customHeight="1" x14ac:dyDescent="0.25">
      <c r="A340" s="272"/>
      <c r="B340" s="283"/>
      <c r="C340" s="169" t="s">
        <v>663</v>
      </c>
      <c r="D340" s="485" t="s">
        <v>638</v>
      </c>
      <c r="E340" s="274"/>
      <c r="F340" s="273"/>
      <c r="G340" s="275"/>
      <c r="H340" s="169"/>
      <c r="I340" s="169"/>
      <c r="J340" s="169"/>
      <c r="K340" s="276"/>
      <c r="L340" s="276"/>
      <c r="M340" s="486">
        <v>14847.7448</v>
      </c>
      <c r="N340" s="278"/>
      <c r="O340" s="278"/>
      <c r="P340" s="278"/>
      <c r="Q340" s="278"/>
      <c r="R340" s="171"/>
      <c r="S340" s="171"/>
      <c r="T340" s="278"/>
      <c r="U340" s="278"/>
      <c r="V340" s="278"/>
      <c r="W340" s="278"/>
      <c r="X340" s="278"/>
      <c r="Y340" s="278"/>
      <c r="Z340" s="279"/>
      <c r="AB340" s="273"/>
      <c r="AC340" s="280"/>
      <c r="AD340" s="281"/>
      <c r="AE340" s="278"/>
      <c r="AF340" s="278"/>
      <c r="AG340" s="282"/>
    </row>
    <row r="341" spans="1:33" ht="20.25" customHeight="1" x14ac:dyDescent="0.25">
      <c r="A341" s="272"/>
      <c r="B341" s="290"/>
      <c r="C341" s="169" t="s">
        <v>664</v>
      </c>
      <c r="D341" s="485" t="s">
        <v>638</v>
      </c>
      <c r="E341" s="274"/>
      <c r="F341" s="275"/>
      <c r="G341" s="273"/>
      <c r="H341" s="169"/>
      <c r="I341" s="169"/>
      <c r="J341" s="169"/>
      <c r="K341" s="169"/>
      <c r="L341" s="169"/>
      <c r="M341" s="486">
        <v>14847.7448</v>
      </c>
      <c r="N341" s="278"/>
      <c r="O341" s="278"/>
      <c r="P341" s="278"/>
      <c r="Q341" s="278"/>
      <c r="R341" s="171"/>
      <c r="S341" s="171"/>
      <c r="T341" s="278"/>
      <c r="U341" s="278"/>
      <c r="V341" s="278"/>
      <c r="W341" s="278"/>
      <c r="X341" s="278"/>
      <c r="Y341" s="278"/>
      <c r="Z341" s="279"/>
      <c r="AB341" s="171"/>
      <c r="AC341" s="280"/>
      <c r="AD341" s="281"/>
      <c r="AE341" s="278"/>
      <c r="AF341" s="278"/>
      <c r="AG341" s="282"/>
    </row>
    <row r="342" spans="1:33" ht="20.25" customHeight="1" x14ac:dyDescent="0.25">
      <c r="A342" s="272"/>
      <c r="B342" s="272"/>
      <c r="C342" s="169" t="s">
        <v>665</v>
      </c>
      <c r="D342" s="485" t="s">
        <v>638</v>
      </c>
      <c r="E342" s="274"/>
      <c r="F342" s="275"/>
      <c r="G342" s="275"/>
      <c r="H342" s="169"/>
      <c r="I342" s="169"/>
      <c r="J342" s="169"/>
      <c r="K342" s="276"/>
      <c r="L342" s="276"/>
      <c r="M342" s="486">
        <v>14847.7448</v>
      </c>
      <c r="N342" s="278"/>
      <c r="O342" s="278"/>
      <c r="P342" s="278"/>
      <c r="Q342" s="278"/>
      <c r="R342" s="171"/>
      <c r="S342" s="171"/>
      <c r="T342" s="278"/>
      <c r="U342" s="278"/>
      <c r="V342" s="278"/>
      <c r="W342" s="278"/>
      <c r="X342" s="278"/>
      <c r="Y342" s="278"/>
      <c r="Z342" s="279"/>
      <c r="AB342" s="273"/>
      <c r="AC342" s="280"/>
      <c r="AD342" s="281"/>
      <c r="AE342" s="278"/>
      <c r="AF342" s="278"/>
      <c r="AG342" s="282"/>
    </row>
    <row r="343" spans="1:33" ht="20.25" customHeight="1" x14ac:dyDescent="0.25">
      <c r="A343" s="272"/>
      <c r="B343" s="272"/>
      <c r="C343" s="169" t="s">
        <v>666</v>
      </c>
      <c r="D343" s="485" t="s">
        <v>638</v>
      </c>
      <c r="E343" s="274"/>
      <c r="F343" s="275"/>
      <c r="G343" s="275"/>
      <c r="H343" s="169"/>
      <c r="I343" s="169"/>
      <c r="J343" s="169"/>
      <c r="K343" s="276"/>
      <c r="L343" s="276"/>
      <c r="M343" s="486">
        <v>14847.7448</v>
      </c>
      <c r="N343" s="278"/>
      <c r="O343" s="278"/>
      <c r="P343" s="278"/>
      <c r="Q343" s="278"/>
      <c r="R343" s="171"/>
      <c r="S343" s="171"/>
      <c r="T343" s="171"/>
      <c r="U343" s="278"/>
      <c r="V343" s="278"/>
      <c r="W343" s="278"/>
      <c r="X343" s="278"/>
      <c r="Y343" s="278"/>
      <c r="Z343" s="279"/>
      <c r="AB343" s="171"/>
      <c r="AC343" s="280"/>
      <c r="AD343" s="281"/>
      <c r="AE343" s="278"/>
      <c r="AF343" s="278"/>
      <c r="AG343" s="282"/>
    </row>
    <row r="344" spans="1:33" ht="20.25" customHeight="1" x14ac:dyDescent="0.25">
      <c r="A344" s="272"/>
      <c r="B344" s="272"/>
      <c r="C344" s="169" t="s">
        <v>667</v>
      </c>
      <c r="D344" s="485" t="s">
        <v>638</v>
      </c>
      <c r="E344" s="274"/>
      <c r="F344" s="275"/>
      <c r="G344" s="275"/>
      <c r="H344" s="169"/>
      <c r="I344" s="169"/>
      <c r="J344" s="169"/>
      <c r="K344" s="276"/>
      <c r="L344" s="276"/>
      <c r="M344" s="486">
        <v>14847.7448</v>
      </c>
      <c r="N344" s="278"/>
      <c r="O344" s="278"/>
      <c r="P344" s="278"/>
      <c r="Q344" s="278"/>
      <c r="R344" s="171"/>
      <c r="S344" s="171"/>
      <c r="T344" s="171"/>
      <c r="U344" s="278"/>
      <c r="V344" s="278"/>
      <c r="W344" s="278"/>
      <c r="X344" s="278"/>
      <c r="Y344" s="278"/>
      <c r="Z344" s="279"/>
      <c r="AB344" s="171"/>
      <c r="AC344" s="280"/>
      <c r="AD344" s="281"/>
      <c r="AE344" s="278"/>
      <c r="AF344" s="278"/>
      <c r="AG344" s="282"/>
    </row>
    <row r="345" spans="1:33" ht="20.25" customHeight="1" x14ac:dyDescent="0.25">
      <c r="A345" s="272"/>
      <c r="B345" s="272"/>
      <c r="C345" s="169" t="s">
        <v>668</v>
      </c>
      <c r="D345" s="485" t="s">
        <v>638</v>
      </c>
      <c r="E345" s="274"/>
      <c r="F345" s="275"/>
      <c r="G345" s="275"/>
      <c r="H345" s="169"/>
      <c r="I345" s="169"/>
      <c r="J345" s="169"/>
      <c r="K345" s="276"/>
      <c r="L345" s="276"/>
      <c r="M345" s="486">
        <v>14847.7448</v>
      </c>
      <c r="N345" s="278"/>
      <c r="O345" s="278"/>
      <c r="P345" s="278"/>
      <c r="Q345" s="278"/>
      <c r="R345" s="171"/>
      <c r="S345" s="171"/>
      <c r="T345" s="278"/>
      <c r="U345" s="278"/>
      <c r="V345" s="278"/>
      <c r="W345" s="278"/>
      <c r="X345" s="278"/>
      <c r="Y345" s="278"/>
      <c r="Z345" s="279"/>
      <c r="AB345" s="285"/>
      <c r="AC345" s="280"/>
      <c r="AD345" s="281"/>
      <c r="AE345" s="278"/>
      <c r="AF345" s="278"/>
      <c r="AG345" s="282"/>
    </row>
    <row r="346" spans="1:33" ht="20.25" customHeight="1" x14ac:dyDescent="0.25">
      <c r="A346" s="272"/>
      <c r="B346" s="272"/>
      <c r="C346" s="169" t="s">
        <v>669</v>
      </c>
      <c r="D346" s="485" t="s">
        <v>638</v>
      </c>
      <c r="E346" s="274"/>
      <c r="F346" s="275"/>
      <c r="G346" s="275"/>
      <c r="H346" s="169"/>
      <c r="I346" s="169"/>
      <c r="J346" s="169"/>
      <c r="K346" s="276"/>
      <c r="L346" s="276"/>
      <c r="M346" s="486">
        <v>14847.7448</v>
      </c>
      <c r="N346" s="278"/>
      <c r="O346" s="278"/>
      <c r="P346" s="278"/>
      <c r="Q346" s="278"/>
      <c r="R346" s="171"/>
      <c r="S346" s="171"/>
      <c r="T346" s="278"/>
      <c r="U346" s="278"/>
      <c r="V346" s="278"/>
      <c r="W346" s="278"/>
      <c r="X346" s="278"/>
      <c r="Y346" s="278"/>
      <c r="Z346" s="279"/>
      <c r="AB346" s="285"/>
      <c r="AC346" s="280"/>
      <c r="AD346" s="281"/>
      <c r="AE346" s="278"/>
      <c r="AF346" s="278"/>
      <c r="AG346" s="282"/>
    </row>
    <row r="347" spans="1:33" ht="20.25" customHeight="1" x14ac:dyDescent="0.25">
      <c r="A347" s="272"/>
      <c r="B347" s="272"/>
      <c r="C347" s="169" t="s">
        <v>670</v>
      </c>
      <c r="D347" s="485" t="s">
        <v>638</v>
      </c>
      <c r="E347" s="274"/>
      <c r="F347" s="275"/>
      <c r="G347" s="275"/>
      <c r="H347" s="169"/>
      <c r="I347" s="169"/>
      <c r="J347" s="169"/>
      <c r="K347" s="276"/>
      <c r="L347" s="276"/>
      <c r="M347" s="486">
        <v>14847.7448</v>
      </c>
      <c r="N347" s="278"/>
      <c r="O347" s="278"/>
      <c r="P347" s="278"/>
      <c r="Q347" s="278"/>
      <c r="R347" s="171"/>
      <c r="S347" s="171"/>
      <c r="T347" s="278"/>
      <c r="U347" s="278"/>
      <c r="V347" s="278"/>
      <c r="W347" s="278"/>
      <c r="X347" s="278"/>
      <c r="Y347" s="278"/>
      <c r="Z347" s="279"/>
      <c r="AB347" s="171"/>
      <c r="AC347" s="280"/>
      <c r="AD347" s="281"/>
      <c r="AE347" s="278"/>
      <c r="AF347" s="278"/>
      <c r="AG347" s="282"/>
    </row>
    <row r="348" spans="1:33" ht="20.25" customHeight="1" x14ac:dyDescent="0.25">
      <c r="A348" s="272"/>
      <c r="B348" s="290"/>
      <c r="C348" s="169" t="s">
        <v>671</v>
      </c>
      <c r="D348" s="485" t="s">
        <v>638</v>
      </c>
      <c r="E348" s="274"/>
      <c r="F348" s="275"/>
      <c r="G348" s="273"/>
      <c r="H348" s="169"/>
      <c r="I348" s="169"/>
      <c r="J348" s="169"/>
      <c r="K348" s="169"/>
      <c r="L348" s="169"/>
      <c r="M348" s="486">
        <v>14847.7448</v>
      </c>
      <c r="N348" s="278"/>
      <c r="O348" s="278"/>
      <c r="P348" s="278"/>
      <c r="Q348" s="278"/>
      <c r="R348" s="171"/>
      <c r="S348" s="171"/>
      <c r="T348" s="278"/>
      <c r="U348" s="278"/>
      <c r="V348" s="278"/>
      <c r="W348" s="278"/>
      <c r="X348" s="278"/>
      <c r="Y348" s="278"/>
      <c r="Z348" s="279"/>
      <c r="AB348" s="171"/>
      <c r="AC348" s="280"/>
      <c r="AD348" s="281"/>
      <c r="AE348" s="278"/>
      <c r="AF348" s="278"/>
      <c r="AG348" s="282"/>
    </row>
    <row r="349" spans="1:33" ht="20.25" customHeight="1" x14ac:dyDescent="0.25">
      <c r="A349" s="272"/>
      <c r="B349" s="290"/>
      <c r="C349" s="169" t="s">
        <v>672</v>
      </c>
      <c r="D349" s="485" t="s">
        <v>638</v>
      </c>
      <c r="E349" s="274"/>
      <c r="F349" s="275"/>
      <c r="G349" s="273"/>
      <c r="H349" s="169"/>
      <c r="I349" s="169"/>
      <c r="J349" s="169"/>
      <c r="K349" s="169"/>
      <c r="L349" s="169"/>
      <c r="M349" s="486">
        <v>14847.7448</v>
      </c>
      <c r="N349" s="278"/>
      <c r="O349" s="278"/>
      <c r="P349" s="278"/>
      <c r="Q349" s="278"/>
      <c r="R349" s="171"/>
      <c r="S349" s="171"/>
      <c r="T349" s="278"/>
      <c r="U349" s="278"/>
      <c r="V349" s="278"/>
      <c r="W349" s="278"/>
      <c r="X349" s="278"/>
      <c r="Y349" s="278"/>
      <c r="Z349" s="279"/>
      <c r="AB349" s="171"/>
      <c r="AC349" s="280"/>
      <c r="AD349" s="281"/>
      <c r="AE349" s="278"/>
      <c r="AF349" s="278"/>
      <c r="AG349" s="282"/>
    </row>
    <row r="350" spans="1:33" ht="20.25" customHeight="1" x14ac:dyDescent="0.25">
      <c r="A350" s="272"/>
      <c r="B350" s="290"/>
      <c r="C350" s="169" t="s">
        <v>673</v>
      </c>
      <c r="D350" s="485" t="s">
        <v>638</v>
      </c>
      <c r="E350" s="274"/>
      <c r="F350" s="275"/>
      <c r="G350" s="273"/>
      <c r="H350" s="169"/>
      <c r="I350" s="169"/>
      <c r="J350" s="169"/>
      <c r="K350" s="169"/>
      <c r="L350" s="169"/>
      <c r="M350" s="486">
        <v>14847.7448</v>
      </c>
      <c r="N350" s="278"/>
      <c r="O350" s="278"/>
      <c r="P350" s="278"/>
      <c r="Q350" s="278"/>
      <c r="R350" s="171"/>
      <c r="S350" s="171"/>
      <c r="T350" s="278"/>
      <c r="U350" s="278"/>
      <c r="V350" s="278"/>
      <c r="W350" s="278"/>
      <c r="X350" s="278"/>
      <c r="Y350" s="278"/>
      <c r="Z350" s="279"/>
      <c r="AB350" s="171"/>
      <c r="AC350" s="280"/>
      <c r="AD350" s="281"/>
      <c r="AE350" s="278"/>
      <c r="AF350" s="278"/>
      <c r="AG350" s="282"/>
    </row>
    <row r="351" spans="1:33" ht="20.25" customHeight="1" x14ac:dyDescent="0.25">
      <c r="A351" s="272"/>
      <c r="B351" s="290"/>
      <c r="C351" s="169" t="s">
        <v>674</v>
      </c>
      <c r="D351" s="485" t="s">
        <v>638</v>
      </c>
      <c r="E351" s="274"/>
      <c r="F351" s="275"/>
      <c r="G351" s="273"/>
      <c r="H351" s="169"/>
      <c r="I351" s="169"/>
      <c r="J351" s="169"/>
      <c r="K351" s="169"/>
      <c r="L351" s="169"/>
      <c r="M351" s="486">
        <v>14847.7448</v>
      </c>
      <c r="N351" s="278"/>
      <c r="O351" s="278"/>
      <c r="P351" s="278"/>
      <c r="Q351" s="278"/>
      <c r="R351" s="171"/>
      <c r="S351" s="171"/>
      <c r="T351" s="278"/>
      <c r="U351" s="278"/>
      <c r="V351" s="278"/>
      <c r="W351" s="278"/>
      <c r="X351" s="278"/>
      <c r="Y351" s="278"/>
      <c r="Z351" s="279"/>
      <c r="AB351" s="171"/>
      <c r="AC351" s="280"/>
      <c r="AD351" s="281"/>
      <c r="AE351" s="278"/>
      <c r="AF351" s="278"/>
      <c r="AG351" s="282"/>
    </row>
    <row r="352" spans="1:33" ht="20.25" customHeight="1" x14ac:dyDescent="0.25">
      <c r="A352" s="292"/>
      <c r="B352" s="292"/>
      <c r="C352" s="169" t="s">
        <v>675</v>
      </c>
      <c r="D352" s="485" t="s">
        <v>638</v>
      </c>
      <c r="E352" s="274"/>
      <c r="F352" s="273"/>
      <c r="G352" s="273"/>
      <c r="H352" s="169"/>
      <c r="I352" s="169"/>
      <c r="J352" s="169"/>
      <c r="K352" s="169"/>
      <c r="L352" s="169"/>
      <c r="M352" s="486">
        <v>14847.7448</v>
      </c>
      <c r="N352" s="278"/>
      <c r="O352" s="278"/>
      <c r="P352" s="278"/>
      <c r="Q352" s="278"/>
      <c r="R352" s="293"/>
      <c r="S352" s="293"/>
      <c r="T352" s="278"/>
      <c r="U352" s="278"/>
      <c r="V352" s="278"/>
      <c r="W352" s="278"/>
      <c r="X352" s="278"/>
      <c r="Y352" s="278"/>
      <c r="Z352" s="279"/>
      <c r="AB352" s="168"/>
      <c r="AC352" s="280"/>
      <c r="AD352" s="281"/>
      <c r="AE352" s="278"/>
      <c r="AF352" s="278"/>
      <c r="AG352" s="282"/>
    </row>
    <row r="353" spans="1:33" ht="20.25" customHeight="1" x14ac:dyDescent="0.25">
      <c r="A353" s="272"/>
      <c r="B353" s="272"/>
      <c r="C353" s="169" t="s">
        <v>676</v>
      </c>
      <c r="D353" s="485" t="s">
        <v>638</v>
      </c>
      <c r="E353" s="274"/>
      <c r="F353" s="275"/>
      <c r="G353" s="303"/>
      <c r="H353" s="169"/>
      <c r="I353" s="169"/>
      <c r="J353" s="169"/>
      <c r="K353" s="169"/>
      <c r="L353" s="276"/>
      <c r="M353" s="486">
        <v>14847.7448</v>
      </c>
      <c r="N353" s="278"/>
      <c r="O353" s="278"/>
      <c r="P353" s="278"/>
      <c r="Q353" s="278"/>
      <c r="R353" s="171"/>
      <c r="S353" s="171"/>
      <c r="T353" s="278"/>
      <c r="U353" s="278"/>
      <c r="V353" s="278"/>
      <c r="W353" s="278"/>
      <c r="X353" s="278"/>
      <c r="Y353" s="278"/>
      <c r="Z353" s="279"/>
      <c r="AB353" s="171"/>
      <c r="AC353" s="280"/>
      <c r="AD353" s="281"/>
      <c r="AE353" s="278"/>
      <c r="AF353" s="278"/>
      <c r="AG353" s="282"/>
    </row>
    <row r="354" spans="1:33" ht="20.25" customHeight="1" x14ac:dyDescent="0.25">
      <c r="A354" s="292"/>
      <c r="B354" s="292"/>
      <c r="C354" s="169" t="s">
        <v>677</v>
      </c>
      <c r="D354" s="485" t="s">
        <v>638</v>
      </c>
      <c r="E354" s="274"/>
      <c r="F354" s="273"/>
      <c r="G354" s="273"/>
      <c r="H354" s="169"/>
      <c r="I354" s="169"/>
      <c r="J354" s="169"/>
      <c r="K354" s="169"/>
      <c r="L354" s="169"/>
      <c r="M354" s="486">
        <v>14847.7448</v>
      </c>
      <c r="N354" s="278"/>
      <c r="O354" s="278"/>
      <c r="P354" s="278"/>
      <c r="Q354" s="278"/>
      <c r="R354" s="293"/>
      <c r="S354" s="293"/>
      <c r="T354" s="278"/>
      <c r="U354" s="278"/>
      <c r="V354" s="278"/>
      <c r="W354" s="278"/>
      <c r="X354" s="278"/>
      <c r="Y354" s="278"/>
      <c r="Z354" s="279"/>
      <c r="AB354" s="168"/>
      <c r="AC354" s="280"/>
      <c r="AD354" s="281"/>
      <c r="AE354" s="278"/>
      <c r="AF354" s="278"/>
      <c r="AG354" s="282"/>
    </row>
    <row r="355" spans="1:33" ht="20.25" customHeight="1" x14ac:dyDescent="0.25">
      <c r="A355" s="292"/>
      <c r="B355" s="292"/>
      <c r="C355" s="169" t="s">
        <v>678</v>
      </c>
      <c r="D355" s="485" t="s">
        <v>638</v>
      </c>
      <c r="E355" s="274"/>
      <c r="F355" s="273"/>
      <c r="G355" s="273"/>
      <c r="H355" s="169"/>
      <c r="I355" s="169"/>
      <c r="J355" s="169"/>
      <c r="K355" s="169"/>
      <c r="L355" s="169"/>
      <c r="M355" s="486">
        <v>14847.7448</v>
      </c>
      <c r="N355" s="278"/>
      <c r="O355" s="278"/>
      <c r="P355" s="278"/>
      <c r="Q355" s="278"/>
      <c r="R355" s="293"/>
      <c r="S355" s="293"/>
      <c r="T355" s="278"/>
      <c r="U355" s="278"/>
      <c r="V355" s="278"/>
      <c r="W355" s="278"/>
      <c r="X355" s="278"/>
      <c r="Y355" s="278"/>
      <c r="Z355" s="279"/>
      <c r="AB355" s="168"/>
      <c r="AC355" s="280"/>
      <c r="AD355" s="281"/>
      <c r="AE355" s="278"/>
      <c r="AF355" s="278"/>
      <c r="AG355" s="282"/>
    </row>
    <row r="356" spans="1:33" ht="20.25" customHeight="1" x14ac:dyDescent="0.25">
      <c r="A356" s="272"/>
      <c r="B356" s="272"/>
      <c r="C356" s="169" t="s">
        <v>679</v>
      </c>
      <c r="D356" s="485" t="s">
        <v>612</v>
      </c>
      <c r="E356" s="274"/>
      <c r="F356" s="275"/>
      <c r="G356" s="275"/>
      <c r="H356" s="169"/>
      <c r="I356" s="169"/>
      <c r="J356" s="169"/>
      <c r="K356" s="276"/>
      <c r="L356" s="276"/>
      <c r="M356" s="486">
        <v>15066.9732</v>
      </c>
      <c r="N356" s="278"/>
      <c r="O356" s="278"/>
      <c r="P356" s="278"/>
      <c r="Q356" s="278"/>
      <c r="R356" s="171"/>
      <c r="S356" s="171"/>
      <c r="T356" s="278"/>
      <c r="U356" s="278"/>
      <c r="V356" s="278"/>
      <c r="W356" s="278"/>
      <c r="X356" s="278"/>
      <c r="Y356" s="278"/>
      <c r="Z356" s="279"/>
      <c r="AB356" s="171"/>
      <c r="AC356" s="280"/>
      <c r="AD356" s="281"/>
      <c r="AE356" s="278"/>
      <c r="AF356" s="278"/>
      <c r="AG356" s="282"/>
    </row>
    <row r="357" spans="1:33" ht="20.25" customHeight="1" x14ac:dyDescent="0.25">
      <c r="A357" s="272"/>
      <c r="B357" s="290"/>
      <c r="C357" s="169" t="s">
        <v>680</v>
      </c>
      <c r="D357" s="485" t="s">
        <v>612</v>
      </c>
      <c r="E357" s="274"/>
      <c r="F357" s="275"/>
      <c r="G357" s="273"/>
      <c r="H357" s="169"/>
      <c r="I357" s="169"/>
      <c r="J357" s="169"/>
      <c r="K357" s="169"/>
      <c r="L357" s="169"/>
      <c r="M357" s="486">
        <v>15066.9732</v>
      </c>
      <c r="N357" s="278"/>
      <c r="O357" s="278"/>
      <c r="P357" s="278"/>
      <c r="Q357" s="278"/>
      <c r="R357" s="171"/>
      <c r="S357" s="171"/>
      <c r="T357" s="278"/>
      <c r="U357" s="278"/>
      <c r="V357" s="278"/>
      <c r="W357" s="278"/>
      <c r="X357" s="278"/>
      <c r="Y357" s="278"/>
      <c r="Z357" s="279"/>
      <c r="AB357" s="171"/>
      <c r="AC357" s="280"/>
      <c r="AD357" s="281"/>
      <c r="AE357" s="278"/>
      <c r="AF357" s="278"/>
      <c r="AG357" s="282"/>
    </row>
    <row r="358" spans="1:33" ht="20.25" customHeight="1" x14ac:dyDescent="0.25">
      <c r="A358" s="292"/>
      <c r="B358" s="292"/>
      <c r="C358" s="169" t="s">
        <v>681</v>
      </c>
      <c r="D358" s="485" t="s">
        <v>682</v>
      </c>
      <c r="E358" s="274"/>
      <c r="F358" s="273"/>
      <c r="G358" s="273"/>
      <c r="H358" s="169"/>
      <c r="I358" s="169"/>
      <c r="J358" s="169"/>
      <c r="K358" s="169"/>
      <c r="L358" s="169"/>
      <c r="M358" s="486">
        <v>17353.599999999999</v>
      </c>
      <c r="N358" s="278"/>
      <c r="O358" s="278"/>
      <c r="P358" s="278"/>
      <c r="Q358" s="278"/>
      <c r="R358" s="293"/>
      <c r="S358" s="293"/>
      <c r="T358" s="278"/>
      <c r="U358" s="278"/>
      <c r="V358" s="278"/>
      <c r="W358" s="278"/>
      <c r="X358" s="278"/>
      <c r="Y358" s="278"/>
      <c r="Z358" s="279"/>
      <c r="AB358" s="168"/>
      <c r="AC358" s="280"/>
      <c r="AD358" s="281"/>
      <c r="AE358" s="278"/>
      <c r="AF358" s="278"/>
      <c r="AG358" s="282"/>
    </row>
    <row r="359" spans="1:33" ht="20.25" customHeight="1" x14ac:dyDescent="0.25">
      <c r="A359" s="292"/>
      <c r="B359" s="292"/>
      <c r="C359" s="169" t="s">
        <v>683</v>
      </c>
      <c r="D359" s="485" t="s">
        <v>682</v>
      </c>
      <c r="E359" s="274"/>
      <c r="F359" s="273"/>
      <c r="G359" s="273"/>
      <c r="H359" s="169"/>
      <c r="I359" s="169"/>
      <c r="J359" s="169"/>
      <c r="K359" s="169"/>
      <c r="L359" s="169"/>
      <c r="M359" s="486">
        <v>17353.599999999999</v>
      </c>
      <c r="N359" s="278"/>
      <c r="O359" s="278"/>
      <c r="P359" s="278"/>
      <c r="Q359" s="278"/>
      <c r="R359" s="293"/>
      <c r="S359" s="293"/>
      <c r="T359" s="278"/>
      <c r="U359" s="278"/>
      <c r="V359" s="278"/>
      <c r="W359" s="278"/>
      <c r="X359" s="278"/>
      <c r="Y359" s="278"/>
      <c r="Z359" s="279"/>
      <c r="AB359" s="168"/>
      <c r="AC359" s="280"/>
      <c r="AD359" s="281"/>
      <c r="AE359" s="278"/>
      <c r="AF359" s="278"/>
      <c r="AG359" s="282"/>
    </row>
    <row r="360" spans="1:33" ht="20.25" customHeight="1" x14ac:dyDescent="0.25">
      <c r="A360" s="292"/>
      <c r="B360" s="292"/>
      <c r="C360" s="169" t="s">
        <v>684</v>
      </c>
      <c r="D360" s="485" t="s">
        <v>682</v>
      </c>
      <c r="E360" s="274"/>
      <c r="F360" s="273"/>
      <c r="G360" s="273"/>
      <c r="H360" s="169"/>
      <c r="I360" s="169"/>
      <c r="J360" s="169"/>
      <c r="K360" s="169"/>
      <c r="L360" s="169"/>
      <c r="M360" s="486">
        <v>17353.599999999999</v>
      </c>
      <c r="N360" s="278"/>
      <c r="O360" s="278"/>
      <c r="P360" s="278"/>
      <c r="Q360" s="278"/>
      <c r="R360" s="293"/>
      <c r="S360" s="293"/>
      <c r="T360" s="278"/>
      <c r="U360" s="278"/>
      <c r="V360" s="278"/>
      <c r="W360" s="278"/>
      <c r="X360" s="278"/>
      <c r="Y360" s="278"/>
      <c r="Z360" s="279"/>
      <c r="AB360" s="168"/>
      <c r="AC360" s="280"/>
      <c r="AD360" s="281"/>
      <c r="AE360" s="278"/>
      <c r="AF360" s="278"/>
      <c r="AG360" s="282"/>
    </row>
    <row r="361" spans="1:33" ht="20.25" customHeight="1" x14ac:dyDescent="0.25">
      <c r="A361" s="292"/>
      <c r="B361" s="292"/>
      <c r="C361" s="169" t="s">
        <v>685</v>
      </c>
      <c r="D361" s="485" t="s">
        <v>682</v>
      </c>
      <c r="E361" s="274"/>
      <c r="F361" s="273"/>
      <c r="G361" s="273"/>
      <c r="H361" s="169"/>
      <c r="I361" s="169"/>
      <c r="J361" s="169"/>
      <c r="K361" s="169"/>
      <c r="L361" s="169"/>
      <c r="M361" s="486">
        <v>17353.599999999999</v>
      </c>
      <c r="N361" s="278"/>
      <c r="O361" s="278"/>
      <c r="P361" s="278"/>
      <c r="Q361" s="278"/>
      <c r="R361" s="293"/>
      <c r="S361" s="293"/>
      <c r="T361" s="278"/>
      <c r="U361" s="278"/>
      <c r="V361" s="278"/>
      <c r="W361" s="278"/>
      <c r="X361" s="278"/>
      <c r="Y361" s="278"/>
      <c r="Z361" s="279"/>
      <c r="AB361" s="168"/>
      <c r="AC361" s="280"/>
      <c r="AD361" s="281"/>
      <c r="AE361" s="278"/>
      <c r="AF361" s="278"/>
      <c r="AG361" s="282"/>
    </row>
    <row r="362" spans="1:33" ht="20.25" customHeight="1" x14ac:dyDescent="0.25">
      <c r="A362" s="272"/>
      <c r="B362" s="272"/>
      <c r="C362" s="169" t="s">
        <v>686</v>
      </c>
      <c r="D362" s="485" t="s">
        <v>682</v>
      </c>
      <c r="E362" s="274"/>
      <c r="F362" s="275"/>
      <c r="G362" s="303"/>
      <c r="H362" s="169"/>
      <c r="I362" s="169"/>
      <c r="J362" s="169"/>
      <c r="K362" s="276"/>
      <c r="L362" s="276"/>
      <c r="M362" s="486">
        <v>17353.599999999999</v>
      </c>
      <c r="N362" s="278"/>
      <c r="O362" s="278"/>
      <c r="P362" s="278"/>
      <c r="Q362" s="278"/>
      <c r="R362" s="171"/>
      <c r="S362" s="171"/>
      <c r="T362" s="278"/>
      <c r="U362" s="278"/>
      <c r="V362" s="278"/>
      <c r="W362" s="278"/>
      <c r="X362" s="278"/>
      <c r="Y362" s="278"/>
      <c r="Z362" s="279"/>
      <c r="AB362" s="171"/>
      <c r="AC362" s="280"/>
      <c r="AD362" s="281"/>
      <c r="AE362" s="278"/>
      <c r="AF362" s="278"/>
      <c r="AG362" s="282"/>
    </row>
    <row r="363" spans="1:33" ht="20.25" customHeight="1" x14ac:dyDescent="0.25">
      <c r="A363" s="272"/>
      <c r="B363" s="272"/>
      <c r="C363" s="169" t="s">
        <v>687</v>
      </c>
      <c r="D363" s="485" t="s">
        <v>682</v>
      </c>
      <c r="E363" s="274"/>
      <c r="F363" s="275"/>
      <c r="G363" s="275"/>
      <c r="H363" s="169"/>
      <c r="I363" s="169"/>
      <c r="J363" s="169"/>
      <c r="K363" s="169"/>
      <c r="L363" s="276"/>
      <c r="M363" s="486">
        <v>17353.599999999999</v>
      </c>
      <c r="N363" s="278"/>
      <c r="O363" s="278"/>
      <c r="P363" s="278"/>
      <c r="Q363" s="278"/>
      <c r="R363" s="171"/>
      <c r="S363" s="171"/>
      <c r="T363" s="171"/>
      <c r="U363" s="278"/>
      <c r="V363" s="278"/>
      <c r="W363" s="278"/>
      <c r="X363" s="278"/>
      <c r="Y363" s="278"/>
      <c r="Z363" s="279"/>
      <c r="AB363" s="273"/>
      <c r="AC363" s="280"/>
      <c r="AD363" s="281"/>
      <c r="AE363" s="278"/>
      <c r="AF363" s="278"/>
      <c r="AG363" s="282"/>
    </row>
    <row r="364" spans="1:33" ht="20.25" customHeight="1" x14ac:dyDescent="0.25">
      <c r="A364" s="272"/>
      <c r="B364" s="290"/>
      <c r="C364" s="169" t="s">
        <v>688</v>
      </c>
      <c r="D364" s="485" t="s">
        <v>682</v>
      </c>
      <c r="E364" s="274"/>
      <c r="F364" s="275"/>
      <c r="G364" s="273"/>
      <c r="H364" s="169"/>
      <c r="I364" s="169"/>
      <c r="J364" s="169"/>
      <c r="K364" s="169"/>
      <c r="L364" s="169"/>
      <c r="M364" s="486">
        <v>17353.599999999999</v>
      </c>
      <c r="N364" s="278"/>
      <c r="O364" s="278"/>
      <c r="P364" s="278"/>
      <c r="Q364" s="278"/>
      <c r="R364" s="171"/>
      <c r="S364" s="171"/>
      <c r="T364" s="278"/>
      <c r="U364" s="278"/>
      <c r="V364" s="278"/>
      <c r="W364" s="278"/>
      <c r="X364" s="278"/>
      <c r="Y364" s="278"/>
      <c r="Z364" s="279"/>
      <c r="AB364" s="171"/>
      <c r="AC364" s="280"/>
      <c r="AD364" s="281"/>
      <c r="AE364" s="278"/>
      <c r="AF364" s="278"/>
      <c r="AG364" s="282"/>
    </row>
    <row r="365" spans="1:33" ht="20.25" customHeight="1" x14ac:dyDescent="0.25">
      <c r="A365" s="292"/>
      <c r="B365" s="292"/>
      <c r="C365" s="169" t="s">
        <v>689</v>
      </c>
      <c r="D365" s="485" t="s">
        <v>682</v>
      </c>
      <c r="E365" s="274"/>
      <c r="F365" s="273"/>
      <c r="G365" s="273"/>
      <c r="H365" s="169"/>
      <c r="I365" s="169"/>
      <c r="J365" s="169"/>
      <c r="K365" s="169"/>
      <c r="L365" s="169"/>
      <c r="M365" s="486">
        <v>17353.599999999999</v>
      </c>
      <c r="N365" s="278"/>
      <c r="O365" s="278"/>
      <c r="P365" s="278"/>
      <c r="Q365" s="278"/>
      <c r="R365" s="293"/>
      <c r="S365" s="293"/>
      <c r="T365" s="278"/>
      <c r="U365" s="278"/>
      <c r="V365" s="278"/>
      <c r="W365" s="278"/>
      <c r="X365" s="278"/>
      <c r="Y365" s="278"/>
      <c r="Z365" s="279"/>
      <c r="AB365" s="168"/>
      <c r="AC365" s="280"/>
      <c r="AD365" s="281"/>
      <c r="AE365" s="278"/>
      <c r="AF365" s="278"/>
      <c r="AG365" s="282"/>
    </row>
    <row r="366" spans="1:33" ht="20.25" customHeight="1" x14ac:dyDescent="0.25">
      <c r="A366" s="272"/>
      <c r="B366" s="272"/>
      <c r="C366" s="169" t="s">
        <v>690</v>
      </c>
      <c r="D366" s="485" t="s">
        <v>682</v>
      </c>
      <c r="E366" s="274"/>
      <c r="F366" s="275"/>
      <c r="G366" s="275"/>
      <c r="H366" s="169"/>
      <c r="I366" s="169"/>
      <c r="J366" s="169"/>
      <c r="K366" s="276"/>
      <c r="L366" s="276"/>
      <c r="M366" s="486">
        <v>17353.599999999999</v>
      </c>
      <c r="N366" s="278"/>
      <c r="O366" s="278"/>
      <c r="P366" s="278"/>
      <c r="Q366" s="278"/>
      <c r="R366" s="171"/>
      <c r="S366" s="171"/>
      <c r="T366" s="278"/>
      <c r="U366" s="278"/>
      <c r="V366" s="278"/>
      <c r="W366" s="278"/>
      <c r="X366" s="278"/>
      <c r="Y366" s="278"/>
      <c r="Z366" s="279"/>
      <c r="AB366" s="171"/>
      <c r="AC366" s="280"/>
      <c r="AD366" s="281"/>
      <c r="AE366" s="278"/>
      <c r="AF366" s="278"/>
      <c r="AG366" s="282"/>
    </row>
    <row r="367" spans="1:33" ht="20.25" customHeight="1" x14ac:dyDescent="0.25">
      <c r="A367" s="272"/>
      <c r="B367" s="290"/>
      <c r="C367" s="169" t="s">
        <v>691</v>
      </c>
      <c r="D367" s="485" t="s">
        <v>682</v>
      </c>
      <c r="E367" s="274"/>
      <c r="F367" s="275"/>
      <c r="G367" s="273"/>
      <c r="H367" s="169"/>
      <c r="I367" s="169"/>
      <c r="J367" s="169"/>
      <c r="K367" s="169"/>
      <c r="L367" s="169"/>
      <c r="M367" s="486">
        <v>17353.599999999999</v>
      </c>
      <c r="N367" s="278"/>
      <c r="O367" s="278"/>
      <c r="P367" s="278"/>
      <c r="Q367" s="278"/>
      <c r="R367" s="171"/>
      <c r="S367" s="171"/>
      <c r="T367" s="278"/>
      <c r="U367" s="278"/>
      <c r="V367" s="278"/>
      <c r="W367" s="278"/>
      <c r="X367" s="278"/>
      <c r="Y367" s="278"/>
      <c r="Z367" s="279"/>
      <c r="AB367" s="171"/>
      <c r="AC367" s="280"/>
      <c r="AD367" s="281"/>
      <c r="AE367" s="278"/>
      <c r="AF367" s="278"/>
      <c r="AG367" s="282"/>
    </row>
    <row r="368" spans="1:33" ht="20.25" customHeight="1" x14ac:dyDescent="0.25">
      <c r="A368" s="272"/>
      <c r="B368" s="272"/>
      <c r="C368" s="169" t="s">
        <v>692</v>
      </c>
      <c r="D368" s="485" t="s">
        <v>682</v>
      </c>
      <c r="E368" s="274"/>
      <c r="F368" s="275"/>
      <c r="G368" s="275"/>
      <c r="H368" s="169"/>
      <c r="I368" s="169"/>
      <c r="J368" s="169"/>
      <c r="K368" s="169"/>
      <c r="L368" s="276"/>
      <c r="M368" s="486">
        <v>17353.599999999999</v>
      </c>
      <c r="N368" s="278"/>
      <c r="O368" s="278"/>
      <c r="P368" s="278"/>
      <c r="Q368" s="278"/>
      <c r="R368" s="171"/>
      <c r="S368" s="171"/>
      <c r="T368" s="171"/>
      <c r="U368" s="278"/>
      <c r="V368" s="278"/>
      <c r="W368" s="278"/>
      <c r="X368" s="278"/>
      <c r="Y368" s="278"/>
      <c r="Z368" s="279"/>
      <c r="AB368" s="273"/>
      <c r="AC368" s="280"/>
      <c r="AD368" s="281"/>
      <c r="AE368" s="278"/>
      <c r="AF368" s="278"/>
      <c r="AG368" s="282"/>
    </row>
    <row r="369" spans="1:33" ht="20.25" customHeight="1" x14ac:dyDescent="0.25">
      <c r="A369" s="272"/>
      <c r="B369" s="272"/>
      <c r="C369" s="169" t="s">
        <v>693</v>
      </c>
      <c r="D369" s="485" t="s">
        <v>682</v>
      </c>
      <c r="E369" s="274"/>
      <c r="F369" s="275"/>
      <c r="G369" s="275"/>
      <c r="H369" s="169"/>
      <c r="I369" s="169"/>
      <c r="J369" s="169"/>
      <c r="K369" s="276"/>
      <c r="L369" s="276"/>
      <c r="M369" s="486">
        <v>17353.599999999999</v>
      </c>
      <c r="N369" s="278"/>
      <c r="O369" s="278"/>
      <c r="P369" s="278"/>
      <c r="Q369" s="278"/>
      <c r="R369" s="171"/>
      <c r="S369" s="171"/>
      <c r="T369" s="278"/>
      <c r="U369" s="278"/>
      <c r="V369" s="278"/>
      <c r="W369" s="278"/>
      <c r="X369" s="278"/>
      <c r="Y369" s="278"/>
      <c r="Z369" s="279"/>
      <c r="AB369" s="171"/>
      <c r="AC369" s="280"/>
      <c r="AD369" s="281"/>
      <c r="AE369" s="278"/>
      <c r="AF369" s="278"/>
      <c r="AG369" s="282"/>
    </row>
    <row r="370" spans="1:33" ht="20.25" customHeight="1" x14ac:dyDescent="0.25">
      <c r="A370" s="272"/>
      <c r="B370" s="272"/>
      <c r="C370" s="169" t="s">
        <v>694</v>
      </c>
      <c r="D370" s="485" t="s">
        <v>682</v>
      </c>
      <c r="E370" s="274"/>
      <c r="F370" s="275"/>
      <c r="G370" s="275"/>
      <c r="H370" s="169"/>
      <c r="I370" s="169"/>
      <c r="J370" s="169"/>
      <c r="K370" s="276"/>
      <c r="L370" s="276"/>
      <c r="M370" s="486">
        <v>17353.599999999999</v>
      </c>
      <c r="N370" s="278"/>
      <c r="O370" s="278"/>
      <c r="P370" s="278"/>
      <c r="Q370" s="278"/>
      <c r="R370" s="171"/>
      <c r="S370" s="171"/>
      <c r="T370" s="278"/>
      <c r="U370" s="278"/>
      <c r="V370" s="278"/>
      <c r="W370" s="278"/>
      <c r="X370" s="278"/>
      <c r="Y370" s="278"/>
      <c r="Z370" s="279"/>
      <c r="AB370" s="171"/>
      <c r="AC370" s="280"/>
      <c r="AD370" s="281"/>
      <c r="AE370" s="278"/>
      <c r="AF370" s="278"/>
      <c r="AG370" s="282"/>
    </row>
    <row r="371" spans="1:33" ht="20.25" customHeight="1" x14ac:dyDescent="0.25">
      <c r="A371" s="272"/>
      <c r="B371" s="272"/>
      <c r="C371" s="169" t="s">
        <v>695</v>
      </c>
      <c r="D371" s="485" t="s">
        <v>682</v>
      </c>
      <c r="E371" s="274"/>
      <c r="F371" s="275"/>
      <c r="G371" s="275"/>
      <c r="H371" s="169"/>
      <c r="I371" s="169"/>
      <c r="J371" s="169"/>
      <c r="K371" s="169"/>
      <c r="L371" s="276"/>
      <c r="M371" s="486">
        <v>17353.599999999999</v>
      </c>
      <c r="N371" s="278"/>
      <c r="O371" s="278"/>
      <c r="P371" s="278"/>
      <c r="Q371" s="278"/>
      <c r="R371" s="171"/>
      <c r="S371" s="171"/>
      <c r="T371" s="171"/>
      <c r="U371" s="171"/>
      <c r="V371" s="171"/>
      <c r="W371" s="171"/>
      <c r="X371" s="171"/>
      <c r="Y371" s="171"/>
      <c r="Z371" s="279"/>
      <c r="AB371" s="171"/>
      <c r="AC371" s="280"/>
      <c r="AD371" s="281"/>
      <c r="AE371" s="278"/>
      <c r="AF371" s="278"/>
      <c r="AG371" s="282"/>
    </row>
    <row r="372" spans="1:33" ht="20.25" customHeight="1" x14ac:dyDescent="0.25">
      <c r="A372" s="272"/>
      <c r="B372" s="290"/>
      <c r="C372" s="169" t="s">
        <v>696</v>
      </c>
      <c r="D372" s="485" t="s">
        <v>682</v>
      </c>
      <c r="E372" s="274"/>
      <c r="F372" s="275"/>
      <c r="G372" s="273"/>
      <c r="H372" s="169"/>
      <c r="I372" s="169"/>
      <c r="J372" s="169"/>
      <c r="K372" s="169"/>
      <c r="L372" s="169"/>
      <c r="M372" s="486">
        <v>17353.599999999999</v>
      </c>
      <c r="N372" s="278"/>
      <c r="O372" s="278"/>
      <c r="P372" s="278"/>
      <c r="Q372" s="278"/>
      <c r="R372" s="171"/>
      <c r="S372" s="171"/>
      <c r="T372" s="278"/>
      <c r="U372" s="278"/>
      <c r="V372" s="278"/>
      <c r="W372" s="278"/>
      <c r="X372" s="278"/>
      <c r="Y372" s="278"/>
      <c r="Z372" s="279"/>
      <c r="AB372" s="171"/>
      <c r="AC372" s="280"/>
      <c r="AD372" s="281"/>
      <c r="AE372" s="278"/>
      <c r="AF372" s="278"/>
      <c r="AG372" s="282"/>
    </row>
    <row r="373" spans="1:33" ht="20.25" customHeight="1" x14ac:dyDescent="0.25">
      <c r="A373" s="272"/>
      <c r="B373" s="283"/>
      <c r="C373" s="169" t="s">
        <v>697</v>
      </c>
      <c r="D373" s="485" t="s">
        <v>682</v>
      </c>
      <c r="E373" s="274"/>
      <c r="F373" s="275"/>
      <c r="G373" s="275"/>
      <c r="H373" s="169"/>
      <c r="I373" s="169"/>
      <c r="J373" s="169"/>
      <c r="K373" s="276"/>
      <c r="L373" s="276"/>
      <c r="M373" s="486">
        <v>17353.599999999999</v>
      </c>
      <c r="N373" s="278"/>
      <c r="O373" s="278"/>
      <c r="P373" s="278"/>
      <c r="Q373" s="278"/>
      <c r="R373" s="171"/>
      <c r="S373" s="171"/>
      <c r="T373" s="278"/>
      <c r="U373" s="278"/>
      <c r="V373" s="278"/>
      <c r="W373" s="278"/>
      <c r="X373" s="278"/>
      <c r="Y373" s="278"/>
      <c r="Z373" s="279"/>
      <c r="AB373" s="285"/>
      <c r="AC373" s="280"/>
      <c r="AD373" s="281"/>
      <c r="AE373" s="278"/>
      <c r="AF373" s="278"/>
      <c r="AG373" s="282"/>
    </row>
    <row r="374" spans="1:33" ht="20.25" customHeight="1" x14ac:dyDescent="0.25">
      <c r="A374" s="272"/>
      <c r="B374" s="298"/>
      <c r="C374" s="169" t="s">
        <v>698</v>
      </c>
      <c r="D374" s="485" t="s">
        <v>682</v>
      </c>
      <c r="E374" s="274"/>
      <c r="F374" s="299"/>
      <c r="G374" s="299"/>
      <c r="H374" s="169"/>
      <c r="I374" s="169"/>
      <c r="J374" s="169"/>
      <c r="K374" s="276"/>
      <c r="L374" s="276"/>
      <c r="M374" s="486">
        <v>17353.599999999999</v>
      </c>
      <c r="N374" s="278"/>
      <c r="O374" s="278"/>
      <c r="P374" s="278"/>
      <c r="Q374" s="278"/>
      <c r="R374" s="171"/>
      <c r="S374" s="293"/>
      <c r="T374" s="278"/>
      <c r="U374" s="278"/>
      <c r="V374" s="278"/>
      <c r="W374" s="278"/>
      <c r="X374" s="278"/>
      <c r="Y374" s="278"/>
      <c r="Z374" s="279"/>
      <c r="AB374" s="285"/>
      <c r="AC374" s="280"/>
      <c r="AD374" s="281"/>
      <c r="AE374" s="278"/>
      <c r="AF374" s="278"/>
      <c r="AG374" s="282"/>
    </row>
    <row r="375" spans="1:33" ht="20.25" customHeight="1" x14ac:dyDescent="0.25">
      <c r="A375" s="272"/>
      <c r="B375" s="298"/>
      <c r="C375" s="169" t="s">
        <v>699</v>
      </c>
      <c r="D375" s="485" t="s">
        <v>682</v>
      </c>
      <c r="E375" s="274"/>
      <c r="F375" s="299"/>
      <c r="G375" s="299"/>
      <c r="H375" s="169"/>
      <c r="I375" s="169"/>
      <c r="J375" s="169"/>
      <c r="K375" s="276"/>
      <c r="L375" s="276"/>
      <c r="M375" s="486">
        <v>17353.599999999999</v>
      </c>
      <c r="N375" s="278"/>
      <c r="O375" s="278"/>
      <c r="P375" s="278"/>
      <c r="Q375" s="278"/>
      <c r="R375" s="171"/>
      <c r="S375" s="293"/>
      <c r="T375" s="278"/>
      <c r="U375" s="278"/>
      <c r="V375" s="278"/>
      <c r="W375" s="278"/>
      <c r="X375" s="278"/>
      <c r="Y375" s="278"/>
      <c r="Z375" s="279"/>
      <c r="AB375" s="285"/>
      <c r="AC375" s="280"/>
      <c r="AD375" s="281"/>
      <c r="AE375" s="278"/>
      <c r="AF375" s="278"/>
      <c r="AG375" s="282"/>
    </row>
    <row r="376" spans="1:33" ht="20.25" customHeight="1" x14ac:dyDescent="0.25">
      <c r="A376" s="272"/>
      <c r="B376" s="298"/>
      <c r="C376" s="169" t="s">
        <v>700</v>
      </c>
      <c r="D376" s="485" t="s">
        <v>682</v>
      </c>
      <c r="E376" s="274"/>
      <c r="F376" s="299"/>
      <c r="G376" s="299"/>
      <c r="H376" s="169"/>
      <c r="I376" s="169"/>
      <c r="J376" s="169"/>
      <c r="K376" s="276"/>
      <c r="L376" s="276"/>
      <c r="M376" s="486">
        <v>17353.599999999999</v>
      </c>
      <c r="N376" s="278"/>
      <c r="O376" s="278"/>
      <c r="P376" s="278"/>
      <c r="Q376" s="278"/>
      <c r="R376" s="171"/>
      <c r="S376" s="293"/>
      <c r="T376" s="278"/>
      <c r="U376" s="278"/>
      <c r="V376" s="278"/>
      <c r="W376" s="278"/>
      <c r="X376" s="278"/>
      <c r="Y376" s="278"/>
      <c r="Z376" s="279"/>
      <c r="AB376" s="285"/>
      <c r="AC376" s="280"/>
      <c r="AD376" s="281"/>
      <c r="AE376" s="278"/>
      <c r="AF376" s="278"/>
      <c r="AG376" s="282"/>
    </row>
    <row r="377" spans="1:33" ht="20.25" customHeight="1" x14ac:dyDescent="0.25">
      <c r="A377" s="272"/>
      <c r="B377" s="298"/>
      <c r="C377" s="169" t="s">
        <v>701</v>
      </c>
      <c r="D377" s="485" t="s">
        <v>682</v>
      </c>
      <c r="E377" s="274"/>
      <c r="F377" s="299"/>
      <c r="G377" s="299"/>
      <c r="H377" s="169"/>
      <c r="I377" s="169"/>
      <c r="J377" s="169"/>
      <c r="K377" s="276"/>
      <c r="L377" s="276"/>
      <c r="M377" s="486">
        <v>17353.599999999999</v>
      </c>
      <c r="N377" s="278"/>
      <c r="O377" s="278"/>
      <c r="P377" s="278"/>
      <c r="Q377" s="278"/>
      <c r="R377" s="171"/>
      <c r="S377" s="293"/>
      <c r="T377" s="278"/>
      <c r="U377" s="278"/>
      <c r="V377" s="278"/>
      <c r="W377" s="278"/>
      <c r="X377" s="278"/>
      <c r="Y377" s="278"/>
      <c r="Z377" s="279"/>
      <c r="AB377" s="285"/>
      <c r="AC377" s="280"/>
      <c r="AD377" s="281"/>
      <c r="AE377" s="278"/>
      <c r="AF377" s="278"/>
      <c r="AG377" s="282"/>
    </row>
    <row r="378" spans="1:33" ht="20.25" customHeight="1" x14ac:dyDescent="0.25">
      <c r="A378" s="272"/>
      <c r="B378" s="298"/>
      <c r="C378" s="169" t="s">
        <v>702</v>
      </c>
      <c r="D378" s="485" t="s">
        <v>682</v>
      </c>
      <c r="E378" s="274"/>
      <c r="F378" s="299"/>
      <c r="G378" s="299"/>
      <c r="H378" s="169"/>
      <c r="I378" s="169"/>
      <c r="J378" s="169"/>
      <c r="K378" s="276"/>
      <c r="L378" s="276"/>
      <c r="M378" s="486">
        <v>17353.599999999999</v>
      </c>
      <c r="N378" s="278"/>
      <c r="O378" s="278"/>
      <c r="P378" s="278"/>
      <c r="Q378" s="278"/>
      <c r="R378" s="171"/>
      <c r="S378" s="293"/>
      <c r="T378" s="278"/>
      <c r="U378" s="278"/>
      <c r="V378" s="278"/>
      <c r="W378" s="278"/>
      <c r="X378" s="278"/>
      <c r="Y378" s="278"/>
      <c r="Z378" s="279"/>
      <c r="AB378" s="285"/>
      <c r="AC378" s="280"/>
      <c r="AD378" s="281"/>
      <c r="AE378" s="278"/>
      <c r="AF378" s="278"/>
      <c r="AG378" s="282"/>
    </row>
    <row r="379" spans="1:33" ht="20.25" customHeight="1" x14ac:dyDescent="0.25">
      <c r="A379" s="272"/>
      <c r="B379" s="298"/>
      <c r="C379" s="169" t="s">
        <v>703</v>
      </c>
      <c r="D379" s="485" t="s">
        <v>682</v>
      </c>
      <c r="E379" s="274"/>
      <c r="F379" s="299"/>
      <c r="G379" s="299"/>
      <c r="H379" s="169"/>
      <c r="I379" s="169"/>
      <c r="J379" s="169"/>
      <c r="K379" s="276"/>
      <c r="L379" s="276"/>
      <c r="M379" s="486">
        <v>17353.599999999999</v>
      </c>
      <c r="N379" s="278"/>
      <c r="O379" s="278"/>
      <c r="P379" s="278"/>
      <c r="Q379" s="278"/>
      <c r="R379" s="171"/>
      <c r="S379" s="293"/>
      <c r="T379" s="278"/>
      <c r="U379" s="278"/>
      <c r="V379" s="278"/>
      <c r="W379" s="278"/>
      <c r="X379" s="278"/>
      <c r="Y379" s="278"/>
      <c r="Z379" s="279"/>
      <c r="AB379" s="285"/>
      <c r="AC379" s="280"/>
      <c r="AD379" s="281"/>
      <c r="AE379" s="278"/>
      <c r="AF379" s="278"/>
      <c r="AG379" s="282"/>
    </row>
    <row r="380" spans="1:33" ht="20.25" customHeight="1" x14ac:dyDescent="0.25">
      <c r="A380" s="272"/>
      <c r="B380" s="298"/>
      <c r="C380" s="169" t="s">
        <v>704</v>
      </c>
      <c r="D380" s="485" t="s">
        <v>682</v>
      </c>
      <c r="E380" s="274"/>
      <c r="F380" s="299"/>
      <c r="G380" s="299"/>
      <c r="H380" s="169"/>
      <c r="I380" s="169"/>
      <c r="J380" s="169"/>
      <c r="K380" s="276"/>
      <c r="L380" s="276"/>
      <c r="M380" s="486">
        <v>17353.599999999999</v>
      </c>
      <c r="N380" s="278"/>
      <c r="O380" s="278"/>
      <c r="P380" s="278"/>
      <c r="Q380" s="278"/>
      <c r="R380" s="171"/>
      <c r="S380" s="293"/>
      <c r="T380" s="278"/>
      <c r="U380" s="278"/>
      <c r="V380" s="278"/>
      <c r="W380" s="278"/>
      <c r="X380" s="278"/>
      <c r="Y380" s="278"/>
      <c r="Z380" s="279"/>
      <c r="AB380" s="285"/>
      <c r="AC380" s="280"/>
      <c r="AD380" s="281"/>
      <c r="AE380" s="278"/>
      <c r="AF380" s="278"/>
      <c r="AG380" s="282"/>
    </row>
    <row r="381" spans="1:33" ht="20.25" customHeight="1" x14ac:dyDescent="0.25">
      <c r="A381" s="272"/>
      <c r="B381" s="298"/>
      <c r="C381" s="169" t="s">
        <v>705</v>
      </c>
      <c r="D381" s="485" t="s">
        <v>682</v>
      </c>
      <c r="E381" s="274"/>
      <c r="F381" s="299"/>
      <c r="G381" s="299"/>
      <c r="H381" s="169"/>
      <c r="I381" s="169"/>
      <c r="J381" s="169"/>
      <c r="K381" s="276"/>
      <c r="L381" s="276"/>
      <c r="M381" s="486">
        <v>17353.599999999999</v>
      </c>
      <c r="N381" s="278"/>
      <c r="O381" s="278"/>
      <c r="P381" s="278"/>
      <c r="Q381" s="278"/>
      <c r="R381" s="171"/>
      <c r="S381" s="293"/>
      <c r="T381" s="278"/>
      <c r="U381" s="278"/>
      <c r="V381" s="278"/>
      <c r="W381" s="278"/>
      <c r="X381" s="278"/>
      <c r="Y381" s="278"/>
      <c r="Z381" s="279"/>
      <c r="AB381" s="285"/>
      <c r="AC381" s="280"/>
      <c r="AD381" s="281"/>
      <c r="AE381" s="278"/>
      <c r="AF381" s="278"/>
      <c r="AG381" s="282"/>
    </row>
    <row r="382" spans="1:33" ht="20.25" customHeight="1" x14ac:dyDescent="0.25">
      <c r="A382" s="272"/>
      <c r="B382" s="298"/>
      <c r="C382" s="169" t="s">
        <v>706</v>
      </c>
      <c r="D382" s="485" t="s">
        <v>682</v>
      </c>
      <c r="E382" s="274"/>
      <c r="F382" s="299"/>
      <c r="G382" s="299"/>
      <c r="H382" s="169"/>
      <c r="I382" s="169"/>
      <c r="J382" s="169"/>
      <c r="K382" s="276"/>
      <c r="L382" s="276"/>
      <c r="M382" s="486">
        <v>17353.599999999999</v>
      </c>
      <c r="N382" s="278"/>
      <c r="O382" s="278"/>
      <c r="P382" s="278"/>
      <c r="Q382" s="278"/>
      <c r="R382" s="171"/>
      <c r="S382" s="293"/>
      <c r="T382" s="278"/>
      <c r="U382" s="278"/>
      <c r="V382" s="278"/>
      <c r="W382" s="278"/>
      <c r="X382" s="278"/>
      <c r="Y382" s="278"/>
      <c r="Z382" s="279"/>
      <c r="AB382" s="285"/>
      <c r="AC382" s="280"/>
      <c r="AD382" s="281"/>
      <c r="AE382" s="278"/>
      <c r="AF382" s="278"/>
      <c r="AG382" s="282"/>
    </row>
    <row r="383" spans="1:33" ht="20.25" customHeight="1" x14ac:dyDescent="0.25">
      <c r="A383" s="272"/>
      <c r="B383" s="298"/>
      <c r="C383" s="169" t="s">
        <v>707</v>
      </c>
      <c r="D383" s="485" t="s">
        <v>682</v>
      </c>
      <c r="E383" s="274"/>
      <c r="F383" s="299"/>
      <c r="G383" s="299"/>
      <c r="H383" s="169"/>
      <c r="I383" s="169"/>
      <c r="J383" s="169"/>
      <c r="K383" s="276"/>
      <c r="L383" s="276"/>
      <c r="M383" s="486">
        <v>17353.599999999999</v>
      </c>
      <c r="N383" s="278"/>
      <c r="O383" s="278"/>
      <c r="P383" s="278"/>
      <c r="Q383" s="278"/>
      <c r="R383" s="171"/>
      <c r="S383" s="293"/>
      <c r="T383" s="278"/>
      <c r="U383" s="278"/>
      <c r="V383" s="278"/>
      <c r="W383" s="278"/>
      <c r="X383" s="278"/>
      <c r="Y383" s="278"/>
      <c r="Z383" s="279"/>
      <c r="AB383" s="285"/>
      <c r="AC383" s="280"/>
      <c r="AD383" s="281"/>
      <c r="AE383" s="278"/>
      <c r="AF383" s="278"/>
      <c r="AG383" s="282"/>
    </row>
    <row r="384" spans="1:33" ht="20.25" customHeight="1" x14ac:dyDescent="0.25">
      <c r="A384" s="272"/>
      <c r="B384" s="298"/>
      <c r="C384" s="169" t="s">
        <v>708</v>
      </c>
      <c r="D384" s="485" t="s">
        <v>682</v>
      </c>
      <c r="E384" s="274"/>
      <c r="F384" s="299"/>
      <c r="G384" s="299"/>
      <c r="H384" s="169"/>
      <c r="I384" s="169"/>
      <c r="J384" s="169"/>
      <c r="K384" s="276"/>
      <c r="L384" s="276"/>
      <c r="M384" s="486">
        <v>17353.599999999999</v>
      </c>
      <c r="N384" s="278"/>
      <c r="O384" s="278"/>
      <c r="P384" s="278"/>
      <c r="Q384" s="278"/>
      <c r="R384" s="171"/>
      <c r="S384" s="293"/>
      <c r="T384" s="278"/>
      <c r="U384" s="278"/>
      <c r="V384" s="278"/>
      <c r="W384" s="278"/>
      <c r="X384" s="278"/>
      <c r="Y384" s="278"/>
      <c r="Z384" s="279"/>
      <c r="AB384" s="285"/>
      <c r="AC384" s="280"/>
      <c r="AD384" s="281"/>
      <c r="AE384" s="278"/>
      <c r="AF384" s="278"/>
      <c r="AG384" s="282"/>
    </row>
    <row r="385" spans="1:33" ht="20.25" customHeight="1" x14ac:dyDescent="0.25">
      <c r="A385" s="272"/>
      <c r="B385" s="298"/>
      <c r="C385" s="169" t="s">
        <v>709</v>
      </c>
      <c r="D385" s="485" t="s">
        <v>682</v>
      </c>
      <c r="E385" s="274"/>
      <c r="F385" s="299"/>
      <c r="G385" s="299"/>
      <c r="H385" s="169"/>
      <c r="I385" s="169"/>
      <c r="J385" s="169"/>
      <c r="K385" s="276"/>
      <c r="L385" s="276"/>
      <c r="M385" s="486">
        <v>17353.599999999999</v>
      </c>
      <c r="N385" s="278"/>
      <c r="O385" s="278"/>
      <c r="P385" s="278"/>
      <c r="Q385" s="278"/>
      <c r="R385" s="171"/>
      <c r="S385" s="293"/>
      <c r="T385" s="278"/>
      <c r="U385" s="278"/>
      <c r="V385" s="278"/>
      <c r="W385" s="278"/>
      <c r="X385" s="278"/>
      <c r="Y385" s="278"/>
      <c r="Z385" s="279"/>
      <c r="AB385" s="285"/>
      <c r="AC385" s="280"/>
      <c r="AD385" s="281"/>
      <c r="AE385" s="278"/>
      <c r="AF385" s="278"/>
      <c r="AG385" s="282"/>
    </row>
    <row r="386" spans="1:33" ht="20.25" customHeight="1" x14ac:dyDescent="0.25">
      <c r="A386" s="272"/>
      <c r="B386" s="298"/>
      <c r="C386" s="169" t="s">
        <v>710</v>
      </c>
      <c r="D386" s="485" t="s">
        <v>682</v>
      </c>
      <c r="E386" s="274"/>
      <c r="F386" s="299"/>
      <c r="G386" s="299"/>
      <c r="H386" s="169"/>
      <c r="I386" s="169"/>
      <c r="J386" s="169"/>
      <c r="K386" s="276"/>
      <c r="L386" s="276"/>
      <c r="M386" s="486">
        <v>17353.599999999999</v>
      </c>
      <c r="N386" s="278"/>
      <c r="O386" s="278"/>
      <c r="P386" s="278"/>
      <c r="Q386" s="278"/>
      <c r="R386" s="171"/>
      <c r="S386" s="293"/>
      <c r="T386" s="278"/>
      <c r="U386" s="278"/>
      <c r="V386" s="278"/>
      <c r="W386" s="278"/>
      <c r="X386" s="278"/>
      <c r="Y386" s="278"/>
      <c r="Z386" s="279"/>
      <c r="AB386" s="285"/>
      <c r="AC386" s="280"/>
      <c r="AD386" s="281"/>
      <c r="AE386" s="278"/>
      <c r="AF386" s="278"/>
      <c r="AG386" s="282"/>
    </row>
    <row r="387" spans="1:33" ht="20.25" customHeight="1" x14ac:dyDescent="0.25">
      <c r="A387" s="272"/>
      <c r="B387" s="298"/>
      <c r="C387" s="169" t="s">
        <v>711</v>
      </c>
      <c r="D387" s="485" t="s">
        <v>682</v>
      </c>
      <c r="E387" s="274"/>
      <c r="F387" s="299"/>
      <c r="G387" s="299"/>
      <c r="H387" s="169"/>
      <c r="I387" s="169"/>
      <c r="J387" s="169"/>
      <c r="K387" s="276"/>
      <c r="L387" s="276"/>
      <c r="M387" s="486">
        <v>17353.599999999999</v>
      </c>
      <c r="N387" s="278"/>
      <c r="O387" s="278"/>
      <c r="P387" s="278"/>
      <c r="Q387" s="278"/>
      <c r="R387" s="171"/>
      <c r="S387" s="293"/>
      <c r="T387" s="278"/>
      <c r="U387" s="278"/>
      <c r="V387" s="278"/>
      <c r="W387" s="278"/>
      <c r="X387" s="278"/>
      <c r="Y387" s="278"/>
      <c r="Z387" s="279"/>
      <c r="AB387" s="285"/>
      <c r="AC387" s="280"/>
      <c r="AD387" s="281"/>
      <c r="AE387" s="278"/>
      <c r="AF387" s="278"/>
      <c r="AG387" s="282"/>
    </row>
    <row r="388" spans="1:33" ht="20.25" customHeight="1" x14ac:dyDescent="0.25">
      <c r="A388" s="272"/>
      <c r="B388" s="298"/>
      <c r="C388" s="169" t="s">
        <v>712</v>
      </c>
      <c r="D388" s="485" t="s">
        <v>682</v>
      </c>
      <c r="E388" s="274"/>
      <c r="F388" s="299"/>
      <c r="G388" s="299"/>
      <c r="H388" s="169"/>
      <c r="I388" s="169"/>
      <c r="J388" s="169"/>
      <c r="K388" s="276"/>
      <c r="L388" s="276"/>
      <c r="M388" s="486">
        <v>17353.599999999999</v>
      </c>
      <c r="N388" s="278"/>
      <c r="O388" s="278"/>
      <c r="P388" s="278"/>
      <c r="Q388" s="278"/>
      <c r="R388" s="171"/>
      <c r="S388" s="293"/>
      <c r="T388" s="278"/>
      <c r="U388" s="278"/>
      <c r="V388" s="278"/>
      <c r="W388" s="278"/>
      <c r="X388" s="278"/>
      <c r="Y388" s="278"/>
      <c r="Z388" s="279"/>
      <c r="AB388" s="285"/>
      <c r="AC388" s="280"/>
      <c r="AD388" s="281"/>
      <c r="AE388" s="278"/>
      <c r="AF388" s="278"/>
      <c r="AG388" s="282"/>
    </row>
    <row r="389" spans="1:33" ht="20.25" customHeight="1" x14ac:dyDescent="0.25">
      <c r="A389" s="272"/>
      <c r="B389" s="298"/>
      <c r="C389" s="169" t="s">
        <v>713</v>
      </c>
      <c r="D389" s="485" t="s">
        <v>682</v>
      </c>
      <c r="E389" s="274"/>
      <c r="F389" s="299"/>
      <c r="G389" s="299"/>
      <c r="H389" s="169"/>
      <c r="I389" s="169"/>
      <c r="J389" s="169"/>
      <c r="K389" s="276"/>
      <c r="L389" s="276"/>
      <c r="M389" s="486">
        <v>17353.599999999999</v>
      </c>
      <c r="N389" s="278"/>
      <c r="O389" s="278"/>
      <c r="P389" s="278"/>
      <c r="Q389" s="278"/>
      <c r="R389" s="171"/>
      <c r="S389" s="293"/>
      <c r="T389" s="278"/>
      <c r="U389" s="278"/>
      <c r="V389" s="278"/>
      <c r="W389" s="278"/>
      <c r="X389" s="278"/>
      <c r="Y389" s="278"/>
      <c r="Z389" s="279"/>
      <c r="AB389" s="285"/>
      <c r="AC389" s="280"/>
      <c r="AD389" s="281"/>
      <c r="AE389" s="278"/>
      <c r="AF389" s="278"/>
      <c r="AG389" s="282"/>
    </row>
    <row r="390" spans="1:33" ht="20.25" customHeight="1" x14ac:dyDescent="0.25">
      <c r="A390" s="272"/>
      <c r="B390" s="298"/>
      <c r="C390" s="169" t="s">
        <v>714</v>
      </c>
      <c r="D390" s="485" t="s">
        <v>682</v>
      </c>
      <c r="E390" s="274"/>
      <c r="F390" s="299"/>
      <c r="G390" s="299"/>
      <c r="H390" s="169"/>
      <c r="I390" s="169"/>
      <c r="J390" s="169"/>
      <c r="K390" s="276"/>
      <c r="L390" s="276"/>
      <c r="M390" s="486">
        <v>17353.599999999999</v>
      </c>
      <c r="N390" s="278"/>
      <c r="O390" s="278"/>
      <c r="P390" s="278"/>
      <c r="Q390" s="278"/>
      <c r="R390" s="171"/>
      <c r="S390" s="293"/>
      <c r="T390" s="278"/>
      <c r="U390" s="278"/>
      <c r="V390" s="278"/>
      <c r="W390" s="278"/>
      <c r="X390" s="278"/>
      <c r="Y390" s="278"/>
      <c r="Z390" s="279"/>
      <c r="AB390" s="285"/>
      <c r="AC390" s="280"/>
      <c r="AD390" s="281"/>
      <c r="AE390" s="278"/>
      <c r="AF390" s="278"/>
      <c r="AG390" s="282"/>
    </row>
    <row r="391" spans="1:33" ht="20.25" customHeight="1" x14ac:dyDescent="0.25">
      <c r="A391" s="272"/>
      <c r="B391" s="298"/>
      <c r="C391" s="169" t="s">
        <v>715</v>
      </c>
      <c r="D391" s="485" t="s">
        <v>682</v>
      </c>
      <c r="E391" s="274"/>
      <c r="F391" s="299"/>
      <c r="G391" s="299"/>
      <c r="H391" s="169"/>
      <c r="I391" s="169"/>
      <c r="J391" s="169"/>
      <c r="K391" s="276"/>
      <c r="L391" s="276"/>
      <c r="M391" s="486">
        <v>17353.599999999999</v>
      </c>
      <c r="N391" s="278"/>
      <c r="O391" s="278"/>
      <c r="P391" s="278"/>
      <c r="Q391" s="278"/>
      <c r="R391" s="171"/>
      <c r="S391" s="293"/>
      <c r="T391" s="278"/>
      <c r="U391" s="278"/>
      <c r="V391" s="278"/>
      <c r="W391" s="278"/>
      <c r="X391" s="278"/>
      <c r="Y391" s="278"/>
      <c r="Z391" s="279"/>
      <c r="AB391" s="285"/>
      <c r="AC391" s="280"/>
      <c r="AD391" s="281"/>
      <c r="AE391" s="278"/>
      <c r="AF391" s="278"/>
      <c r="AG391" s="282"/>
    </row>
    <row r="392" spans="1:33" ht="20.25" customHeight="1" x14ac:dyDescent="0.25">
      <c r="A392" s="272"/>
      <c r="B392" s="298"/>
      <c r="C392" s="169" t="s">
        <v>716</v>
      </c>
      <c r="D392" s="485" t="s">
        <v>682</v>
      </c>
      <c r="E392" s="274"/>
      <c r="F392" s="299"/>
      <c r="G392" s="299"/>
      <c r="H392" s="169"/>
      <c r="I392" s="169"/>
      <c r="J392" s="169"/>
      <c r="K392" s="276"/>
      <c r="L392" s="276"/>
      <c r="M392" s="486">
        <v>17353.599999999999</v>
      </c>
      <c r="N392" s="278"/>
      <c r="O392" s="278"/>
      <c r="P392" s="278"/>
      <c r="Q392" s="278"/>
      <c r="R392" s="171"/>
      <c r="S392" s="293"/>
      <c r="T392" s="278"/>
      <c r="U392" s="278"/>
      <c r="V392" s="278"/>
      <c r="W392" s="278"/>
      <c r="X392" s="278"/>
      <c r="Y392" s="278"/>
      <c r="Z392" s="279"/>
      <c r="AB392" s="285"/>
      <c r="AC392" s="280"/>
      <c r="AD392" s="281"/>
      <c r="AE392" s="278"/>
      <c r="AF392" s="278"/>
      <c r="AG392" s="282"/>
    </row>
    <row r="393" spans="1:33" ht="20.25" customHeight="1" x14ac:dyDescent="0.25">
      <c r="A393" s="272"/>
      <c r="B393" s="272"/>
      <c r="C393" s="169" t="s">
        <v>717</v>
      </c>
      <c r="D393" s="485" t="s">
        <v>682</v>
      </c>
      <c r="E393" s="274"/>
      <c r="F393" s="275"/>
      <c r="G393" s="275"/>
      <c r="H393" s="169"/>
      <c r="I393" s="169"/>
      <c r="J393" s="169"/>
      <c r="K393" s="276"/>
      <c r="L393" s="276"/>
      <c r="M393" s="486">
        <v>17353.599999999999</v>
      </c>
      <c r="N393" s="278"/>
      <c r="O393" s="278"/>
      <c r="P393" s="278"/>
      <c r="Q393" s="278"/>
      <c r="R393" s="171"/>
      <c r="S393" s="171"/>
      <c r="T393" s="278"/>
      <c r="U393" s="278"/>
      <c r="V393" s="278"/>
      <c r="W393" s="278"/>
      <c r="X393" s="278"/>
      <c r="Y393" s="278"/>
      <c r="Z393" s="279"/>
      <c r="AB393" s="285"/>
      <c r="AC393" s="280"/>
      <c r="AD393" s="281"/>
      <c r="AE393" s="278"/>
      <c r="AF393" s="278"/>
      <c r="AG393" s="282"/>
    </row>
    <row r="394" spans="1:33" ht="20.25" customHeight="1" x14ac:dyDescent="0.25">
      <c r="A394" s="272"/>
      <c r="B394" s="272"/>
      <c r="C394" s="169" t="s">
        <v>718</v>
      </c>
      <c r="D394" s="485" t="s">
        <v>682</v>
      </c>
      <c r="E394" s="274"/>
      <c r="F394" s="275"/>
      <c r="G394" s="275"/>
      <c r="H394" s="169"/>
      <c r="I394" s="169"/>
      <c r="J394" s="169"/>
      <c r="K394" s="276"/>
      <c r="L394" s="276"/>
      <c r="M394" s="486">
        <v>17353.599999999999</v>
      </c>
      <c r="N394" s="278"/>
      <c r="O394" s="278"/>
      <c r="P394" s="278"/>
      <c r="Q394" s="278"/>
      <c r="R394" s="171"/>
      <c r="S394" s="171"/>
      <c r="T394" s="278"/>
      <c r="U394" s="278"/>
      <c r="V394" s="278"/>
      <c r="W394" s="278"/>
      <c r="X394" s="278"/>
      <c r="Y394" s="278"/>
      <c r="Z394" s="279"/>
      <c r="AB394" s="285"/>
      <c r="AC394" s="280"/>
      <c r="AD394" s="281"/>
      <c r="AE394" s="278"/>
      <c r="AF394" s="278"/>
      <c r="AG394" s="282"/>
    </row>
    <row r="395" spans="1:33" ht="20.25" customHeight="1" x14ac:dyDescent="0.25">
      <c r="A395" s="272"/>
      <c r="B395" s="298"/>
      <c r="C395" s="169" t="s">
        <v>719</v>
      </c>
      <c r="D395" s="485" t="s">
        <v>682</v>
      </c>
      <c r="E395" s="274"/>
      <c r="F395" s="299"/>
      <c r="G395" s="299"/>
      <c r="H395" s="169"/>
      <c r="I395" s="169"/>
      <c r="J395" s="169"/>
      <c r="K395" s="276"/>
      <c r="L395" s="276"/>
      <c r="M395" s="486">
        <v>17353.599999999999</v>
      </c>
      <c r="N395" s="278"/>
      <c r="O395" s="278"/>
      <c r="P395" s="278"/>
      <c r="Q395" s="278"/>
      <c r="R395" s="171"/>
      <c r="S395" s="293"/>
      <c r="T395" s="278"/>
      <c r="U395" s="278"/>
      <c r="V395" s="278"/>
      <c r="W395" s="278"/>
      <c r="X395" s="278"/>
      <c r="Y395" s="278"/>
      <c r="Z395" s="279"/>
      <c r="AB395" s="285"/>
      <c r="AC395" s="280"/>
      <c r="AD395" s="281"/>
      <c r="AE395" s="278"/>
      <c r="AF395" s="278"/>
      <c r="AG395" s="282"/>
    </row>
    <row r="396" spans="1:33" ht="20.25" customHeight="1" x14ac:dyDescent="0.25">
      <c r="A396" s="272"/>
      <c r="B396" s="298"/>
      <c r="C396" s="169" t="s">
        <v>720</v>
      </c>
      <c r="D396" s="485" t="s">
        <v>682</v>
      </c>
      <c r="E396" s="274"/>
      <c r="F396" s="299"/>
      <c r="G396" s="299"/>
      <c r="H396" s="169"/>
      <c r="I396" s="169"/>
      <c r="J396" s="169"/>
      <c r="K396" s="276"/>
      <c r="L396" s="276"/>
      <c r="M396" s="486">
        <v>17353.599999999999</v>
      </c>
      <c r="N396" s="278"/>
      <c r="O396" s="278"/>
      <c r="P396" s="278"/>
      <c r="Q396" s="278"/>
      <c r="R396" s="171"/>
      <c r="S396" s="293"/>
      <c r="T396" s="278"/>
      <c r="U396" s="278"/>
      <c r="V396" s="278"/>
      <c r="W396" s="278"/>
      <c r="X396" s="278"/>
      <c r="Y396" s="278"/>
      <c r="Z396" s="279"/>
      <c r="AB396" s="285"/>
      <c r="AC396" s="280"/>
      <c r="AD396" s="281"/>
      <c r="AE396" s="278"/>
      <c r="AF396" s="278"/>
      <c r="AG396" s="282"/>
    </row>
    <row r="397" spans="1:33" ht="20.25" customHeight="1" x14ac:dyDescent="0.25">
      <c r="A397" s="272"/>
      <c r="B397" s="272"/>
      <c r="C397" s="169" t="s">
        <v>721</v>
      </c>
      <c r="D397" s="485" t="s">
        <v>682</v>
      </c>
      <c r="E397" s="274"/>
      <c r="F397" s="275"/>
      <c r="G397" s="275"/>
      <c r="H397" s="169"/>
      <c r="I397" s="169"/>
      <c r="J397" s="169"/>
      <c r="K397" s="276"/>
      <c r="L397" s="276"/>
      <c r="M397" s="486">
        <v>17353.599999999999</v>
      </c>
      <c r="N397" s="278"/>
      <c r="O397" s="278"/>
      <c r="P397" s="278"/>
      <c r="Q397" s="278"/>
      <c r="R397" s="171"/>
      <c r="S397" s="171"/>
      <c r="T397" s="278"/>
      <c r="U397" s="278"/>
      <c r="V397" s="278"/>
      <c r="W397" s="278"/>
      <c r="X397" s="278"/>
      <c r="Y397" s="278"/>
      <c r="Z397" s="279"/>
      <c r="AB397" s="285"/>
      <c r="AC397" s="280"/>
      <c r="AD397" s="281"/>
      <c r="AE397" s="278"/>
      <c r="AF397" s="278"/>
      <c r="AG397" s="282"/>
    </row>
    <row r="398" spans="1:33" ht="20.25" customHeight="1" x14ac:dyDescent="0.25">
      <c r="A398" s="272"/>
      <c r="B398" s="272"/>
      <c r="C398" s="169" t="s">
        <v>722</v>
      </c>
      <c r="D398" s="485" t="s">
        <v>682</v>
      </c>
      <c r="E398" s="274"/>
      <c r="F398" s="275"/>
      <c r="G398" s="275"/>
      <c r="H398" s="169"/>
      <c r="I398" s="169"/>
      <c r="J398" s="169"/>
      <c r="K398" s="276"/>
      <c r="L398" s="276"/>
      <c r="M398" s="486">
        <v>17353.599999999999</v>
      </c>
      <c r="N398" s="278"/>
      <c r="O398" s="278"/>
      <c r="P398" s="278"/>
      <c r="Q398" s="278"/>
      <c r="R398" s="171"/>
      <c r="S398" s="171"/>
      <c r="T398" s="278"/>
      <c r="U398" s="278"/>
      <c r="V398" s="278"/>
      <c r="W398" s="278"/>
      <c r="X398" s="278"/>
      <c r="Y398" s="278"/>
      <c r="Z398" s="279"/>
      <c r="AB398" s="171"/>
      <c r="AC398" s="280"/>
      <c r="AD398" s="281"/>
      <c r="AE398" s="278"/>
      <c r="AF398" s="278"/>
      <c r="AG398" s="282"/>
    </row>
    <row r="399" spans="1:33" ht="20.25" customHeight="1" x14ac:dyDescent="0.25">
      <c r="A399" s="272"/>
      <c r="B399" s="272"/>
      <c r="C399" s="169" t="s">
        <v>723</v>
      </c>
      <c r="D399" s="485" t="s">
        <v>682</v>
      </c>
      <c r="E399" s="274"/>
      <c r="F399" s="275"/>
      <c r="G399" s="275"/>
      <c r="H399" s="169"/>
      <c r="I399" s="169"/>
      <c r="J399" s="169"/>
      <c r="K399" s="276"/>
      <c r="L399" s="276"/>
      <c r="M399" s="486">
        <v>17353.599999999999</v>
      </c>
      <c r="N399" s="278"/>
      <c r="O399" s="278"/>
      <c r="P399" s="278"/>
      <c r="Q399" s="278"/>
      <c r="R399" s="171"/>
      <c r="S399" s="171"/>
      <c r="T399" s="171"/>
      <c r="U399" s="171"/>
      <c r="V399" s="278"/>
      <c r="W399" s="278"/>
      <c r="X399" s="278"/>
      <c r="Y399" s="278"/>
      <c r="Z399" s="279"/>
      <c r="AB399" s="169"/>
      <c r="AC399" s="280"/>
      <c r="AD399" s="281"/>
      <c r="AE399" s="278"/>
      <c r="AF399" s="278"/>
      <c r="AG399" s="282"/>
    </row>
    <row r="400" spans="1:33" ht="20.25" customHeight="1" x14ac:dyDescent="0.25">
      <c r="A400" s="272"/>
      <c r="B400" s="283"/>
      <c r="C400" s="169" t="s">
        <v>724</v>
      </c>
      <c r="D400" s="485" t="s">
        <v>682</v>
      </c>
      <c r="E400" s="274"/>
      <c r="F400" s="275"/>
      <c r="G400" s="275"/>
      <c r="H400" s="169"/>
      <c r="I400" s="169"/>
      <c r="J400" s="169"/>
      <c r="K400" s="276"/>
      <c r="L400" s="276"/>
      <c r="M400" s="486">
        <v>17353.599999999999</v>
      </c>
      <c r="N400" s="278"/>
      <c r="O400" s="278"/>
      <c r="P400" s="278"/>
      <c r="Q400" s="278"/>
      <c r="R400" s="171"/>
      <c r="S400" s="171"/>
      <c r="T400" s="278"/>
      <c r="U400" s="278"/>
      <c r="V400" s="278"/>
      <c r="W400" s="278"/>
      <c r="X400" s="278"/>
      <c r="Y400" s="278"/>
      <c r="Z400" s="279"/>
      <c r="AB400" s="285"/>
      <c r="AC400" s="280"/>
      <c r="AD400" s="281"/>
      <c r="AE400" s="278"/>
      <c r="AF400" s="278"/>
      <c r="AG400" s="282"/>
    </row>
    <row r="401" spans="1:33" ht="20.25" customHeight="1" x14ac:dyDescent="0.25">
      <c r="A401" s="272"/>
      <c r="B401" s="272"/>
      <c r="C401" s="169" t="s">
        <v>725</v>
      </c>
      <c r="D401" s="485" t="s">
        <v>682</v>
      </c>
      <c r="E401" s="274"/>
      <c r="F401" s="275"/>
      <c r="G401" s="275"/>
      <c r="H401" s="169"/>
      <c r="I401" s="169"/>
      <c r="J401" s="169"/>
      <c r="K401" s="276"/>
      <c r="L401" s="276"/>
      <c r="M401" s="486">
        <v>17353.599999999999</v>
      </c>
      <c r="N401" s="278"/>
      <c r="O401" s="278"/>
      <c r="P401" s="278"/>
      <c r="Q401" s="278"/>
      <c r="R401" s="171"/>
      <c r="S401" s="171"/>
      <c r="T401" s="278"/>
      <c r="U401" s="278"/>
      <c r="V401" s="278"/>
      <c r="W401" s="278"/>
      <c r="X401" s="278"/>
      <c r="Y401" s="278"/>
      <c r="Z401" s="279"/>
      <c r="AB401" s="285"/>
      <c r="AC401" s="280"/>
      <c r="AD401" s="281"/>
      <c r="AE401" s="278"/>
      <c r="AF401" s="278"/>
      <c r="AG401" s="282"/>
    </row>
    <row r="402" spans="1:33" ht="20.25" customHeight="1" x14ac:dyDescent="0.25">
      <c r="A402" s="272"/>
      <c r="B402" s="272"/>
      <c r="C402" s="169" t="s">
        <v>726</v>
      </c>
      <c r="D402" s="485" t="s">
        <v>682</v>
      </c>
      <c r="E402" s="274"/>
      <c r="F402" s="275"/>
      <c r="G402" s="275"/>
      <c r="H402" s="169"/>
      <c r="I402" s="169"/>
      <c r="J402" s="169"/>
      <c r="K402" s="276"/>
      <c r="L402" s="276"/>
      <c r="M402" s="486">
        <v>17353.599999999999</v>
      </c>
      <c r="N402" s="278"/>
      <c r="O402" s="278"/>
      <c r="P402" s="278"/>
      <c r="Q402" s="278"/>
      <c r="R402" s="171"/>
      <c r="S402" s="171"/>
      <c r="T402" s="278"/>
      <c r="U402" s="278"/>
      <c r="V402" s="278"/>
      <c r="W402" s="278"/>
      <c r="X402" s="278"/>
      <c r="Y402" s="278"/>
      <c r="Z402" s="279"/>
      <c r="AB402" s="285"/>
      <c r="AC402" s="280"/>
      <c r="AD402" s="281"/>
      <c r="AE402" s="278"/>
      <c r="AF402" s="278"/>
      <c r="AG402" s="282"/>
    </row>
    <row r="403" spans="1:33" ht="20.25" customHeight="1" x14ac:dyDescent="0.25">
      <c r="A403" s="272"/>
      <c r="B403" s="272"/>
      <c r="C403" s="169" t="s">
        <v>727</v>
      </c>
      <c r="D403" s="485" t="s">
        <v>682</v>
      </c>
      <c r="E403" s="274"/>
      <c r="F403" s="275"/>
      <c r="G403" s="275"/>
      <c r="H403" s="169"/>
      <c r="I403" s="169"/>
      <c r="J403" s="169"/>
      <c r="K403" s="306"/>
      <c r="L403" s="307"/>
      <c r="M403" s="486">
        <v>17353.599999999999</v>
      </c>
      <c r="N403" s="278"/>
      <c r="O403" s="278"/>
      <c r="P403" s="278"/>
      <c r="Q403" s="278"/>
      <c r="R403" s="304"/>
      <c r="S403" s="171"/>
      <c r="T403" s="278"/>
      <c r="U403" s="278"/>
      <c r="V403" s="278"/>
      <c r="W403" s="278"/>
      <c r="X403" s="278"/>
      <c r="Y403" s="278"/>
      <c r="Z403" s="279"/>
      <c r="AB403" s="168"/>
      <c r="AC403" s="280"/>
      <c r="AD403" s="281"/>
      <c r="AE403" s="278"/>
      <c r="AF403" s="278"/>
      <c r="AG403" s="282"/>
    </row>
    <row r="404" spans="1:33" ht="20.25" customHeight="1" x14ac:dyDescent="0.25">
      <c r="A404" s="272"/>
      <c r="B404" s="272"/>
      <c r="C404" s="169" t="s">
        <v>728</v>
      </c>
      <c r="D404" s="485" t="s">
        <v>682</v>
      </c>
      <c r="E404" s="274"/>
      <c r="F404" s="275"/>
      <c r="G404" s="275"/>
      <c r="H404" s="169"/>
      <c r="I404" s="169"/>
      <c r="J404" s="169"/>
      <c r="K404" s="276"/>
      <c r="L404" s="276"/>
      <c r="M404" s="486">
        <v>17353.599999999999</v>
      </c>
      <c r="N404" s="278"/>
      <c r="O404" s="278"/>
      <c r="P404" s="278"/>
      <c r="Q404" s="278"/>
      <c r="R404" s="171"/>
      <c r="S404" s="171"/>
      <c r="T404" s="278"/>
      <c r="U404" s="278"/>
      <c r="V404" s="278"/>
      <c r="W404" s="278"/>
      <c r="X404" s="278"/>
      <c r="Y404" s="278"/>
      <c r="Z404" s="279"/>
      <c r="AB404" s="171"/>
      <c r="AC404" s="280"/>
      <c r="AD404" s="281"/>
      <c r="AE404" s="278"/>
      <c r="AF404" s="278"/>
      <c r="AG404" s="282"/>
    </row>
    <row r="405" spans="1:33" ht="20.25" customHeight="1" x14ac:dyDescent="0.25">
      <c r="A405" s="272"/>
      <c r="B405" s="272"/>
      <c r="C405" s="169" t="s">
        <v>729</v>
      </c>
      <c r="D405" s="485" t="s">
        <v>682</v>
      </c>
      <c r="E405" s="274"/>
      <c r="F405" s="275"/>
      <c r="G405" s="275"/>
      <c r="H405" s="169"/>
      <c r="I405" s="169"/>
      <c r="J405" s="169"/>
      <c r="K405" s="276"/>
      <c r="L405" s="276"/>
      <c r="M405" s="486">
        <v>17353.599999999999</v>
      </c>
      <c r="N405" s="278"/>
      <c r="O405" s="278"/>
      <c r="P405" s="278"/>
      <c r="Q405" s="278"/>
      <c r="R405" s="171"/>
      <c r="S405" s="171"/>
      <c r="T405" s="278"/>
      <c r="U405" s="278"/>
      <c r="V405" s="278"/>
      <c r="W405" s="278"/>
      <c r="X405" s="278"/>
      <c r="Y405" s="278"/>
      <c r="Z405" s="279"/>
      <c r="AB405" s="169"/>
      <c r="AC405" s="280"/>
      <c r="AD405" s="281"/>
      <c r="AE405" s="278"/>
      <c r="AF405" s="278"/>
      <c r="AG405" s="282"/>
    </row>
    <row r="406" spans="1:33" ht="20.25" customHeight="1" x14ac:dyDescent="0.25">
      <c r="A406" s="272"/>
      <c r="B406" s="272"/>
      <c r="C406" s="169" t="s">
        <v>730</v>
      </c>
      <c r="D406" s="485" t="s">
        <v>682</v>
      </c>
      <c r="E406" s="274"/>
      <c r="F406" s="275"/>
      <c r="G406" s="275"/>
      <c r="H406" s="169"/>
      <c r="I406" s="169"/>
      <c r="J406" s="169"/>
      <c r="K406" s="276"/>
      <c r="L406" s="276"/>
      <c r="M406" s="486">
        <v>17353.599999999999</v>
      </c>
      <c r="N406" s="278"/>
      <c r="O406" s="278"/>
      <c r="P406" s="278"/>
      <c r="Q406" s="278"/>
      <c r="R406" s="171"/>
      <c r="S406" s="171"/>
      <c r="T406" s="278"/>
      <c r="U406" s="278"/>
      <c r="V406" s="278"/>
      <c r="W406" s="278"/>
      <c r="X406" s="278"/>
      <c r="Y406" s="278"/>
      <c r="Z406" s="279"/>
      <c r="AB406" s="285"/>
      <c r="AC406" s="280"/>
      <c r="AD406" s="281"/>
      <c r="AE406" s="278"/>
      <c r="AF406" s="278"/>
      <c r="AG406" s="282"/>
    </row>
    <row r="407" spans="1:33" ht="20.25" customHeight="1" x14ac:dyDescent="0.25">
      <c r="A407" s="272"/>
      <c r="B407" s="272"/>
      <c r="C407" s="169" t="s">
        <v>731</v>
      </c>
      <c r="D407" s="485" t="s">
        <v>682</v>
      </c>
      <c r="E407" s="274"/>
      <c r="F407" s="275"/>
      <c r="G407" s="275"/>
      <c r="H407" s="169"/>
      <c r="I407" s="169"/>
      <c r="J407" s="169"/>
      <c r="K407" s="276"/>
      <c r="L407" s="276"/>
      <c r="M407" s="486">
        <v>17353.599999999999</v>
      </c>
      <c r="N407" s="278"/>
      <c r="O407" s="278"/>
      <c r="P407" s="278"/>
      <c r="Q407" s="278"/>
      <c r="R407" s="171"/>
      <c r="S407" s="171"/>
      <c r="T407" s="171"/>
      <c r="U407" s="171"/>
      <c r="V407" s="278"/>
      <c r="W407" s="278"/>
      <c r="X407" s="278"/>
      <c r="Y407" s="278"/>
      <c r="Z407" s="279"/>
      <c r="AB407" s="169"/>
      <c r="AC407" s="280"/>
      <c r="AD407" s="281"/>
      <c r="AE407" s="278"/>
      <c r="AF407" s="278"/>
      <c r="AG407" s="282"/>
    </row>
    <row r="408" spans="1:33" ht="20.25" customHeight="1" x14ac:dyDescent="0.25">
      <c r="A408" s="272"/>
      <c r="B408" s="272"/>
      <c r="C408" s="169" t="s">
        <v>732</v>
      </c>
      <c r="D408" s="485" t="s">
        <v>682</v>
      </c>
      <c r="E408" s="287"/>
      <c r="F408" s="275"/>
      <c r="G408" s="275"/>
      <c r="H408" s="169"/>
      <c r="I408" s="169"/>
      <c r="J408" s="169"/>
      <c r="K408" s="276"/>
      <c r="L408" s="276"/>
      <c r="M408" s="486">
        <v>17353.599999999999</v>
      </c>
      <c r="N408" s="278"/>
      <c r="O408" s="278"/>
      <c r="P408" s="278"/>
      <c r="Q408" s="278"/>
      <c r="R408" s="171"/>
      <c r="S408" s="171"/>
      <c r="T408" s="171"/>
      <c r="U408" s="171"/>
      <c r="V408" s="278"/>
      <c r="W408" s="278"/>
      <c r="X408" s="278"/>
      <c r="Y408" s="278"/>
      <c r="Z408" s="288"/>
      <c r="AB408" s="273"/>
      <c r="AC408" s="289"/>
      <c r="AD408" s="302"/>
      <c r="AE408" s="278"/>
      <c r="AF408" s="278"/>
      <c r="AG408" s="282"/>
    </row>
    <row r="409" spans="1:33" ht="20.25" customHeight="1" x14ac:dyDescent="0.25">
      <c r="A409" s="272"/>
      <c r="B409" s="272"/>
      <c r="C409" s="169" t="s">
        <v>733</v>
      </c>
      <c r="D409" s="485" t="s">
        <v>734</v>
      </c>
      <c r="E409" s="274"/>
      <c r="F409" s="275"/>
      <c r="G409" s="275"/>
      <c r="H409" s="169"/>
      <c r="I409" s="169"/>
      <c r="J409" s="169"/>
      <c r="K409" s="276"/>
      <c r="L409" s="276"/>
      <c r="M409" s="486">
        <v>1350986.6688000001</v>
      </c>
      <c r="N409" s="278"/>
      <c r="O409" s="278"/>
      <c r="P409" s="278"/>
      <c r="Q409" s="278"/>
      <c r="R409" s="171"/>
      <c r="S409" s="171"/>
      <c r="T409" s="278"/>
      <c r="U409" s="278"/>
      <c r="V409" s="278"/>
      <c r="W409" s="278"/>
      <c r="X409" s="278"/>
      <c r="Y409" s="278"/>
      <c r="Z409" s="279"/>
      <c r="AB409" s="171"/>
      <c r="AC409" s="289"/>
      <c r="AD409" s="302"/>
      <c r="AE409" s="278"/>
      <c r="AF409" s="278"/>
      <c r="AG409" s="282"/>
    </row>
    <row r="410" spans="1:33" ht="20.25" customHeight="1" x14ac:dyDescent="0.25">
      <c r="A410" s="272"/>
      <c r="B410" s="272"/>
      <c r="C410" s="169" t="s">
        <v>735</v>
      </c>
      <c r="D410" s="485" t="s">
        <v>736</v>
      </c>
      <c r="E410" s="274"/>
      <c r="F410" s="275"/>
      <c r="G410" s="275"/>
      <c r="H410" s="169"/>
      <c r="I410" s="169"/>
      <c r="J410" s="169"/>
      <c r="K410" s="276"/>
      <c r="L410" s="276"/>
      <c r="M410" s="486">
        <v>2798.3027999999999</v>
      </c>
      <c r="N410" s="278"/>
      <c r="O410" s="278"/>
      <c r="P410" s="278"/>
      <c r="Q410" s="278"/>
      <c r="R410" s="171"/>
      <c r="S410" s="171"/>
      <c r="T410" s="278"/>
      <c r="U410" s="278"/>
      <c r="V410" s="278"/>
      <c r="W410" s="278"/>
      <c r="X410" s="278"/>
      <c r="Y410" s="278"/>
      <c r="Z410" s="279"/>
      <c r="AB410" s="285"/>
      <c r="AC410" s="289"/>
      <c r="AD410" s="302"/>
      <c r="AE410" s="278"/>
      <c r="AF410" s="278"/>
      <c r="AG410" s="282"/>
    </row>
    <row r="411" spans="1:33" ht="20.25" customHeight="1" x14ac:dyDescent="0.25">
      <c r="A411" s="272"/>
      <c r="B411" s="272"/>
      <c r="C411" s="169" t="s">
        <v>737</v>
      </c>
      <c r="D411" s="485" t="s">
        <v>736</v>
      </c>
      <c r="E411" s="274"/>
      <c r="F411" s="275"/>
      <c r="G411" s="275"/>
      <c r="H411" s="169"/>
      <c r="I411" s="276"/>
      <c r="J411" s="276"/>
      <c r="K411" s="276"/>
      <c r="L411" s="276"/>
      <c r="M411" s="486">
        <v>2798.3027999999999</v>
      </c>
      <c r="N411" s="278"/>
      <c r="O411" s="278"/>
      <c r="P411" s="278"/>
      <c r="Q411" s="278"/>
      <c r="R411" s="171"/>
      <c r="S411" s="171"/>
      <c r="T411" s="278"/>
      <c r="U411" s="278"/>
      <c r="V411" s="278"/>
      <c r="W411" s="278"/>
      <c r="X411" s="278"/>
      <c r="Y411" s="278"/>
      <c r="Z411" s="279"/>
      <c r="AB411" s="273"/>
      <c r="AC411" s="289"/>
      <c r="AD411" s="302"/>
      <c r="AE411" s="278"/>
      <c r="AF411" s="278"/>
      <c r="AG411" s="282"/>
    </row>
    <row r="412" spans="1:33" ht="20.25" customHeight="1" x14ac:dyDescent="0.25">
      <c r="A412" s="272"/>
      <c r="B412" s="272"/>
      <c r="C412" s="169" t="s">
        <v>738</v>
      </c>
      <c r="D412" s="485" t="s">
        <v>736</v>
      </c>
      <c r="E412" s="274"/>
      <c r="F412" s="275"/>
      <c r="G412" s="275"/>
      <c r="H412" s="169"/>
      <c r="I412" s="169"/>
      <c r="J412" s="169"/>
      <c r="K412" s="276"/>
      <c r="L412" s="276"/>
      <c r="M412" s="486">
        <v>2798.3027999999999</v>
      </c>
      <c r="N412" s="278"/>
      <c r="O412" s="278"/>
      <c r="P412" s="278"/>
      <c r="Q412" s="278"/>
      <c r="R412" s="168"/>
      <c r="S412" s="171"/>
      <c r="T412" s="278"/>
      <c r="U412" s="278"/>
      <c r="V412" s="278"/>
      <c r="W412" s="278"/>
      <c r="X412" s="278"/>
      <c r="Y412" s="278"/>
      <c r="Z412" s="279"/>
      <c r="AB412" s="273"/>
      <c r="AC412" s="289"/>
      <c r="AD412" s="302"/>
      <c r="AE412" s="278"/>
      <c r="AF412" s="278"/>
      <c r="AG412" s="282"/>
    </row>
    <row r="413" spans="1:33" ht="20.25" customHeight="1" x14ac:dyDescent="0.25">
      <c r="A413" s="272"/>
      <c r="B413" s="272"/>
      <c r="C413" s="169" t="s">
        <v>739</v>
      </c>
      <c r="D413" s="485" t="s">
        <v>736</v>
      </c>
      <c r="E413" s="274"/>
      <c r="F413" s="275"/>
      <c r="G413" s="275"/>
      <c r="H413" s="169"/>
      <c r="I413" s="169"/>
      <c r="J413" s="169"/>
      <c r="K413" s="276"/>
      <c r="L413" s="276"/>
      <c r="M413" s="486">
        <v>2798.3027999999999</v>
      </c>
      <c r="N413" s="278"/>
      <c r="O413" s="278"/>
      <c r="P413" s="278"/>
      <c r="Q413" s="278"/>
      <c r="R413" s="171"/>
      <c r="S413" s="171"/>
      <c r="T413" s="278"/>
      <c r="U413" s="278"/>
      <c r="V413" s="278"/>
      <c r="W413" s="278"/>
      <c r="X413" s="278"/>
      <c r="Y413" s="278"/>
      <c r="Z413" s="279"/>
      <c r="AB413" s="285"/>
      <c r="AC413" s="289"/>
      <c r="AD413" s="302"/>
      <c r="AE413" s="278"/>
      <c r="AF413" s="278"/>
      <c r="AG413" s="282"/>
    </row>
    <row r="414" spans="1:33" ht="20.25" customHeight="1" x14ac:dyDescent="0.25">
      <c r="A414" s="272"/>
      <c r="B414" s="272"/>
      <c r="C414" s="169" t="s">
        <v>740</v>
      </c>
      <c r="D414" s="485" t="s">
        <v>736</v>
      </c>
      <c r="E414" s="274"/>
      <c r="F414" s="275"/>
      <c r="G414" s="275"/>
      <c r="H414" s="169"/>
      <c r="I414" s="169"/>
      <c r="J414" s="169"/>
      <c r="K414" s="276"/>
      <c r="L414" s="276"/>
      <c r="M414" s="486">
        <v>2798.3027999999999</v>
      </c>
      <c r="N414" s="278"/>
      <c r="O414" s="278"/>
      <c r="P414" s="278"/>
      <c r="Q414" s="278"/>
      <c r="R414" s="171"/>
      <c r="S414" s="171"/>
      <c r="T414" s="278"/>
      <c r="U414" s="278"/>
      <c r="V414" s="278"/>
      <c r="W414" s="278"/>
      <c r="X414" s="278"/>
      <c r="Y414" s="278"/>
      <c r="Z414" s="279"/>
      <c r="AB414" s="285"/>
      <c r="AC414" s="289"/>
      <c r="AD414" s="302"/>
      <c r="AE414" s="278"/>
      <c r="AF414" s="278"/>
      <c r="AG414" s="282"/>
    </row>
    <row r="415" spans="1:33" ht="20.25" customHeight="1" x14ac:dyDescent="0.25">
      <c r="A415" s="272"/>
      <c r="B415" s="272"/>
      <c r="C415" s="169" t="s">
        <v>741</v>
      </c>
      <c r="D415" s="485" t="s">
        <v>736</v>
      </c>
      <c r="E415" s="274"/>
      <c r="F415" s="275"/>
      <c r="G415" s="275"/>
      <c r="H415" s="169"/>
      <c r="I415" s="169"/>
      <c r="J415" s="169"/>
      <c r="K415" s="169"/>
      <c r="L415" s="276"/>
      <c r="M415" s="486">
        <v>2798.3027999999999</v>
      </c>
      <c r="N415" s="278"/>
      <c r="O415" s="278"/>
      <c r="P415" s="278"/>
      <c r="Q415" s="278"/>
      <c r="R415" s="171"/>
      <c r="S415" s="171"/>
      <c r="T415" s="278"/>
      <c r="U415" s="278"/>
      <c r="V415" s="278"/>
      <c r="W415" s="278"/>
      <c r="X415" s="278"/>
      <c r="Y415" s="278"/>
      <c r="Z415" s="279"/>
      <c r="AB415" s="285"/>
      <c r="AC415" s="289"/>
      <c r="AD415" s="302"/>
      <c r="AE415" s="278"/>
      <c r="AF415" s="278"/>
      <c r="AG415" s="282"/>
    </row>
    <row r="416" spans="1:33" ht="20.25" customHeight="1" x14ac:dyDescent="0.25">
      <c r="A416" s="272"/>
      <c r="B416" s="272"/>
      <c r="C416" s="169" t="s">
        <v>742</v>
      </c>
      <c r="D416" s="485" t="s">
        <v>736</v>
      </c>
      <c r="E416" s="274"/>
      <c r="F416" s="275"/>
      <c r="G416" s="275"/>
      <c r="H416" s="169"/>
      <c r="I416" s="169"/>
      <c r="J416" s="169"/>
      <c r="K416" s="276"/>
      <c r="L416" s="276"/>
      <c r="M416" s="486">
        <v>2798.3027999999999</v>
      </c>
      <c r="N416" s="278"/>
      <c r="O416" s="278"/>
      <c r="P416" s="278"/>
      <c r="Q416" s="278"/>
      <c r="R416" s="171"/>
      <c r="S416" s="171"/>
      <c r="T416" s="171"/>
      <c r="U416" s="278"/>
      <c r="V416" s="278"/>
      <c r="W416" s="278"/>
      <c r="X416" s="278"/>
      <c r="Y416" s="278"/>
      <c r="Z416" s="279"/>
      <c r="AB416" s="285"/>
      <c r="AC416" s="289"/>
      <c r="AD416" s="302"/>
      <c r="AE416" s="278"/>
      <c r="AF416" s="278"/>
      <c r="AG416" s="282"/>
    </row>
    <row r="417" spans="1:33" ht="20.25" customHeight="1" x14ac:dyDescent="0.25">
      <c r="A417" s="272"/>
      <c r="B417" s="272"/>
      <c r="C417" s="169" t="s">
        <v>743</v>
      </c>
      <c r="D417" s="485" t="s">
        <v>736</v>
      </c>
      <c r="E417" s="274"/>
      <c r="F417" s="275"/>
      <c r="G417" s="275"/>
      <c r="H417" s="169"/>
      <c r="I417" s="169"/>
      <c r="J417" s="169"/>
      <c r="K417" s="169"/>
      <c r="L417" s="276"/>
      <c r="M417" s="486">
        <v>2798.3027999999999</v>
      </c>
      <c r="N417" s="278"/>
      <c r="O417" s="278"/>
      <c r="P417" s="278"/>
      <c r="Q417" s="278"/>
      <c r="R417" s="171"/>
      <c r="S417" s="171"/>
      <c r="T417" s="278"/>
      <c r="U417" s="278"/>
      <c r="V417" s="278"/>
      <c r="W417" s="278"/>
      <c r="X417" s="278"/>
      <c r="Y417" s="278"/>
      <c r="Z417" s="279"/>
      <c r="AB417" s="285"/>
      <c r="AC417" s="289"/>
      <c r="AD417" s="302"/>
      <c r="AE417" s="278"/>
      <c r="AF417" s="278"/>
      <c r="AG417" s="282"/>
    </row>
    <row r="418" spans="1:33" ht="20.25" customHeight="1" x14ac:dyDescent="0.25">
      <c r="A418" s="272"/>
      <c r="B418" s="272"/>
      <c r="C418" s="169" t="s">
        <v>744</v>
      </c>
      <c r="D418" s="485" t="s">
        <v>736</v>
      </c>
      <c r="E418" s="274"/>
      <c r="F418" s="275"/>
      <c r="G418" s="275"/>
      <c r="H418" s="169"/>
      <c r="I418" s="169"/>
      <c r="J418" s="169"/>
      <c r="K418" s="276"/>
      <c r="L418" s="276"/>
      <c r="M418" s="486">
        <v>2798.3027999999999</v>
      </c>
      <c r="N418" s="278"/>
      <c r="O418" s="278"/>
      <c r="P418" s="278"/>
      <c r="Q418" s="278"/>
      <c r="R418" s="171"/>
      <c r="S418" s="171"/>
      <c r="T418" s="278"/>
      <c r="U418" s="278"/>
      <c r="V418" s="278"/>
      <c r="W418" s="278"/>
      <c r="X418" s="278"/>
      <c r="Y418" s="278"/>
      <c r="Z418" s="279"/>
      <c r="AB418" s="285"/>
      <c r="AC418" s="289"/>
      <c r="AD418" s="302"/>
      <c r="AE418" s="278"/>
      <c r="AF418" s="278"/>
      <c r="AG418" s="282"/>
    </row>
    <row r="419" spans="1:33" ht="20.25" customHeight="1" x14ac:dyDescent="0.25">
      <c r="A419" s="272"/>
      <c r="B419" s="272"/>
      <c r="C419" s="169" t="s">
        <v>745</v>
      </c>
      <c r="D419" s="485" t="s">
        <v>736</v>
      </c>
      <c r="E419" s="274"/>
      <c r="F419" s="275"/>
      <c r="G419" s="275"/>
      <c r="H419" s="169"/>
      <c r="I419" s="169"/>
      <c r="J419" s="169"/>
      <c r="K419" s="276"/>
      <c r="L419" s="276"/>
      <c r="M419" s="486">
        <v>2798.3027999999999</v>
      </c>
      <c r="N419" s="278"/>
      <c r="O419" s="278"/>
      <c r="P419" s="278"/>
      <c r="Q419" s="278"/>
      <c r="R419" s="171"/>
      <c r="S419" s="171"/>
      <c r="T419" s="278"/>
      <c r="U419" s="278"/>
      <c r="V419" s="278"/>
      <c r="W419" s="278"/>
      <c r="X419" s="278"/>
      <c r="Y419" s="278"/>
      <c r="Z419" s="279"/>
      <c r="AB419" s="285"/>
      <c r="AC419" s="289"/>
      <c r="AD419" s="302"/>
      <c r="AE419" s="278"/>
      <c r="AF419" s="278"/>
      <c r="AG419" s="282"/>
    </row>
    <row r="420" spans="1:33" ht="20.25" customHeight="1" x14ac:dyDescent="0.25">
      <c r="A420" s="272"/>
      <c r="B420" s="272"/>
      <c r="C420" s="169" t="s">
        <v>746</v>
      </c>
      <c r="D420" s="485" t="s">
        <v>736</v>
      </c>
      <c r="E420" s="274"/>
      <c r="F420" s="275"/>
      <c r="G420" s="275"/>
      <c r="H420" s="169"/>
      <c r="I420" s="169"/>
      <c r="J420" s="169"/>
      <c r="K420" s="276"/>
      <c r="L420" s="276"/>
      <c r="M420" s="486">
        <v>2798.3027999999999</v>
      </c>
      <c r="N420" s="278"/>
      <c r="O420" s="278"/>
      <c r="P420" s="278"/>
      <c r="Q420" s="278"/>
      <c r="R420" s="171"/>
      <c r="S420" s="171"/>
      <c r="T420" s="278"/>
      <c r="U420" s="278"/>
      <c r="V420" s="278"/>
      <c r="W420" s="278"/>
      <c r="X420" s="278"/>
      <c r="Y420" s="278"/>
      <c r="Z420" s="279"/>
      <c r="AB420" s="285"/>
      <c r="AC420" s="281"/>
      <c r="AD420" s="281"/>
      <c r="AE420" s="278"/>
      <c r="AF420" s="278"/>
      <c r="AG420" s="282"/>
    </row>
    <row r="421" spans="1:33" ht="20.25" customHeight="1" x14ac:dyDescent="0.25">
      <c r="A421" s="292"/>
      <c r="B421" s="292"/>
      <c r="C421" s="169" t="s">
        <v>747</v>
      </c>
      <c r="D421" s="485" t="s">
        <v>736</v>
      </c>
      <c r="E421" s="274"/>
      <c r="F421" s="273"/>
      <c r="G421" s="273"/>
      <c r="H421" s="169"/>
      <c r="I421" s="169"/>
      <c r="J421" s="169"/>
      <c r="K421" s="169"/>
      <c r="L421" s="169"/>
      <c r="M421" s="486">
        <v>2798.3027999999999</v>
      </c>
      <c r="N421" s="278"/>
      <c r="O421" s="278"/>
      <c r="P421" s="278"/>
      <c r="Q421" s="278"/>
      <c r="R421" s="293"/>
      <c r="S421" s="293"/>
      <c r="T421" s="278"/>
      <c r="U421" s="278"/>
      <c r="V421" s="278"/>
      <c r="W421" s="278"/>
      <c r="X421" s="278"/>
      <c r="Y421" s="278"/>
      <c r="Z421" s="279"/>
      <c r="AB421" s="168"/>
      <c r="AC421" s="281"/>
      <c r="AD421" s="281"/>
      <c r="AE421" s="278"/>
      <c r="AF421" s="278"/>
      <c r="AG421" s="282"/>
    </row>
    <row r="422" spans="1:33" ht="20.25" customHeight="1" x14ac:dyDescent="0.25">
      <c r="A422" s="272"/>
      <c r="B422" s="272"/>
      <c r="C422" s="169" t="s">
        <v>748</v>
      </c>
      <c r="D422" s="485" t="s">
        <v>736</v>
      </c>
      <c r="E422" s="274"/>
      <c r="F422" s="275"/>
      <c r="G422" s="275"/>
      <c r="H422" s="169"/>
      <c r="I422" s="169"/>
      <c r="J422" s="169"/>
      <c r="K422" s="276"/>
      <c r="L422" s="276"/>
      <c r="M422" s="486">
        <v>2798.3027999999999</v>
      </c>
      <c r="N422" s="278"/>
      <c r="O422" s="278"/>
      <c r="P422" s="278"/>
      <c r="Q422" s="278"/>
      <c r="R422" s="171"/>
      <c r="S422" s="171"/>
      <c r="T422" s="171"/>
      <c r="U422" s="171"/>
      <c r="V422" s="278"/>
      <c r="W422" s="278"/>
      <c r="X422" s="278"/>
      <c r="Y422" s="278"/>
      <c r="Z422" s="279"/>
      <c r="AB422" s="285"/>
      <c r="AC422" s="281"/>
      <c r="AD422" s="281"/>
      <c r="AE422" s="278"/>
      <c r="AF422" s="278"/>
      <c r="AG422" s="282"/>
    </row>
    <row r="423" spans="1:33" ht="20.25" customHeight="1" x14ac:dyDescent="0.25">
      <c r="A423" s="272"/>
      <c r="B423" s="272"/>
      <c r="C423" s="169" t="s">
        <v>749</v>
      </c>
      <c r="D423" s="485" t="s">
        <v>736</v>
      </c>
      <c r="E423" s="274"/>
      <c r="F423" s="275"/>
      <c r="G423" s="275"/>
      <c r="H423" s="169"/>
      <c r="I423" s="169"/>
      <c r="J423" s="169"/>
      <c r="K423" s="276"/>
      <c r="L423" s="276"/>
      <c r="M423" s="486">
        <v>2798.3027999999999</v>
      </c>
      <c r="N423" s="278"/>
      <c r="O423" s="278"/>
      <c r="P423" s="278"/>
      <c r="Q423" s="278"/>
      <c r="R423" s="171"/>
      <c r="S423" s="171"/>
      <c r="T423" s="278"/>
      <c r="U423" s="278"/>
      <c r="V423" s="278"/>
      <c r="W423" s="278"/>
      <c r="X423" s="278"/>
      <c r="Y423" s="278"/>
      <c r="Z423" s="279"/>
      <c r="AB423" s="285"/>
      <c r="AC423" s="281"/>
      <c r="AD423" s="281"/>
      <c r="AE423" s="278"/>
      <c r="AF423" s="278"/>
      <c r="AG423" s="282"/>
    </row>
    <row r="424" spans="1:33" ht="20.25" customHeight="1" x14ac:dyDescent="0.25">
      <c r="A424" s="272"/>
      <c r="B424" s="283"/>
      <c r="C424" s="169" t="s">
        <v>750</v>
      </c>
      <c r="D424" s="485" t="s">
        <v>736</v>
      </c>
      <c r="E424" s="274"/>
      <c r="F424" s="275"/>
      <c r="G424" s="275"/>
      <c r="H424" s="169"/>
      <c r="I424" s="169"/>
      <c r="J424" s="169"/>
      <c r="K424" s="276"/>
      <c r="L424" s="276"/>
      <c r="M424" s="486">
        <v>2798.3027999999999</v>
      </c>
      <c r="N424" s="278"/>
      <c r="O424" s="278"/>
      <c r="P424" s="278"/>
      <c r="Q424" s="278"/>
      <c r="R424" s="171"/>
      <c r="S424" s="171"/>
      <c r="T424" s="278"/>
      <c r="U424" s="278"/>
      <c r="V424" s="278"/>
      <c r="W424" s="278"/>
      <c r="X424" s="278"/>
      <c r="Y424" s="278"/>
      <c r="Z424" s="279"/>
      <c r="AB424" s="291"/>
      <c r="AC424" s="281"/>
      <c r="AD424" s="281"/>
      <c r="AE424" s="278"/>
      <c r="AF424" s="278"/>
      <c r="AG424" s="282"/>
    </row>
    <row r="425" spans="1:33" ht="20.25" customHeight="1" x14ac:dyDescent="0.25">
      <c r="A425" s="272"/>
      <c r="B425" s="272"/>
      <c r="C425" s="169" t="s">
        <v>751</v>
      </c>
      <c r="D425" s="485" t="s">
        <v>736</v>
      </c>
      <c r="E425" s="274"/>
      <c r="F425" s="275"/>
      <c r="G425" s="275"/>
      <c r="H425" s="169"/>
      <c r="I425" s="169"/>
      <c r="J425" s="169"/>
      <c r="K425" s="276"/>
      <c r="L425" s="276"/>
      <c r="M425" s="486">
        <v>2798.3027999999999</v>
      </c>
      <c r="N425" s="278"/>
      <c r="O425" s="278"/>
      <c r="P425" s="278"/>
      <c r="Q425" s="278"/>
      <c r="R425" s="171"/>
      <c r="S425" s="171"/>
      <c r="T425" s="171"/>
      <c r="U425" s="278"/>
      <c r="V425" s="278"/>
      <c r="W425" s="278"/>
      <c r="X425" s="278"/>
      <c r="Y425" s="278"/>
      <c r="Z425" s="279"/>
      <c r="AB425" s="273"/>
      <c r="AC425" s="281"/>
      <c r="AD425" s="281"/>
      <c r="AE425" s="278"/>
      <c r="AF425" s="278"/>
      <c r="AG425" s="282"/>
    </row>
    <row r="426" spans="1:33" ht="20.25" customHeight="1" x14ac:dyDescent="0.25">
      <c r="A426" s="272"/>
      <c r="B426" s="272"/>
      <c r="C426" s="169" t="s">
        <v>752</v>
      </c>
      <c r="D426" s="485" t="s">
        <v>736</v>
      </c>
      <c r="E426" s="274"/>
      <c r="F426" s="275"/>
      <c r="G426" s="275"/>
      <c r="H426" s="169"/>
      <c r="I426" s="169"/>
      <c r="J426" s="169"/>
      <c r="K426" s="276"/>
      <c r="L426" s="276"/>
      <c r="M426" s="486">
        <v>2798.3027999999999</v>
      </c>
      <c r="N426" s="278"/>
      <c r="O426" s="278"/>
      <c r="P426" s="278"/>
      <c r="Q426" s="278"/>
      <c r="R426" s="171"/>
      <c r="S426" s="171"/>
      <c r="T426" s="171"/>
      <c r="U426" s="278"/>
      <c r="V426" s="278"/>
      <c r="W426" s="278"/>
      <c r="X426" s="278"/>
      <c r="Y426" s="278"/>
      <c r="Z426" s="279"/>
      <c r="AB426" s="273"/>
      <c r="AC426" s="281"/>
      <c r="AD426" s="281"/>
      <c r="AE426" s="278"/>
      <c r="AF426" s="278"/>
      <c r="AG426" s="282"/>
    </row>
    <row r="427" spans="1:33" ht="20.25" customHeight="1" x14ac:dyDescent="0.25">
      <c r="A427" s="272"/>
      <c r="B427" s="272"/>
      <c r="C427" s="169" t="s">
        <v>753</v>
      </c>
      <c r="D427" s="485" t="s">
        <v>736</v>
      </c>
      <c r="E427" s="274"/>
      <c r="F427" s="275"/>
      <c r="G427" s="275"/>
      <c r="H427" s="169"/>
      <c r="I427" s="169"/>
      <c r="J427" s="169"/>
      <c r="K427" s="276"/>
      <c r="L427" s="276"/>
      <c r="M427" s="486">
        <v>2798.3027999999999</v>
      </c>
      <c r="N427" s="278"/>
      <c r="O427" s="278"/>
      <c r="P427" s="278"/>
      <c r="Q427" s="278"/>
      <c r="R427" s="171"/>
      <c r="S427" s="171"/>
      <c r="T427" s="171"/>
      <c r="U427" s="171"/>
      <c r="V427" s="171"/>
      <c r="W427" s="171"/>
      <c r="X427" s="171"/>
      <c r="Y427" s="278"/>
      <c r="Z427" s="279"/>
      <c r="AB427" s="273"/>
      <c r="AC427" s="281"/>
      <c r="AD427" s="281"/>
      <c r="AE427" s="278"/>
      <c r="AF427" s="278"/>
      <c r="AG427" s="282"/>
    </row>
    <row r="428" spans="1:33" ht="20.25" customHeight="1" x14ac:dyDescent="0.25">
      <c r="A428" s="272"/>
      <c r="B428" s="283"/>
      <c r="C428" s="169" t="s">
        <v>754</v>
      </c>
      <c r="D428" s="485" t="s">
        <v>736</v>
      </c>
      <c r="E428" s="274"/>
      <c r="F428" s="275"/>
      <c r="G428" s="275"/>
      <c r="H428" s="169"/>
      <c r="I428" s="169"/>
      <c r="J428" s="169"/>
      <c r="K428" s="276"/>
      <c r="L428" s="276"/>
      <c r="M428" s="486">
        <v>2798.3027999999999</v>
      </c>
      <c r="N428" s="278"/>
      <c r="O428" s="278"/>
      <c r="P428" s="278"/>
      <c r="Q428" s="278"/>
      <c r="R428" s="171"/>
      <c r="S428" s="171"/>
      <c r="T428" s="278"/>
      <c r="U428" s="278"/>
      <c r="V428" s="278"/>
      <c r="W428" s="278"/>
      <c r="X428" s="278"/>
      <c r="Y428" s="278"/>
      <c r="Z428" s="279"/>
      <c r="AB428" s="291"/>
      <c r="AC428" s="281"/>
      <c r="AD428" s="281"/>
      <c r="AE428" s="278"/>
      <c r="AF428" s="278"/>
      <c r="AG428" s="282"/>
    </row>
    <row r="429" spans="1:33" ht="20.25" customHeight="1" x14ac:dyDescent="0.25">
      <c r="A429" s="272"/>
      <c r="B429" s="272"/>
      <c r="C429" s="169" t="s">
        <v>755</v>
      </c>
      <c r="D429" s="485" t="s">
        <v>736</v>
      </c>
      <c r="E429" s="274"/>
      <c r="F429" s="275"/>
      <c r="G429" s="275"/>
      <c r="H429" s="169"/>
      <c r="I429" s="169"/>
      <c r="J429" s="169"/>
      <c r="K429" s="276"/>
      <c r="L429" s="276"/>
      <c r="M429" s="486">
        <v>2798.3027999999999</v>
      </c>
      <c r="N429" s="278"/>
      <c r="O429" s="278"/>
      <c r="P429" s="278"/>
      <c r="Q429" s="278"/>
      <c r="R429" s="171"/>
      <c r="S429" s="171"/>
      <c r="T429" s="171"/>
      <c r="U429" s="171"/>
      <c r="V429" s="171"/>
      <c r="W429" s="171"/>
      <c r="X429" s="171"/>
      <c r="Y429" s="278"/>
      <c r="Z429" s="279"/>
      <c r="AB429" s="273"/>
      <c r="AC429" s="281"/>
      <c r="AD429" s="281"/>
      <c r="AE429" s="278"/>
      <c r="AF429" s="278"/>
      <c r="AG429" s="282"/>
    </row>
    <row r="430" spans="1:33" ht="20.25" customHeight="1" x14ac:dyDescent="0.25">
      <c r="A430" s="272"/>
      <c r="B430" s="272"/>
      <c r="C430" s="169" t="s">
        <v>756</v>
      </c>
      <c r="D430" s="485" t="s">
        <v>736</v>
      </c>
      <c r="E430" s="274"/>
      <c r="F430" s="275"/>
      <c r="G430" s="275"/>
      <c r="H430" s="169"/>
      <c r="I430" s="169"/>
      <c r="J430" s="169"/>
      <c r="K430" s="276"/>
      <c r="L430" s="276"/>
      <c r="M430" s="486">
        <v>2798.3027999999999</v>
      </c>
      <c r="N430" s="278"/>
      <c r="O430" s="278"/>
      <c r="P430" s="278"/>
      <c r="Q430" s="278"/>
      <c r="R430" s="171"/>
      <c r="S430" s="171"/>
      <c r="T430" s="171"/>
      <c r="U430" s="278"/>
      <c r="V430" s="278"/>
      <c r="W430" s="278"/>
      <c r="X430" s="278"/>
      <c r="Y430" s="278"/>
      <c r="Z430" s="279"/>
      <c r="AB430" s="273"/>
      <c r="AC430" s="281"/>
      <c r="AD430" s="281"/>
      <c r="AE430" s="278"/>
      <c r="AF430" s="278"/>
      <c r="AG430" s="282"/>
    </row>
    <row r="431" spans="1:33" ht="20.25" customHeight="1" x14ac:dyDescent="0.25">
      <c r="A431" s="272"/>
      <c r="B431" s="272"/>
      <c r="C431" s="169" t="s">
        <v>757</v>
      </c>
      <c r="D431" s="485" t="s">
        <v>736</v>
      </c>
      <c r="E431" s="274"/>
      <c r="F431" s="275"/>
      <c r="G431" s="275"/>
      <c r="H431" s="169"/>
      <c r="I431" s="169"/>
      <c r="J431" s="169"/>
      <c r="K431" s="276"/>
      <c r="L431" s="276"/>
      <c r="M431" s="311">
        <v>2798.3027999999999</v>
      </c>
      <c r="N431" s="278"/>
      <c r="O431" s="278"/>
      <c r="P431" s="278"/>
      <c r="Q431" s="278"/>
      <c r="R431" s="171"/>
      <c r="S431" s="171"/>
      <c r="T431" s="171"/>
      <c r="U431" s="171"/>
      <c r="V431" s="278"/>
      <c r="W431" s="278"/>
      <c r="X431" s="278"/>
      <c r="Y431" s="278"/>
      <c r="Z431" s="279"/>
      <c r="AB431" s="273"/>
      <c r="AC431" s="281"/>
      <c r="AD431" s="281"/>
      <c r="AE431" s="278"/>
      <c r="AF431" s="278"/>
      <c r="AG431" s="282"/>
    </row>
    <row r="432" spans="1:33" ht="20.25" customHeight="1" x14ac:dyDescent="0.25">
      <c r="A432" s="272"/>
      <c r="B432" s="272"/>
      <c r="C432" s="169" t="s">
        <v>758</v>
      </c>
      <c r="D432" s="485" t="s">
        <v>736</v>
      </c>
      <c r="E432" s="274"/>
      <c r="F432" s="275"/>
      <c r="G432" s="275"/>
      <c r="H432" s="169"/>
      <c r="I432" s="169"/>
      <c r="J432" s="169"/>
      <c r="K432" s="276"/>
      <c r="L432" s="276"/>
      <c r="M432" s="311">
        <v>2798.3027999999999</v>
      </c>
      <c r="N432" s="278"/>
      <c r="O432" s="278"/>
      <c r="P432" s="278"/>
      <c r="Q432" s="278"/>
      <c r="R432" s="171"/>
      <c r="S432" s="171"/>
      <c r="T432" s="278"/>
      <c r="U432" s="278"/>
      <c r="V432" s="278"/>
      <c r="W432" s="278"/>
      <c r="X432" s="278"/>
      <c r="Y432" s="278"/>
      <c r="Z432" s="279"/>
      <c r="AB432" s="273"/>
      <c r="AC432" s="281"/>
      <c r="AD432" s="281"/>
      <c r="AE432" s="278"/>
      <c r="AF432" s="278"/>
      <c r="AG432" s="282"/>
    </row>
    <row r="433" spans="1:33" ht="20.25" customHeight="1" x14ac:dyDescent="0.25">
      <c r="A433" s="272"/>
      <c r="B433" s="272"/>
      <c r="C433" s="169" t="s">
        <v>759</v>
      </c>
      <c r="D433" s="485" t="s">
        <v>736</v>
      </c>
      <c r="E433" s="274"/>
      <c r="F433" s="275"/>
      <c r="G433" s="275"/>
      <c r="H433" s="169"/>
      <c r="I433" s="169"/>
      <c r="J433" s="169"/>
      <c r="K433" s="276"/>
      <c r="L433" s="276"/>
      <c r="M433" s="311">
        <v>2798.3027999999999</v>
      </c>
      <c r="N433" s="278"/>
      <c r="O433" s="278"/>
      <c r="P433" s="278"/>
      <c r="Q433" s="278"/>
      <c r="R433" s="171"/>
      <c r="S433" s="171"/>
      <c r="T433" s="171"/>
      <c r="U433" s="171"/>
      <c r="V433" s="171"/>
      <c r="W433" s="171"/>
      <c r="X433" s="278"/>
      <c r="Y433" s="278"/>
      <c r="Z433" s="279"/>
      <c r="AB433" s="273"/>
      <c r="AC433" s="281"/>
      <c r="AD433" s="281"/>
      <c r="AE433" s="278"/>
      <c r="AF433" s="278"/>
      <c r="AG433" s="282"/>
    </row>
    <row r="434" spans="1:33" ht="20.25" customHeight="1" x14ac:dyDescent="0.25">
      <c r="A434" s="272"/>
      <c r="B434" s="290"/>
      <c r="C434" s="169" t="s">
        <v>760</v>
      </c>
      <c r="D434" s="485" t="s">
        <v>736</v>
      </c>
      <c r="E434" s="274"/>
      <c r="F434" s="275"/>
      <c r="G434" s="273"/>
      <c r="H434" s="169"/>
      <c r="I434" s="169"/>
      <c r="J434" s="169"/>
      <c r="K434" s="169"/>
      <c r="L434" s="169"/>
      <c r="M434" s="319">
        <v>2798.3027999999999</v>
      </c>
      <c r="N434" s="278"/>
      <c r="O434" s="278"/>
      <c r="P434" s="278"/>
      <c r="Q434" s="278"/>
      <c r="R434" s="171"/>
      <c r="S434" s="171"/>
      <c r="T434" s="278"/>
      <c r="U434" s="278"/>
      <c r="V434" s="278"/>
      <c r="W434" s="278"/>
      <c r="X434" s="278"/>
      <c r="Y434" s="278"/>
      <c r="Z434" s="279"/>
      <c r="AB434" s="171"/>
      <c r="AC434" s="281"/>
      <c r="AD434" s="281"/>
      <c r="AE434" s="278"/>
      <c r="AF434" s="278"/>
      <c r="AG434" s="282"/>
    </row>
    <row r="435" spans="1:33" ht="20.25" customHeight="1" x14ac:dyDescent="0.25">
      <c r="A435" s="308"/>
      <c r="B435" s="309"/>
      <c r="C435" s="169" t="s">
        <v>761</v>
      </c>
      <c r="D435" s="485" t="s">
        <v>736</v>
      </c>
      <c r="E435" s="169"/>
      <c r="F435" s="310"/>
      <c r="G435" s="169"/>
      <c r="H435" s="273"/>
      <c r="I435" s="169"/>
      <c r="J435" s="169"/>
      <c r="K435" s="169"/>
      <c r="L435" s="169"/>
      <c r="M435" s="311">
        <v>2798.3027999999999</v>
      </c>
      <c r="N435" s="169"/>
      <c r="O435" s="312"/>
      <c r="P435" s="313"/>
      <c r="Q435" s="314"/>
      <c r="R435" s="315"/>
      <c r="S435" s="315"/>
      <c r="T435" s="314"/>
      <c r="U435" s="314"/>
      <c r="V435" s="314"/>
      <c r="W435" s="314"/>
      <c r="X435" s="314"/>
      <c r="Y435" s="314"/>
      <c r="Z435" s="316"/>
      <c r="AB435" s="315"/>
      <c r="AC435" s="317"/>
      <c r="AD435" s="317"/>
      <c r="AE435" s="314"/>
      <c r="AF435" s="314"/>
      <c r="AG435" s="318"/>
    </row>
    <row r="436" spans="1:33" ht="20.25" customHeight="1" x14ac:dyDescent="0.25">
      <c r="A436" s="308"/>
      <c r="B436" s="309"/>
      <c r="C436" s="169" t="s">
        <v>762</v>
      </c>
      <c r="D436" s="485" t="s">
        <v>736</v>
      </c>
      <c r="E436" s="169"/>
      <c r="F436" s="310"/>
      <c r="G436" s="169"/>
      <c r="H436" s="273"/>
      <c r="I436" s="169"/>
      <c r="J436" s="169"/>
      <c r="K436" s="169"/>
      <c r="L436" s="169"/>
      <c r="M436" s="311">
        <v>2798.3027999999999</v>
      </c>
      <c r="N436" s="169"/>
      <c r="O436" s="312"/>
      <c r="P436" s="313"/>
      <c r="Q436" s="314"/>
      <c r="R436" s="315"/>
      <c r="S436" s="315"/>
      <c r="T436" s="314"/>
      <c r="U436" s="314"/>
      <c r="V436" s="314"/>
      <c r="W436" s="314"/>
      <c r="X436" s="314"/>
      <c r="Y436" s="314"/>
      <c r="Z436" s="316"/>
      <c r="AB436" s="315"/>
      <c r="AC436" s="317"/>
      <c r="AD436" s="317"/>
      <c r="AE436" s="314"/>
      <c r="AF436" s="314"/>
      <c r="AG436" s="318"/>
    </row>
    <row r="437" spans="1:33" ht="20.25" customHeight="1" x14ac:dyDescent="0.25">
      <c r="A437" s="308"/>
      <c r="B437" s="309"/>
      <c r="C437" s="169" t="s">
        <v>763</v>
      </c>
      <c r="D437" s="485" t="s">
        <v>736</v>
      </c>
      <c r="E437" s="169"/>
      <c r="F437" s="310"/>
      <c r="G437" s="169"/>
      <c r="H437" s="273"/>
      <c r="I437" s="169"/>
      <c r="J437" s="169"/>
      <c r="K437" s="169"/>
      <c r="L437" s="169"/>
      <c r="M437" s="311">
        <v>2798.3027999999999</v>
      </c>
      <c r="N437" s="169"/>
      <c r="O437" s="312"/>
      <c r="P437" s="313"/>
      <c r="Q437" s="314"/>
      <c r="R437" s="315"/>
      <c r="S437" s="315"/>
      <c r="T437" s="314"/>
      <c r="U437" s="314"/>
      <c r="V437" s="314"/>
      <c r="W437" s="314"/>
      <c r="X437" s="314"/>
      <c r="Y437" s="314"/>
      <c r="Z437" s="316"/>
      <c r="AB437" s="315"/>
      <c r="AC437" s="317"/>
      <c r="AD437" s="317"/>
      <c r="AE437" s="314"/>
      <c r="AF437" s="314"/>
      <c r="AG437" s="318"/>
    </row>
    <row r="438" spans="1:33" ht="20.25" customHeight="1" x14ac:dyDescent="0.25">
      <c r="A438" s="308"/>
      <c r="B438" s="309"/>
      <c r="C438" s="169" t="s">
        <v>764</v>
      </c>
      <c r="D438" s="485" t="s">
        <v>736</v>
      </c>
      <c r="E438" s="169"/>
      <c r="F438" s="310"/>
      <c r="G438" s="169"/>
      <c r="H438" s="273"/>
      <c r="I438" s="169"/>
      <c r="J438" s="169"/>
      <c r="K438" s="169"/>
      <c r="L438" s="169"/>
      <c r="M438" s="311">
        <v>2798.3027999999999</v>
      </c>
      <c r="N438" s="169"/>
      <c r="O438" s="312"/>
      <c r="P438" s="313"/>
      <c r="Q438" s="314"/>
      <c r="R438" s="315"/>
      <c r="S438" s="315"/>
      <c r="T438" s="314"/>
      <c r="U438" s="314"/>
      <c r="V438" s="314"/>
      <c r="W438" s="314"/>
      <c r="X438" s="314"/>
      <c r="Y438" s="314"/>
      <c r="Z438" s="316"/>
      <c r="AB438" s="315"/>
      <c r="AC438" s="317"/>
      <c r="AD438" s="317"/>
      <c r="AE438" s="314"/>
      <c r="AF438" s="314"/>
      <c r="AG438" s="318"/>
    </row>
    <row r="439" spans="1:33" ht="20.25" customHeight="1" x14ac:dyDescent="0.25">
      <c r="A439" s="308"/>
      <c r="B439" s="309"/>
      <c r="C439" s="169" t="s">
        <v>765</v>
      </c>
      <c r="D439" s="485" t="s">
        <v>736</v>
      </c>
      <c r="E439" s="169"/>
      <c r="F439" s="310"/>
      <c r="G439" s="169"/>
      <c r="H439" s="273"/>
      <c r="I439" s="169"/>
      <c r="J439" s="169"/>
      <c r="K439" s="169"/>
      <c r="L439" s="169"/>
      <c r="M439" s="311">
        <v>2798.3027999999999</v>
      </c>
      <c r="N439" s="169"/>
      <c r="O439" s="312"/>
      <c r="P439" s="313"/>
      <c r="Q439" s="314"/>
      <c r="R439" s="315"/>
      <c r="S439" s="315"/>
      <c r="T439" s="314"/>
      <c r="U439" s="314"/>
      <c r="V439" s="314"/>
      <c r="W439" s="314"/>
      <c r="X439" s="314"/>
      <c r="Y439" s="314"/>
      <c r="Z439" s="316"/>
      <c r="AB439" s="315"/>
      <c r="AC439" s="317"/>
      <c r="AD439" s="317"/>
      <c r="AE439" s="314"/>
      <c r="AF439" s="314"/>
      <c r="AG439" s="318"/>
    </row>
    <row r="440" spans="1:33" ht="20.25" customHeight="1" x14ac:dyDescent="0.25">
      <c r="A440" s="308"/>
      <c r="B440" s="309"/>
      <c r="C440" s="169" t="s">
        <v>766</v>
      </c>
      <c r="D440" s="485" t="s">
        <v>736</v>
      </c>
      <c r="E440" s="169"/>
      <c r="F440" s="310"/>
      <c r="G440" s="169"/>
      <c r="H440" s="273"/>
      <c r="I440" s="169"/>
      <c r="J440" s="169"/>
      <c r="K440" s="169"/>
      <c r="L440" s="169"/>
      <c r="M440" s="311">
        <v>2798.3027999999999</v>
      </c>
      <c r="N440" s="169"/>
      <c r="O440" s="312"/>
      <c r="P440" s="313"/>
      <c r="Q440" s="314"/>
      <c r="R440" s="315"/>
      <c r="S440" s="315"/>
      <c r="T440" s="314"/>
      <c r="U440" s="314"/>
      <c r="V440" s="314"/>
      <c r="W440" s="314"/>
      <c r="X440" s="314"/>
      <c r="Y440" s="314"/>
      <c r="Z440" s="316"/>
      <c r="AB440" s="315"/>
      <c r="AC440" s="317"/>
      <c r="AD440" s="317"/>
      <c r="AE440" s="314"/>
      <c r="AF440" s="314"/>
      <c r="AG440" s="318"/>
    </row>
    <row r="441" spans="1:33" ht="20.25" customHeight="1" x14ac:dyDescent="0.25">
      <c r="A441" s="308"/>
      <c r="B441" s="309"/>
      <c r="C441" s="169" t="s">
        <v>767</v>
      </c>
      <c r="D441" s="485" t="s">
        <v>736</v>
      </c>
      <c r="E441" s="169"/>
      <c r="F441" s="310"/>
      <c r="G441" s="169"/>
      <c r="H441" s="273"/>
      <c r="I441" s="169"/>
      <c r="J441" s="169"/>
      <c r="K441" s="169"/>
      <c r="L441" s="169"/>
      <c r="M441" s="311">
        <v>2798.3027999999999</v>
      </c>
      <c r="N441" s="169"/>
      <c r="O441" s="312"/>
      <c r="P441" s="313"/>
      <c r="Q441" s="314"/>
      <c r="R441" s="315"/>
      <c r="S441" s="315"/>
      <c r="T441" s="314"/>
      <c r="U441" s="314"/>
      <c r="V441" s="314"/>
      <c r="W441" s="314"/>
      <c r="X441" s="314"/>
      <c r="Y441" s="314"/>
      <c r="Z441" s="316"/>
      <c r="AB441" s="315"/>
      <c r="AC441" s="317"/>
      <c r="AD441" s="317"/>
      <c r="AE441" s="314"/>
      <c r="AF441" s="314"/>
      <c r="AG441" s="318"/>
    </row>
    <row r="442" spans="1:33" ht="20.25" customHeight="1" x14ac:dyDescent="0.25">
      <c r="A442" s="308"/>
      <c r="B442" s="309"/>
      <c r="C442" s="169" t="s">
        <v>768</v>
      </c>
      <c r="D442" s="485" t="s">
        <v>736</v>
      </c>
      <c r="E442" s="169"/>
      <c r="F442" s="310"/>
      <c r="G442" s="169"/>
      <c r="H442" s="273"/>
      <c r="I442" s="169"/>
      <c r="J442" s="169"/>
      <c r="K442" s="169"/>
      <c r="L442" s="169"/>
      <c r="M442" s="311">
        <v>2798.3027999999999</v>
      </c>
      <c r="N442" s="169"/>
      <c r="O442" s="312"/>
      <c r="P442" s="313"/>
      <c r="Q442" s="314"/>
      <c r="R442" s="315"/>
      <c r="S442" s="315"/>
      <c r="T442" s="314"/>
      <c r="U442" s="314"/>
      <c r="V442" s="314"/>
      <c r="W442" s="314"/>
      <c r="X442" s="314"/>
      <c r="Y442" s="314"/>
      <c r="Z442" s="316"/>
      <c r="AB442" s="315"/>
      <c r="AC442" s="317"/>
      <c r="AD442" s="317"/>
      <c r="AE442" s="314"/>
      <c r="AF442" s="314"/>
      <c r="AG442" s="318"/>
    </row>
    <row r="443" spans="1:33" ht="20.25" customHeight="1" x14ac:dyDescent="0.25">
      <c r="A443" s="308"/>
      <c r="B443" s="309"/>
      <c r="C443" s="321" t="s">
        <v>769</v>
      </c>
      <c r="D443" s="485" t="s">
        <v>736</v>
      </c>
      <c r="E443" s="169"/>
      <c r="F443" s="310"/>
      <c r="G443" s="169"/>
      <c r="H443" s="273"/>
      <c r="I443" s="169"/>
      <c r="J443" s="169"/>
      <c r="K443" s="169"/>
      <c r="L443" s="169"/>
      <c r="M443" s="311">
        <v>2798.3027999999999</v>
      </c>
      <c r="N443" s="169"/>
      <c r="O443" s="312"/>
      <c r="P443" s="313"/>
      <c r="Q443" s="314"/>
      <c r="R443" s="315"/>
      <c r="S443" s="315"/>
      <c r="T443" s="314"/>
      <c r="U443" s="314"/>
      <c r="V443" s="314"/>
      <c r="W443" s="314"/>
      <c r="X443" s="314"/>
      <c r="Y443" s="314"/>
      <c r="Z443" s="316"/>
      <c r="AB443" s="315"/>
      <c r="AC443" s="317"/>
      <c r="AD443" s="317"/>
      <c r="AE443" s="314"/>
      <c r="AF443" s="314"/>
      <c r="AG443" s="318"/>
    </row>
    <row r="444" spans="1:33" ht="20.25" customHeight="1" x14ac:dyDescent="0.25">
      <c r="C444" s="169" t="s">
        <v>770</v>
      </c>
      <c r="D444" s="485" t="s">
        <v>736</v>
      </c>
      <c r="E444" s="169"/>
      <c r="F444" s="310"/>
      <c r="G444" s="169"/>
      <c r="H444" s="320"/>
      <c r="I444" s="169"/>
      <c r="J444" s="169"/>
      <c r="K444" s="169"/>
      <c r="L444" s="169"/>
      <c r="M444" s="311">
        <v>2798.3027999999999</v>
      </c>
      <c r="N444" s="169"/>
      <c r="O444" s="312"/>
      <c r="P444" s="313"/>
    </row>
    <row r="445" spans="1:33" ht="20.25" customHeight="1" x14ac:dyDescent="0.25">
      <c r="C445" s="169" t="s">
        <v>771</v>
      </c>
      <c r="D445" s="485" t="s">
        <v>736</v>
      </c>
      <c r="E445" s="169"/>
      <c r="F445" s="310"/>
      <c r="G445" s="169"/>
      <c r="H445" s="273"/>
      <c r="I445" s="169"/>
      <c r="J445" s="169"/>
      <c r="K445" s="169"/>
      <c r="L445" s="169"/>
      <c r="M445" s="311">
        <v>2798.3027999999999</v>
      </c>
      <c r="N445" s="169"/>
      <c r="O445" s="312"/>
      <c r="P445" s="313"/>
    </row>
    <row r="446" spans="1:33" ht="20.25" customHeight="1" x14ac:dyDescent="0.25">
      <c r="C446" s="169" t="s">
        <v>772</v>
      </c>
      <c r="D446" s="485" t="s">
        <v>736</v>
      </c>
      <c r="E446" s="169"/>
      <c r="F446" s="310"/>
      <c r="G446" s="169"/>
      <c r="H446" s="273"/>
      <c r="I446" s="169"/>
      <c r="J446" s="169"/>
      <c r="K446" s="169"/>
      <c r="L446" s="169"/>
      <c r="M446" s="311">
        <v>2798.3027999999999</v>
      </c>
      <c r="N446" s="169"/>
      <c r="O446" s="312"/>
      <c r="P446" s="313"/>
    </row>
    <row r="447" spans="1:33" ht="20.25" customHeight="1" x14ac:dyDescent="0.25">
      <c r="C447" s="169" t="s">
        <v>773</v>
      </c>
      <c r="D447" s="485" t="s">
        <v>736</v>
      </c>
      <c r="E447" s="169"/>
      <c r="F447" s="310"/>
      <c r="G447" s="169"/>
      <c r="H447" s="273"/>
      <c r="I447" s="169"/>
      <c r="J447" s="169"/>
      <c r="K447" s="169"/>
      <c r="L447" s="169"/>
      <c r="M447" s="311">
        <v>2798.3027999999999</v>
      </c>
      <c r="N447" s="169"/>
      <c r="O447" s="312"/>
      <c r="P447" s="313"/>
    </row>
    <row r="448" spans="1:33" ht="20.25" customHeight="1" x14ac:dyDescent="0.25">
      <c r="C448" s="169" t="s">
        <v>774</v>
      </c>
      <c r="D448" s="485" t="s">
        <v>736</v>
      </c>
      <c r="E448" s="169"/>
      <c r="F448" s="310"/>
      <c r="G448" s="169"/>
      <c r="H448" s="273"/>
      <c r="I448" s="169"/>
      <c r="J448" s="169"/>
      <c r="K448" s="169"/>
      <c r="L448" s="169"/>
      <c r="M448" s="311">
        <v>2798.3027999999999</v>
      </c>
      <c r="N448" s="169"/>
      <c r="O448" s="312"/>
      <c r="P448" s="313"/>
    </row>
    <row r="449" spans="3:16" ht="20.25" customHeight="1" x14ac:dyDescent="0.25">
      <c r="C449" s="321" t="s">
        <v>775</v>
      </c>
      <c r="D449" s="485" t="s">
        <v>736</v>
      </c>
      <c r="E449" s="169"/>
      <c r="F449" s="310"/>
      <c r="G449" s="169"/>
      <c r="H449" s="273"/>
      <c r="I449" s="169"/>
      <c r="J449" s="169"/>
      <c r="K449" s="169"/>
      <c r="L449" s="169"/>
      <c r="M449" s="311">
        <v>2798.3027999999999</v>
      </c>
      <c r="N449" s="169"/>
      <c r="O449" s="312"/>
      <c r="P449" s="313"/>
    </row>
    <row r="450" spans="3:16" ht="20.25" customHeight="1" x14ac:dyDescent="0.25">
      <c r="C450" s="321" t="s">
        <v>776</v>
      </c>
      <c r="D450" s="485" t="s">
        <v>736</v>
      </c>
      <c r="E450" s="169"/>
      <c r="F450" s="310"/>
      <c r="G450" s="169"/>
      <c r="H450" s="273"/>
      <c r="I450" s="169"/>
      <c r="J450" s="169"/>
      <c r="K450" s="169"/>
      <c r="L450" s="169"/>
      <c r="M450" s="311">
        <v>2798.3027999999999</v>
      </c>
      <c r="N450" s="169"/>
      <c r="O450" s="312"/>
      <c r="P450" s="313"/>
    </row>
    <row r="451" spans="3:16" ht="20.25" customHeight="1" x14ac:dyDescent="0.25">
      <c r="C451" s="321" t="s">
        <v>777</v>
      </c>
      <c r="D451" s="485" t="s">
        <v>736</v>
      </c>
      <c r="E451" s="169"/>
      <c r="F451" s="310"/>
      <c r="G451" s="169"/>
      <c r="H451" s="273"/>
      <c r="I451" s="169"/>
      <c r="J451" s="169"/>
      <c r="K451" s="169"/>
      <c r="L451" s="169"/>
      <c r="M451" s="311">
        <v>2798.3027999999999</v>
      </c>
      <c r="N451" s="169"/>
      <c r="O451" s="312"/>
      <c r="P451" s="313"/>
    </row>
    <row r="452" spans="3:16" ht="20.25" customHeight="1" x14ac:dyDescent="0.25">
      <c r="C452" s="321" t="s">
        <v>778</v>
      </c>
      <c r="D452" s="485" t="s">
        <v>736</v>
      </c>
      <c r="E452" s="169"/>
      <c r="F452" s="310"/>
      <c r="G452" s="273"/>
      <c r="H452" s="273"/>
      <c r="I452" s="169"/>
      <c r="J452" s="169"/>
      <c r="K452" s="169"/>
      <c r="L452" s="169"/>
      <c r="M452" s="311">
        <v>2798.3027999999999</v>
      </c>
      <c r="N452" s="169"/>
      <c r="O452" s="312"/>
      <c r="P452" s="313"/>
    </row>
    <row r="453" spans="3:16" ht="20.25" customHeight="1" x14ac:dyDescent="0.25">
      <c r="C453" s="321" t="s">
        <v>779</v>
      </c>
      <c r="D453" s="485" t="s">
        <v>736</v>
      </c>
      <c r="E453" s="169"/>
      <c r="F453" s="310"/>
      <c r="G453" s="169"/>
      <c r="H453" s="273"/>
      <c r="I453" s="169"/>
      <c r="J453" s="169"/>
      <c r="K453" s="169"/>
      <c r="L453" s="169"/>
      <c r="M453" s="311">
        <v>2798.3027999999999</v>
      </c>
      <c r="N453" s="169"/>
      <c r="O453" s="312"/>
      <c r="P453" s="313"/>
    </row>
    <row r="454" spans="3:16" ht="20.25" customHeight="1" x14ac:dyDescent="0.25">
      <c r="C454" s="321" t="s">
        <v>780</v>
      </c>
      <c r="D454" s="485" t="s">
        <v>736</v>
      </c>
      <c r="E454" s="169"/>
      <c r="F454" s="310"/>
      <c r="G454" s="169"/>
      <c r="H454" s="273"/>
      <c r="I454" s="169"/>
      <c r="J454" s="169"/>
      <c r="K454" s="169"/>
      <c r="L454" s="169"/>
      <c r="M454" s="311">
        <v>2798.3027999999999</v>
      </c>
      <c r="N454" s="169"/>
      <c r="O454" s="312"/>
      <c r="P454" s="313"/>
    </row>
    <row r="455" spans="3:16" ht="20.25" customHeight="1" x14ac:dyDescent="0.25">
      <c r="C455" s="321" t="s">
        <v>781</v>
      </c>
      <c r="D455" s="485" t="s">
        <v>736</v>
      </c>
      <c r="E455" s="169"/>
      <c r="F455" s="310"/>
      <c r="G455" s="169"/>
      <c r="H455" s="273"/>
      <c r="I455" s="169"/>
      <c r="J455" s="169"/>
      <c r="K455" s="169"/>
      <c r="L455" s="169"/>
      <c r="M455" s="311">
        <v>2798.3027999999999</v>
      </c>
      <c r="N455" s="169"/>
      <c r="O455" s="312"/>
      <c r="P455" s="313"/>
    </row>
    <row r="456" spans="3:16" ht="20.25" customHeight="1" x14ac:dyDescent="0.25">
      <c r="C456" s="321" t="s">
        <v>782</v>
      </c>
      <c r="D456" s="485" t="s">
        <v>783</v>
      </c>
      <c r="E456" s="169"/>
      <c r="F456" s="310"/>
      <c r="G456" s="169"/>
      <c r="H456" s="273"/>
      <c r="I456" s="169"/>
      <c r="J456" s="169"/>
      <c r="K456" s="169"/>
      <c r="L456" s="169"/>
      <c r="M456" s="311">
        <v>2798.3027999999999</v>
      </c>
      <c r="N456" s="169"/>
      <c r="O456" s="312"/>
      <c r="P456" s="313"/>
    </row>
    <row r="457" spans="3:16" ht="20.25" customHeight="1" x14ac:dyDescent="0.25">
      <c r="C457" s="321" t="s">
        <v>784</v>
      </c>
      <c r="D457" s="485" t="s">
        <v>783</v>
      </c>
      <c r="E457" s="169"/>
      <c r="F457" s="310"/>
      <c r="G457" s="169"/>
      <c r="H457" s="273"/>
      <c r="I457" s="169"/>
      <c r="J457" s="169"/>
      <c r="K457" s="169"/>
      <c r="L457" s="169"/>
      <c r="M457" s="311">
        <v>2798.3027999999999</v>
      </c>
      <c r="N457" s="169"/>
      <c r="O457" s="312"/>
      <c r="P457" s="313"/>
    </row>
    <row r="458" spans="3:16" ht="20.25" customHeight="1" x14ac:dyDescent="0.25">
      <c r="C458" s="169" t="s">
        <v>785</v>
      </c>
      <c r="D458" s="485" t="s">
        <v>783</v>
      </c>
      <c r="E458" s="169"/>
      <c r="F458" s="310"/>
      <c r="G458" s="169"/>
      <c r="H458" s="273"/>
      <c r="I458" s="169"/>
      <c r="J458" s="169"/>
      <c r="K458" s="273"/>
      <c r="L458" s="169"/>
      <c r="M458" s="311">
        <v>2798.3027999999999</v>
      </c>
      <c r="N458" s="169"/>
      <c r="O458" s="312"/>
      <c r="P458" s="313"/>
    </row>
    <row r="459" spans="3:16" ht="20.25" customHeight="1" x14ac:dyDescent="0.25">
      <c r="C459" s="169" t="s">
        <v>786</v>
      </c>
      <c r="D459" s="485" t="s">
        <v>783</v>
      </c>
      <c r="E459" s="169"/>
      <c r="F459" s="310"/>
      <c r="G459" s="169"/>
      <c r="H459" s="273"/>
      <c r="I459" s="169"/>
      <c r="J459" s="169"/>
      <c r="K459" s="273"/>
      <c r="L459" s="169"/>
      <c r="M459" s="311">
        <v>2798.3027999999999</v>
      </c>
      <c r="N459" s="169"/>
      <c r="O459" s="312"/>
      <c r="P459" s="313"/>
    </row>
    <row r="460" spans="3:16" ht="20.25" customHeight="1" x14ac:dyDescent="0.25">
      <c r="C460" s="169" t="s">
        <v>787</v>
      </c>
      <c r="D460" s="485" t="s">
        <v>783</v>
      </c>
      <c r="E460" s="169"/>
      <c r="F460" s="310"/>
      <c r="G460" s="169"/>
      <c r="H460" s="273"/>
      <c r="I460" s="169"/>
      <c r="J460" s="169"/>
      <c r="K460" s="273"/>
      <c r="L460" s="169"/>
      <c r="M460" s="311">
        <v>2798.3027999999999</v>
      </c>
      <c r="N460" s="169"/>
      <c r="O460" s="312"/>
      <c r="P460" s="313"/>
    </row>
    <row r="461" spans="3:16" ht="20.25" customHeight="1" x14ac:dyDescent="0.25">
      <c r="C461" s="169" t="s">
        <v>788</v>
      </c>
      <c r="D461" s="485" t="s">
        <v>783</v>
      </c>
      <c r="E461" s="169"/>
      <c r="F461" s="310"/>
      <c r="G461" s="169"/>
      <c r="H461" s="273"/>
      <c r="I461" s="169"/>
      <c r="J461" s="169"/>
      <c r="K461" s="273"/>
      <c r="L461" s="169"/>
      <c r="M461" s="311">
        <v>2798.3027999999999</v>
      </c>
      <c r="N461" s="169"/>
      <c r="O461" s="312"/>
      <c r="P461" s="313"/>
    </row>
    <row r="462" spans="3:16" ht="20.25" customHeight="1" x14ac:dyDescent="0.25">
      <c r="C462" s="169" t="s">
        <v>789</v>
      </c>
      <c r="D462" s="485" t="s">
        <v>783</v>
      </c>
      <c r="E462" s="169"/>
      <c r="F462" s="310"/>
      <c r="G462" s="169"/>
      <c r="H462" s="273"/>
      <c r="I462" s="169"/>
      <c r="J462" s="169"/>
      <c r="K462" s="273"/>
      <c r="L462" s="169"/>
      <c r="M462" s="311">
        <v>2798.3027999999999</v>
      </c>
      <c r="N462" s="169"/>
      <c r="O462" s="312"/>
      <c r="P462" s="313"/>
    </row>
    <row r="463" spans="3:16" ht="20.25" customHeight="1" x14ac:dyDescent="0.25">
      <c r="C463" s="321" t="s">
        <v>790</v>
      </c>
      <c r="D463" s="485" t="s">
        <v>783</v>
      </c>
      <c r="E463" s="169"/>
      <c r="F463" s="310"/>
      <c r="G463" s="169"/>
      <c r="H463" s="273"/>
      <c r="I463" s="169"/>
      <c r="J463" s="169"/>
      <c r="K463" s="273"/>
      <c r="L463" s="169"/>
      <c r="M463" s="311">
        <v>2798.3027999999999</v>
      </c>
      <c r="N463" s="169"/>
      <c r="O463" s="312"/>
      <c r="P463" s="313"/>
    </row>
    <row r="464" spans="3:16" ht="20.25" customHeight="1" x14ac:dyDescent="0.25">
      <c r="C464" s="169" t="s">
        <v>791</v>
      </c>
      <c r="D464" s="485" t="s">
        <v>783</v>
      </c>
      <c r="E464" s="169"/>
      <c r="F464" s="310"/>
      <c r="G464" s="169"/>
      <c r="H464" s="273"/>
      <c r="I464" s="169"/>
      <c r="J464" s="169"/>
      <c r="K464" s="273"/>
      <c r="L464" s="169"/>
      <c r="M464" s="311">
        <v>2798.3027999999999</v>
      </c>
      <c r="N464" s="169"/>
      <c r="O464" s="312"/>
      <c r="P464" s="313"/>
    </row>
    <row r="465" spans="3:16" ht="20.25" customHeight="1" x14ac:dyDescent="0.25">
      <c r="C465" s="169" t="s">
        <v>792</v>
      </c>
      <c r="D465" s="485" t="s">
        <v>783</v>
      </c>
      <c r="E465" s="169"/>
      <c r="F465" s="310"/>
      <c r="G465" s="169"/>
      <c r="H465" s="273"/>
      <c r="I465" s="169"/>
      <c r="J465" s="169"/>
      <c r="K465" s="273"/>
      <c r="L465" s="169"/>
      <c r="M465" s="311">
        <v>2798.3027999999999</v>
      </c>
      <c r="N465" s="169"/>
      <c r="O465" s="312"/>
      <c r="P465" s="313"/>
    </row>
    <row r="466" spans="3:16" ht="20.25" customHeight="1" x14ac:dyDescent="0.25">
      <c r="C466" s="169" t="s">
        <v>793</v>
      </c>
      <c r="D466" s="485" t="s">
        <v>783</v>
      </c>
      <c r="E466" s="169"/>
      <c r="F466" s="310"/>
      <c r="G466" s="169"/>
      <c r="H466" s="273"/>
      <c r="I466" s="169"/>
      <c r="J466" s="169"/>
      <c r="K466" s="273"/>
      <c r="L466" s="169"/>
      <c r="M466" s="311">
        <v>2798.3027999999999</v>
      </c>
      <c r="N466" s="169"/>
      <c r="O466" s="312"/>
      <c r="P466" s="313"/>
    </row>
    <row r="467" spans="3:16" ht="20.25" customHeight="1" x14ac:dyDescent="0.25">
      <c r="C467" s="169" t="s">
        <v>794</v>
      </c>
      <c r="D467" s="485" t="s">
        <v>783</v>
      </c>
      <c r="E467" s="169"/>
      <c r="F467" s="310"/>
      <c r="G467" s="169"/>
      <c r="H467" s="273"/>
      <c r="I467" s="169"/>
      <c r="J467" s="169"/>
      <c r="K467" s="273"/>
      <c r="L467" s="169"/>
      <c r="M467" s="311">
        <v>2798.3027999999999</v>
      </c>
      <c r="N467" s="169"/>
      <c r="O467" s="312"/>
      <c r="P467" s="313"/>
    </row>
    <row r="468" spans="3:16" ht="20.25" customHeight="1" x14ac:dyDescent="0.25">
      <c r="C468" s="169" t="s">
        <v>795</v>
      </c>
      <c r="D468" s="485" t="s">
        <v>783</v>
      </c>
      <c r="E468" s="169"/>
      <c r="F468" s="310"/>
      <c r="G468" s="306"/>
      <c r="H468" s="273"/>
      <c r="I468" s="169"/>
      <c r="J468" s="169"/>
      <c r="K468" s="273"/>
      <c r="L468" s="169"/>
      <c r="M468" s="311">
        <v>2798.3027999999999</v>
      </c>
      <c r="N468" s="169"/>
      <c r="O468" s="312"/>
      <c r="P468" s="313"/>
    </row>
    <row r="469" spans="3:16" ht="20.25" customHeight="1" x14ac:dyDescent="0.25">
      <c r="C469" s="169" t="s">
        <v>796</v>
      </c>
      <c r="D469" s="485" t="s">
        <v>783</v>
      </c>
      <c r="E469" s="169"/>
      <c r="F469" s="310"/>
      <c r="G469" s="306"/>
      <c r="H469" s="273"/>
      <c r="I469" s="169"/>
      <c r="J469" s="169"/>
      <c r="K469" s="273"/>
      <c r="L469" s="169"/>
      <c r="M469" s="311">
        <v>2798.3027999999999</v>
      </c>
      <c r="N469" s="169"/>
      <c r="O469" s="312"/>
      <c r="P469" s="313"/>
    </row>
    <row r="470" spans="3:16" ht="20.25" customHeight="1" x14ac:dyDescent="0.25">
      <c r="C470" s="169" t="s">
        <v>797</v>
      </c>
      <c r="D470" s="485" t="s">
        <v>783</v>
      </c>
      <c r="E470" s="169"/>
      <c r="F470" s="310"/>
      <c r="G470" s="306"/>
      <c r="H470" s="273"/>
      <c r="I470" s="169"/>
      <c r="J470" s="169"/>
      <c r="K470" s="273"/>
      <c r="L470" s="169"/>
      <c r="M470" s="311">
        <v>2798.3027999999999</v>
      </c>
      <c r="N470" s="169"/>
      <c r="O470" s="312"/>
      <c r="P470" s="313"/>
    </row>
    <row r="471" spans="3:16" ht="20.25" customHeight="1" x14ac:dyDescent="0.25">
      <c r="C471" s="169" t="s">
        <v>798</v>
      </c>
      <c r="D471" s="485" t="s">
        <v>783</v>
      </c>
      <c r="E471" s="169"/>
      <c r="F471" s="310"/>
      <c r="G471" s="169"/>
      <c r="H471" s="273"/>
      <c r="I471" s="169"/>
      <c r="J471" s="169"/>
      <c r="K471" s="273"/>
      <c r="L471" s="169"/>
      <c r="M471" s="311">
        <v>2798.3027999999999</v>
      </c>
      <c r="N471" s="169"/>
      <c r="O471" s="312"/>
      <c r="P471" s="313"/>
    </row>
    <row r="472" spans="3:16" ht="20.25" customHeight="1" x14ac:dyDescent="0.25">
      <c r="C472" s="169" t="s">
        <v>799</v>
      </c>
      <c r="D472" s="485" t="s">
        <v>736</v>
      </c>
      <c r="E472" s="169"/>
      <c r="F472" s="310"/>
      <c r="G472" s="169"/>
      <c r="H472" s="273"/>
      <c r="I472" s="169"/>
      <c r="J472" s="169"/>
      <c r="K472" s="273"/>
      <c r="L472" s="169"/>
      <c r="M472" s="311">
        <v>2663.1280000000002</v>
      </c>
      <c r="N472" s="169"/>
      <c r="O472" s="312"/>
      <c r="P472" s="313"/>
    </row>
    <row r="473" spans="3:16" ht="20.25" customHeight="1" x14ac:dyDescent="0.25">
      <c r="C473" s="170" t="s">
        <v>800</v>
      </c>
      <c r="D473" s="485" t="s">
        <v>736</v>
      </c>
      <c r="E473" s="169"/>
      <c r="F473" s="310"/>
      <c r="G473" s="169"/>
      <c r="H473" s="273"/>
      <c r="I473" s="169"/>
      <c r="J473" s="169"/>
      <c r="K473" s="273"/>
      <c r="L473" s="169"/>
      <c r="M473" s="311">
        <v>2663.1280000000002</v>
      </c>
      <c r="N473" s="169"/>
      <c r="O473" s="312"/>
      <c r="P473" s="313"/>
    </row>
    <row r="474" spans="3:16" ht="20.25" customHeight="1" x14ac:dyDescent="0.25">
      <c r="C474" s="169" t="s">
        <v>801</v>
      </c>
      <c r="D474" s="485" t="s">
        <v>736</v>
      </c>
      <c r="E474" s="169"/>
      <c r="F474" s="310"/>
      <c r="G474" s="169"/>
      <c r="H474" s="273"/>
      <c r="I474" s="169"/>
      <c r="J474" s="169"/>
      <c r="K474" s="273"/>
      <c r="L474" s="169"/>
      <c r="M474" s="311">
        <v>2663.1280000000002</v>
      </c>
      <c r="N474" s="169"/>
      <c r="O474" s="312"/>
      <c r="P474" s="313"/>
    </row>
    <row r="475" spans="3:16" ht="20.25" customHeight="1" x14ac:dyDescent="0.25">
      <c r="C475" s="169" t="s">
        <v>802</v>
      </c>
      <c r="D475" s="485" t="s">
        <v>736</v>
      </c>
      <c r="E475" s="169"/>
      <c r="F475" s="310"/>
      <c r="G475" s="169"/>
      <c r="H475" s="273"/>
      <c r="I475" s="169"/>
      <c r="J475" s="169"/>
      <c r="K475" s="273"/>
      <c r="L475" s="169"/>
      <c r="M475" s="311">
        <v>2663.1280000000002</v>
      </c>
      <c r="N475" s="169"/>
      <c r="O475" s="312"/>
      <c r="P475" s="313"/>
    </row>
    <row r="476" spans="3:16" ht="20.25" customHeight="1" x14ac:dyDescent="0.25">
      <c r="C476" s="321" t="s">
        <v>803</v>
      </c>
      <c r="D476" s="485" t="s">
        <v>736</v>
      </c>
      <c r="E476" s="169"/>
      <c r="F476" s="310"/>
      <c r="G476" s="169"/>
      <c r="H476" s="273"/>
      <c r="I476" s="169"/>
      <c r="J476" s="169"/>
      <c r="K476" s="273"/>
      <c r="L476" s="169"/>
      <c r="M476" s="311">
        <v>2663.1280000000002</v>
      </c>
      <c r="N476" s="169"/>
      <c r="O476" s="312"/>
      <c r="P476" s="313"/>
    </row>
    <row r="477" spans="3:16" ht="20.25" customHeight="1" x14ac:dyDescent="0.25">
      <c r="C477" s="169" t="s">
        <v>804</v>
      </c>
      <c r="D477" s="485" t="s">
        <v>736</v>
      </c>
      <c r="E477" s="169"/>
      <c r="F477" s="310"/>
      <c r="G477" s="169"/>
      <c r="H477" s="273"/>
      <c r="I477" s="169"/>
      <c r="J477" s="169"/>
      <c r="K477" s="273"/>
      <c r="L477" s="169"/>
      <c r="M477" s="311">
        <v>2663.1280000000002</v>
      </c>
      <c r="N477" s="169"/>
      <c r="O477" s="312"/>
      <c r="P477" s="313"/>
    </row>
    <row r="478" spans="3:16" ht="20.25" customHeight="1" x14ac:dyDescent="0.25">
      <c r="C478" s="169" t="s">
        <v>805</v>
      </c>
      <c r="D478" s="485" t="s">
        <v>736</v>
      </c>
      <c r="E478" s="169"/>
      <c r="F478" s="310"/>
      <c r="G478" s="169"/>
      <c r="H478" s="273"/>
      <c r="I478" s="169"/>
      <c r="J478" s="169"/>
      <c r="K478" s="273"/>
      <c r="L478" s="169"/>
      <c r="M478" s="311">
        <v>2663.1280000000002</v>
      </c>
      <c r="N478" s="169"/>
      <c r="O478" s="312"/>
      <c r="P478" s="313"/>
    </row>
    <row r="479" spans="3:16" ht="20.25" customHeight="1" x14ac:dyDescent="0.25">
      <c r="C479" s="169" t="s">
        <v>806</v>
      </c>
      <c r="D479" s="485" t="s">
        <v>736</v>
      </c>
      <c r="E479" s="169"/>
      <c r="F479" s="310"/>
      <c r="G479" s="169"/>
      <c r="H479" s="273"/>
      <c r="I479" s="169"/>
      <c r="J479" s="169"/>
      <c r="K479" s="273"/>
      <c r="L479" s="169"/>
      <c r="M479" s="311">
        <v>2663.1280000000002</v>
      </c>
      <c r="N479" s="169"/>
      <c r="O479" s="312"/>
      <c r="P479" s="313"/>
    </row>
    <row r="480" spans="3:16" ht="20.25" customHeight="1" x14ac:dyDescent="0.25">
      <c r="C480" s="169" t="s">
        <v>807</v>
      </c>
      <c r="D480" s="485" t="s">
        <v>736</v>
      </c>
      <c r="E480" s="169"/>
      <c r="F480" s="310"/>
      <c r="G480" s="273"/>
      <c r="H480" s="273"/>
      <c r="I480" s="169"/>
      <c r="J480" s="169"/>
      <c r="K480" s="273"/>
      <c r="L480" s="169"/>
      <c r="M480" s="311">
        <v>2663.1280000000002</v>
      </c>
      <c r="N480" s="169"/>
      <c r="O480" s="312"/>
      <c r="P480" s="313"/>
    </row>
    <row r="481" spans="3:16" ht="20.25" customHeight="1" x14ac:dyDescent="0.25">
      <c r="C481" s="169" t="s">
        <v>808</v>
      </c>
      <c r="D481" s="485" t="s">
        <v>736</v>
      </c>
      <c r="E481" s="169"/>
      <c r="F481" s="310"/>
      <c r="G481" s="273"/>
      <c r="H481" s="273"/>
      <c r="I481" s="169"/>
      <c r="J481" s="169"/>
      <c r="K481" s="273"/>
      <c r="L481" s="169"/>
      <c r="M481" s="311">
        <v>2663.1280000000002</v>
      </c>
      <c r="N481" s="169"/>
      <c r="O481" s="312"/>
      <c r="P481" s="313"/>
    </row>
    <row r="482" spans="3:16" ht="20.25" customHeight="1" x14ac:dyDescent="0.25">
      <c r="C482" s="169" t="s">
        <v>809</v>
      </c>
      <c r="D482" s="485" t="s">
        <v>736</v>
      </c>
      <c r="E482" s="169"/>
      <c r="F482" s="310"/>
      <c r="G482" s="273"/>
      <c r="H482" s="273"/>
      <c r="I482" s="169"/>
      <c r="J482" s="169"/>
      <c r="K482" s="273"/>
      <c r="L482" s="169"/>
      <c r="M482" s="311">
        <v>2663.1280000000002</v>
      </c>
      <c r="N482" s="169"/>
      <c r="O482" s="312"/>
      <c r="P482" s="313"/>
    </row>
    <row r="483" spans="3:16" ht="20.25" customHeight="1" x14ac:dyDescent="0.25">
      <c r="C483" s="169" t="s">
        <v>810</v>
      </c>
      <c r="D483" s="485" t="s">
        <v>736</v>
      </c>
      <c r="E483" s="169"/>
      <c r="F483" s="310"/>
      <c r="G483" s="273"/>
      <c r="H483" s="273"/>
      <c r="I483" s="169"/>
      <c r="J483" s="169"/>
      <c r="K483" s="273"/>
      <c r="L483" s="169"/>
      <c r="M483" s="311">
        <v>2663.1280000000002</v>
      </c>
      <c r="N483" s="169"/>
      <c r="O483" s="312"/>
      <c r="P483" s="313"/>
    </row>
    <row r="484" spans="3:16" ht="20.25" customHeight="1" x14ac:dyDescent="0.25">
      <c r="C484" s="169" t="s">
        <v>811</v>
      </c>
      <c r="D484" s="485" t="s">
        <v>736</v>
      </c>
      <c r="E484" s="169"/>
      <c r="F484" s="310"/>
      <c r="G484" s="273"/>
      <c r="H484" s="273"/>
      <c r="I484" s="169"/>
      <c r="J484" s="169"/>
      <c r="K484" s="273"/>
      <c r="L484" s="169"/>
      <c r="M484" s="311">
        <v>2663.1280000000002</v>
      </c>
      <c r="N484" s="169"/>
      <c r="O484" s="312"/>
      <c r="P484" s="313"/>
    </row>
    <row r="485" spans="3:16" ht="20.25" customHeight="1" x14ac:dyDescent="0.25">
      <c r="C485" s="321" t="s">
        <v>812</v>
      </c>
      <c r="D485" s="485" t="s">
        <v>736</v>
      </c>
      <c r="E485" s="169"/>
      <c r="F485" s="310"/>
      <c r="G485" s="169"/>
      <c r="H485" s="273"/>
      <c r="I485" s="169"/>
      <c r="J485" s="169"/>
      <c r="K485" s="273"/>
      <c r="L485" s="169"/>
      <c r="M485" s="311">
        <v>2663.1280000000002</v>
      </c>
      <c r="N485" s="169"/>
      <c r="O485" s="312"/>
      <c r="P485" s="313"/>
    </row>
    <row r="486" spans="3:16" ht="20.25" customHeight="1" x14ac:dyDescent="0.25">
      <c r="C486" s="321" t="s">
        <v>813</v>
      </c>
      <c r="D486" s="485" t="s">
        <v>736</v>
      </c>
      <c r="E486" s="169"/>
      <c r="F486" s="310"/>
      <c r="G486" s="169"/>
      <c r="H486" s="273"/>
      <c r="I486" s="169"/>
      <c r="J486" s="169"/>
      <c r="K486" s="273"/>
      <c r="L486" s="169"/>
      <c r="M486" s="311">
        <v>2663.1280000000002</v>
      </c>
      <c r="N486" s="169"/>
      <c r="O486" s="312"/>
      <c r="P486" s="313"/>
    </row>
    <row r="487" spans="3:16" ht="20.25" customHeight="1" x14ac:dyDescent="0.25">
      <c r="C487" s="321" t="s">
        <v>814</v>
      </c>
      <c r="D487" s="485" t="s">
        <v>736</v>
      </c>
      <c r="E487" s="169"/>
      <c r="F487" s="310"/>
      <c r="G487" s="169"/>
      <c r="H487" s="273"/>
      <c r="I487" s="169"/>
      <c r="J487" s="169"/>
      <c r="K487" s="273"/>
      <c r="L487" s="169"/>
      <c r="M487" s="311">
        <v>2663.1280000000002</v>
      </c>
      <c r="N487" s="169"/>
      <c r="O487" s="312"/>
      <c r="P487" s="313"/>
    </row>
    <row r="488" spans="3:16" ht="20.25" customHeight="1" x14ac:dyDescent="0.25">
      <c r="C488" s="321" t="s">
        <v>815</v>
      </c>
      <c r="D488" s="485" t="s">
        <v>736</v>
      </c>
      <c r="E488" s="169"/>
      <c r="F488" s="310"/>
      <c r="G488" s="169"/>
      <c r="H488" s="273"/>
      <c r="I488" s="169"/>
      <c r="J488" s="169"/>
      <c r="K488" s="273"/>
      <c r="L488" s="169"/>
      <c r="M488" s="311">
        <v>2663.1280000000002</v>
      </c>
      <c r="N488" s="169"/>
      <c r="O488" s="312"/>
      <c r="P488" s="313"/>
    </row>
    <row r="489" spans="3:16" ht="20.25" customHeight="1" x14ac:dyDescent="0.25">
      <c r="C489" s="321" t="s">
        <v>816</v>
      </c>
      <c r="D489" s="485" t="s">
        <v>736</v>
      </c>
      <c r="E489" s="169"/>
      <c r="F489" s="310"/>
      <c r="G489" s="169"/>
      <c r="H489" s="273"/>
      <c r="I489" s="169"/>
      <c r="J489" s="169"/>
      <c r="K489" s="273"/>
      <c r="L489" s="169"/>
      <c r="M489" s="311">
        <v>2663.1280000000002</v>
      </c>
      <c r="N489" s="169"/>
      <c r="O489" s="312"/>
      <c r="P489" s="313"/>
    </row>
    <row r="490" spans="3:16" ht="20.25" customHeight="1" x14ac:dyDescent="0.25">
      <c r="C490" s="169" t="s">
        <v>817</v>
      </c>
      <c r="D490" s="485" t="s">
        <v>736</v>
      </c>
      <c r="E490" s="169"/>
      <c r="F490" s="310"/>
      <c r="G490" s="169"/>
      <c r="H490" s="273"/>
      <c r="I490" s="169"/>
      <c r="J490" s="169"/>
      <c r="K490" s="273"/>
      <c r="L490" s="169"/>
      <c r="M490" s="311">
        <v>2663.1280000000002</v>
      </c>
      <c r="N490" s="169"/>
      <c r="O490" s="312"/>
      <c r="P490" s="313"/>
    </row>
    <row r="491" spans="3:16" ht="20.25" customHeight="1" x14ac:dyDescent="0.25">
      <c r="C491" s="169" t="s">
        <v>818</v>
      </c>
      <c r="D491" s="485" t="s">
        <v>736</v>
      </c>
      <c r="E491" s="169"/>
      <c r="F491" s="310"/>
      <c r="G491" s="169"/>
      <c r="H491" s="273"/>
      <c r="I491" s="169"/>
      <c r="J491" s="169"/>
      <c r="K491" s="273"/>
      <c r="L491" s="169"/>
      <c r="M491" s="311">
        <v>2663.1280000000002</v>
      </c>
      <c r="N491" s="169"/>
      <c r="O491" s="312"/>
      <c r="P491" s="313"/>
    </row>
    <row r="492" spans="3:16" ht="20.25" customHeight="1" x14ac:dyDescent="0.25">
      <c r="C492" s="169" t="s">
        <v>819</v>
      </c>
      <c r="D492" s="485" t="s">
        <v>736</v>
      </c>
      <c r="E492" s="169"/>
      <c r="F492" s="310"/>
      <c r="G492" s="169"/>
      <c r="H492" s="273"/>
      <c r="I492" s="169"/>
      <c r="J492" s="169"/>
      <c r="K492" s="273"/>
      <c r="L492" s="169"/>
      <c r="M492" s="311">
        <v>2663.1280000000002</v>
      </c>
      <c r="N492" s="169"/>
      <c r="O492" s="312"/>
      <c r="P492" s="313"/>
    </row>
    <row r="493" spans="3:16" ht="20.25" customHeight="1" x14ac:dyDescent="0.25">
      <c r="C493" s="169" t="s">
        <v>820</v>
      </c>
      <c r="D493" s="485" t="s">
        <v>736</v>
      </c>
      <c r="E493" s="169"/>
      <c r="F493" s="310"/>
      <c r="G493" s="169"/>
      <c r="H493" s="273"/>
      <c r="I493" s="169"/>
      <c r="J493" s="169"/>
      <c r="K493" s="273"/>
      <c r="L493" s="169"/>
      <c r="M493" s="311">
        <v>2663.1280000000002</v>
      </c>
      <c r="N493" s="169"/>
      <c r="O493" s="312"/>
      <c r="P493" s="313"/>
    </row>
    <row r="494" spans="3:16" ht="20.25" customHeight="1" x14ac:dyDescent="0.25">
      <c r="C494" s="169" t="s">
        <v>821</v>
      </c>
      <c r="D494" s="485" t="s">
        <v>736</v>
      </c>
      <c r="E494" s="169"/>
      <c r="F494" s="310"/>
      <c r="G494" s="322"/>
      <c r="H494" s="322"/>
      <c r="I494" s="169"/>
      <c r="J494" s="169"/>
      <c r="K494" s="273"/>
      <c r="L494" s="169"/>
      <c r="M494" s="311">
        <v>2663.1280000000002</v>
      </c>
      <c r="N494" s="169"/>
      <c r="O494" s="312"/>
      <c r="P494" s="313"/>
    </row>
    <row r="495" spans="3:16" ht="20.25" customHeight="1" x14ac:dyDescent="0.25">
      <c r="C495" s="169" t="s">
        <v>822</v>
      </c>
      <c r="D495" s="485" t="s">
        <v>736</v>
      </c>
      <c r="E495" s="169"/>
      <c r="F495" s="310"/>
      <c r="G495" s="322"/>
      <c r="H495" s="322"/>
      <c r="I495" s="169"/>
      <c r="J495" s="169"/>
      <c r="K495" s="273"/>
      <c r="L495" s="169"/>
      <c r="M495" s="311">
        <v>2663.1280000000002</v>
      </c>
      <c r="N495" s="169"/>
      <c r="O495" s="312"/>
      <c r="P495" s="313"/>
    </row>
    <row r="496" spans="3:16" ht="20.25" customHeight="1" x14ac:dyDescent="0.25">
      <c r="C496" s="321" t="s">
        <v>823</v>
      </c>
      <c r="D496" s="485" t="s">
        <v>736</v>
      </c>
      <c r="E496" s="169"/>
      <c r="F496" s="310"/>
      <c r="G496" s="322"/>
      <c r="H496" s="322"/>
      <c r="I496" s="169"/>
      <c r="J496" s="169"/>
      <c r="K496" s="273"/>
      <c r="L496" s="169"/>
      <c r="M496" s="311">
        <v>2663.1280000000002</v>
      </c>
      <c r="N496" s="169"/>
      <c r="O496" s="312"/>
      <c r="P496" s="313"/>
    </row>
    <row r="497" spans="3:16" ht="20.25" customHeight="1" x14ac:dyDescent="0.25">
      <c r="C497" s="169" t="s">
        <v>824</v>
      </c>
      <c r="D497" s="485" t="s">
        <v>736</v>
      </c>
      <c r="E497" s="169"/>
      <c r="F497" s="310"/>
      <c r="G497" s="322"/>
      <c r="H497" s="322"/>
      <c r="I497" s="169"/>
      <c r="J497" s="169"/>
      <c r="K497" s="273"/>
      <c r="L497" s="169"/>
      <c r="M497" s="311">
        <v>2663.1280000000002</v>
      </c>
      <c r="N497" s="169"/>
      <c r="O497" s="312"/>
      <c r="P497" s="313"/>
    </row>
    <row r="498" spans="3:16" ht="20.25" customHeight="1" x14ac:dyDescent="0.25">
      <c r="C498" s="169" t="s">
        <v>825</v>
      </c>
      <c r="D498" s="485" t="s">
        <v>736</v>
      </c>
      <c r="E498" s="169"/>
      <c r="F498" s="310"/>
      <c r="G498" s="322"/>
      <c r="H498" s="322"/>
      <c r="I498" s="169"/>
      <c r="J498" s="169"/>
      <c r="K498" s="273"/>
      <c r="L498" s="169"/>
      <c r="M498" s="311">
        <v>2663.1280000000002</v>
      </c>
      <c r="N498" s="169"/>
      <c r="O498" s="312"/>
      <c r="P498" s="313"/>
    </row>
    <row r="499" spans="3:16" ht="20.25" customHeight="1" x14ac:dyDescent="0.25">
      <c r="C499" s="169" t="s">
        <v>826</v>
      </c>
      <c r="D499" s="485" t="s">
        <v>736</v>
      </c>
      <c r="E499" s="169"/>
      <c r="F499" s="310"/>
      <c r="G499" s="322"/>
      <c r="H499" s="273"/>
      <c r="I499" s="169"/>
      <c r="J499" s="169"/>
      <c r="K499" s="273"/>
      <c r="L499" s="169"/>
      <c r="M499" s="311">
        <v>2663.1280000000002</v>
      </c>
      <c r="N499" s="169"/>
      <c r="O499" s="312"/>
      <c r="P499" s="313"/>
    </row>
    <row r="500" spans="3:16" ht="20.25" customHeight="1" x14ac:dyDescent="0.25">
      <c r="C500" s="169" t="s">
        <v>827</v>
      </c>
      <c r="D500" s="485" t="s">
        <v>736</v>
      </c>
      <c r="E500" s="169"/>
      <c r="F500" s="310"/>
      <c r="G500" s="169"/>
      <c r="H500" s="273"/>
      <c r="I500" s="169"/>
      <c r="J500" s="169"/>
      <c r="K500" s="273"/>
      <c r="L500" s="169"/>
      <c r="M500" s="311">
        <v>2663.1280000000002</v>
      </c>
      <c r="N500" s="169"/>
      <c r="O500" s="312"/>
      <c r="P500" s="313"/>
    </row>
    <row r="501" spans="3:16" ht="20.25" customHeight="1" x14ac:dyDescent="0.25">
      <c r="C501" s="169" t="s">
        <v>828</v>
      </c>
      <c r="D501" s="485" t="s">
        <v>736</v>
      </c>
      <c r="E501" s="169"/>
      <c r="F501" s="310"/>
      <c r="G501" s="169"/>
      <c r="H501" s="273"/>
      <c r="I501" s="169"/>
      <c r="J501" s="169"/>
      <c r="K501" s="273"/>
      <c r="L501" s="169"/>
      <c r="M501" s="311">
        <v>2663.1280000000002</v>
      </c>
      <c r="N501" s="169"/>
      <c r="O501" s="312"/>
      <c r="P501" s="313"/>
    </row>
    <row r="502" spans="3:16" ht="20.25" customHeight="1" x14ac:dyDescent="0.25">
      <c r="C502" s="169" t="s">
        <v>829</v>
      </c>
      <c r="D502" s="485" t="s">
        <v>736</v>
      </c>
      <c r="E502" s="169"/>
      <c r="F502" s="310"/>
      <c r="G502" s="169"/>
      <c r="H502" s="273"/>
      <c r="I502" s="169"/>
      <c r="J502" s="169"/>
      <c r="K502" s="273"/>
      <c r="L502" s="169"/>
      <c r="M502" s="311">
        <v>2663.1280000000002</v>
      </c>
      <c r="N502" s="169"/>
      <c r="O502" s="312"/>
      <c r="P502" s="313"/>
    </row>
    <row r="503" spans="3:16" ht="20.25" customHeight="1" x14ac:dyDescent="0.25">
      <c r="C503" s="169" t="s">
        <v>830</v>
      </c>
      <c r="D503" s="485" t="s">
        <v>736</v>
      </c>
      <c r="E503" s="169"/>
      <c r="F503" s="310"/>
      <c r="G503" s="169"/>
      <c r="H503" s="273"/>
      <c r="I503" s="169"/>
      <c r="J503" s="169"/>
      <c r="K503" s="273"/>
      <c r="L503" s="169"/>
      <c r="M503" s="311">
        <v>2663.1280000000002</v>
      </c>
      <c r="N503" s="169"/>
      <c r="O503" s="312"/>
      <c r="P503" s="313"/>
    </row>
    <row r="504" spans="3:16" ht="20.25" customHeight="1" x14ac:dyDescent="0.25">
      <c r="C504" s="169" t="s">
        <v>831</v>
      </c>
      <c r="D504" s="485" t="s">
        <v>736</v>
      </c>
      <c r="E504" s="169"/>
      <c r="F504" s="310"/>
      <c r="G504" s="169"/>
      <c r="H504" s="273"/>
      <c r="I504" s="169"/>
      <c r="J504" s="169"/>
      <c r="K504" s="273"/>
      <c r="L504" s="169"/>
      <c r="M504" s="311">
        <v>2663.1280000000002</v>
      </c>
      <c r="N504" s="169"/>
      <c r="O504" s="312"/>
      <c r="P504" s="313"/>
    </row>
    <row r="505" spans="3:16" ht="20.25" customHeight="1" x14ac:dyDescent="0.25">
      <c r="C505" s="169" t="s">
        <v>832</v>
      </c>
      <c r="D505" s="485" t="s">
        <v>736</v>
      </c>
      <c r="E505" s="169"/>
      <c r="F505" s="310"/>
      <c r="G505" s="169"/>
      <c r="H505" s="273"/>
      <c r="I505" s="169"/>
      <c r="J505" s="169"/>
      <c r="K505" s="273"/>
      <c r="L505" s="169"/>
      <c r="M505" s="311">
        <v>2663.1280000000002</v>
      </c>
      <c r="N505" s="169"/>
      <c r="O505" s="312"/>
      <c r="P505" s="313"/>
    </row>
    <row r="506" spans="3:16" ht="20.25" customHeight="1" x14ac:dyDescent="0.25">
      <c r="C506" s="169" t="s">
        <v>833</v>
      </c>
      <c r="D506" s="485" t="s">
        <v>736</v>
      </c>
      <c r="E506" s="169"/>
      <c r="F506" s="310"/>
      <c r="G506" s="169"/>
      <c r="H506" s="273"/>
      <c r="I506" s="169"/>
      <c r="J506" s="169"/>
      <c r="K506" s="273"/>
      <c r="L506" s="169"/>
      <c r="M506" s="311">
        <v>2663.1280000000002</v>
      </c>
      <c r="N506" s="169"/>
      <c r="O506" s="312"/>
      <c r="P506" s="313"/>
    </row>
    <row r="507" spans="3:16" ht="20.25" customHeight="1" x14ac:dyDescent="0.25">
      <c r="C507" s="321" t="s">
        <v>834</v>
      </c>
      <c r="D507" s="485" t="s">
        <v>736</v>
      </c>
      <c r="E507" s="169"/>
      <c r="F507" s="310"/>
      <c r="G507" s="169"/>
      <c r="H507" s="273"/>
      <c r="I507" s="169"/>
      <c r="J507" s="169"/>
      <c r="K507" s="273"/>
      <c r="L507" s="169"/>
      <c r="M507" s="311">
        <v>2663.1280000000002</v>
      </c>
      <c r="N507" s="169"/>
      <c r="O507" s="312"/>
      <c r="P507" s="313"/>
    </row>
    <row r="508" spans="3:16" ht="20.25" customHeight="1" x14ac:dyDescent="0.25">
      <c r="C508" s="169" t="s">
        <v>835</v>
      </c>
      <c r="D508" s="485" t="s">
        <v>736</v>
      </c>
      <c r="E508" s="169"/>
      <c r="F508" s="310"/>
      <c r="G508" s="169"/>
      <c r="H508" s="273"/>
      <c r="I508" s="169"/>
      <c r="J508" s="169"/>
      <c r="K508" s="273"/>
      <c r="L508" s="169"/>
      <c r="M508" s="311">
        <v>2663.1280000000002</v>
      </c>
      <c r="N508" s="169"/>
      <c r="O508" s="312"/>
      <c r="P508" s="313"/>
    </row>
    <row r="509" spans="3:16" ht="20.25" customHeight="1" x14ac:dyDescent="0.25">
      <c r="C509" s="169" t="s">
        <v>836</v>
      </c>
      <c r="D509" s="485" t="s">
        <v>736</v>
      </c>
      <c r="E509" s="169"/>
      <c r="F509" s="310"/>
      <c r="G509" s="169"/>
      <c r="H509" s="273"/>
      <c r="I509" s="169"/>
      <c r="J509" s="169"/>
      <c r="K509" s="273"/>
      <c r="L509" s="169"/>
      <c r="M509" s="311">
        <v>2663.1280000000002</v>
      </c>
      <c r="N509" s="169"/>
      <c r="O509" s="312"/>
      <c r="P509" s="313"/>
    </row>
    <row r="510" spans="3:16" ht="20.25" customHeight="1" x14ac:dyDescent="0.25">
      <c r="C510" s="169" t="s">
        <v>837</v>
      </c>
      <c r="D510" s="485" t="s">
        <v>736</v>
      </c>
      <c r="E510" s="169"/>
      <c r="F510" s="310"/>
      <c r="G510" s="169"/>
      <c r="H510" s="273"/>
      <c r="I510" s="273"/>
      <c r="J510" s="169"/>
      <c r="K510" s="273"/>
      <c r="L510" s="169"/>
      <c r="M510" s="311">
        <v>2663.1280000000002</v>
      </c>
      <c r="N510" s="169"/>
      <c r="O510" s="312"/>
      <c r="P510" s="313"/>
    </row>
    <row r="511" spans="3:16" ht="20.25" customHeight="1" x14ac:dyDescent="0.25">
      <c r="C511" s="169" t="s">
        <v>838</v>
      </c>
      <c r="D511" s="485" t="s">
        <v>736</v>
      </c>
      <c r="E511" s="169"/>
      <c r="F511" s="310"/>
      <c r="G511" s="169"/>
      <c r="H511" s="273"/>
      <c r="I511" s="273"/>
      <c r="J511" s="169"/>
      <c r="K511" s="273"/>
      <c r="L511" s="169"/>
      <c r="M511" s="311">
        <v>2663.1280000000002</v>
      </c>
      <c r="N511" s="169"/>
      <c r="O511" s="312"/>
      <c r="P511" s="313"/>
    </row>
    <row r="512" spans="3:16" ht="20.25" customHeight="1" x14ac:dyDescent="0.25">
      <c r="C512" s="169" t="s">
        <v>839</v>
      </c>
      <c r="D512" s="485" t="s">
        <v>736</v>
      </c>
      <c r="E512" s="169"/>
      <c r="F512" s="310"/>
      <c r="G512" s="169"/>
      <c r="H512" s="273"/>
      <c r="I512" s="273"/>
      <c r="J512" s="169"/>
      <c r="K512" s="273"/>
      <c r="L512" s="169"/>
      <c r="M512" s="311">
        <v>2663.1280000000002</v>
      </c>
      <c r="N512" s="169"/>
      <c r="O512" s="312"/>
      <c r="P512" s="313"/>
    </row>
    <row r="513" spans="3:16" ht="20.25" customHeight="1" x14ac:dyDescent="0.25">
      <c r="C513" s="169" t="s">
        <v>840</v>
      </c>
      <c r="D513" s="485" t="s">
        <v>736</v>
      </c>
      <c r="E513" s="169"/>
      <c r="F513" s="310"/>
      <c r="G513" s="169"/>
      <c r="H513" s="273"/>
      <c r="I513" s="273"/>
      <c r="J513" s="169"/>
      <c r="K513" s="273"/>
      <c r="L513" s="169"/>
      <c r="M513" s="311">
        <v>2663.1280000000002</v>
      </c>
      <c r="N513" s="169"/>
      <c r="O513" s="312"/>
      <c r="P513" s="313"/>
    </row>
    <row r="514" spans="3:16" ht="20.25" customHeight="1" x14ac:dyDescent="0.25">
      <c r="C514" s="169" t="s">
        <v>841</v>
      </c>
      <c r="D514" s="485" t="s">
        <v>736</v>
      </c>
      <c r="E514" s="169"/>
      <c r="F514" s="310"/>
      <c r="G514" s="169"/>
      <c r="H514" s="273"/>
      <c r="I514" s="273"/>
      <c r="J514" s="169"/>
      <c r="K514" s="273"/>
      <c r="L514" s="169"/>
      <c r="M514" s="311">
        <v>2663.1280000000002</v>
      </c>
      <c r="N514" s="169"/>
      <c r="O514" s="312"/>
      <c r="P514" s="313"/>
    </row>
    <row r="515" spans="3:16" ht="20.25" customHeight="1" x14ac:dyDescent="0.25">
      <c r="C515" s="169" t="s">
        <v>842</v>
      </c>
      <c r="D515" s="485" t="s">
        <v>736</v>
      </c>
      <c r="E515" s="169"/>
      <c r="F515" s="310"/>
      <c r="G515" s="169"/>
      <c r="H515" s="273"/>
      <c r="I515" s="273"/>
      <c r="J515" s="169"/>
      <c r="K515" s="273"/>
      <c r="L515" s="169"/>
      <c r="M515" s="311">
        <v>2663.1280000000002</v>
      </c>
      <c r="N515" s="169"/>
      <c r="O515" s="312"/>
      <c r="P515" s="313"/>
    </row>
    <row r="516" spans="3:16" ht="20.25" customHeight="1" x14ac:dyDescent="0.25">
      <c r="C516" s="169" t="s">
        <v>843</v>
      </c>
      <c r="D516" s="485" t="s">
        <v>736</v>
      </c>
      <c r="E516" s="169"/>
      <c r="F516" s="310"/>
      <c r="G516" s="169"/>
      <c r="H516" s="273"/>
      <c r="I516" s="273"/>
      <c r="J516" s="169"/>
      <c r="K516" s="273"/>
      <c r="L516" s="169"/>
      <c r="M516" s="311">
        <v>2663.1280000000002</v>
      </c>
      <c r="N516" s="169"/>
      <c r="O516" s="312"/>
      <c r="P516" s="313"/>
    </row>
    <row r="517" spans="3:16" ht="20.25" customHeight="1" x14ac:dyDescent="0.25">
      <c r="C517" s="169" t="s">
        <v>844</v>
      </c>
      <c r="D517" s="485" t="s">
        <v>736</v>
      </c>
      <c r="E517" s="169"/>
      <c r="F517" s="310"/>
      <c r="G517" s="169"/>
      <c r="H517" s="273"/>
      <c r="I517" s="273"/>
      <c r="J517" s="169"/>
      <c r="K517" s="273"/>
      <c r="L517" s="169"/>
      <c r="M517" s="311">
        <v>2663.1280000000002</v>
      </c>
      <c r="N517" s="169"/>
      <c r="O517" s="312"/>
      <c r="P517" s="313"/>
    </row>
    <row r="518" spans="3:16" ht="20.25" customHeight="1" x14ac:dyDescent="0.25">
      <c r="C518" s="169" t="s">
        <v>845</v>
      </c>
      <c r="D518" s="485" t="s">
        <v>736</v>
      </c>
      <c r="E518" s="169"/>
      <c r="F518" s="310"/>
      <c r="G518" s="169"/>
      <c r="H518" s="273"/>
      <c r="I518" s="273"/>
      <c r="J518" s="169"/>
      <c r="K518" s="273"/>
      <c r="L518" s="169"/>
      <c r="M518" s="311">
        <v>2663.1280000000002</v>
      </c>
      <c r="N518" s="169"/>
      <c r="O518" s="312"/>
      <c r="P518" s="313"/>
    </row>
    <row r="519" spans="3:16" ht="20.25" customHeight="1" x14ac:dyDescent="0.25">
      <c r="C519" s="169" t="s">
        <v>846</v>
      </c>
      <c r="D519" s="485" t="s">
        <v>736</v>
      </c>
      <c r="E519" s="169"/>
      <c r="F519" s="310"/>
      <c r="G519" s="169"/>
      <c r="H519" s="273"/>
      <c r="I519" s="273"/>
      <c r="J519" s="169"/>
      <c r="K519" s="273"/>
      <c r="L519" s="169"/>
      <c r="M519" s="311">
        <v>2663.1280000000002</v>
      </c>
      <c r="N519" s="169"/>
      <c r="O519" s="312"/>
      <c r="P519" s="313"/>
    </row>
    <row r="520" spans="3:16" ht="20.25" customHeight="1" x14ac:dyDescent="0.25">
      <c r="C520" s="169" t="s">
        <v>847</v>
      </c>
      <c r="D520" s="485" t="s">
        <v>736</v>
      </c>
      <c r="E520" s="169"/>
      <c r="F520" s="310"/>
      <c r="G520" s="169"/>
      <c r="H520" s="273"/>
      <c r="I520" s="273"/>
      <c r="J520" s="169"/>
      <c r="K520" s="273"/>
      <c r="L520" s="169"/>
      <c r="M520" s="311">
        <v>2663.1280000000002</v>
      </c>
      <c r="N520" s="169"/>
      <c r="O520" s="312"/>
      <c r="P520" s="313"/>
    </row>
    <row r="521" spans="3:16" ht="20.25" customHeight="1" x14ac:dyDescent="0.25">
      <c r="C521" s="169" t="s">
        <v>848</v>
      </c>
      <c r="D521" s="485" t="s">
        <v>736</v>
      </c>
      <c r="E521" s="169"/>
      <c r="F521" s="310"/>
      <c r="G521" s="169"/>
      <c r="H521" s="273"/>
      <c r="I521" s="273"/>
      <c r="J521" s="169"/>
      <c r="K521" s="273"/>
      <c r="L521" s="169"/>
      <c r="M521" s="311">
        <v>2663.1280000000002</v>
      </c>
      <c r="N521" s="169"/>
      <c r="O521" s="312"/>
      <c r="P521" s="313"/>
    </row>
    <row r="522" spans="3:16" ht="20.25" customHeight="1" x14ac:dyDescent="0.25">
      <c r="C522" s="169" t="s">
        <v>849</v>
      </c>
      <c r="D522" s="485" t="s">
        <v>736</v>
      </c>
      <c r="E522" s="169"/>
      <c r="F522" s="310"/>
      <c r="G522" s="169"/>
      <c r="H522" s="273"/>
      <c r="I522" s="273"/>
      <c r="J522" s="169"/>
      <c r="K522" s="273"/>
      <c r="L522" s="276"/>
      <c r="M522" s="311">
        <v>2663.1280000000002</v>
      </c>
      <c r="N522" s="169"/>
      <c r="O522" s="312"/>
      <c r="P522" s="313"/>
    </row>
    <row r="523" spans="3:16" ht="20.25" customHeight="1" x14ac:dyDescent="0.25">
      <c r="C523" s="169" t="s">
        <v>850</v>
      </c>
      <c r="D523" s="485" t="s">
        <v>736</v>
      </c>
      <c r="E523" s="169"/>
      <c r="F523" s="310"/>
      <c r="G523" s="169"/>
      <c r="H523" s="273"/>
      <c r="I523" s="273"/>
      <c r="J523" s="169"/>
      <c r="K523" s="273"/>
      <c r="L523" s="169"/>
      <c r="M523" s="311">
        <v>2663.1280000000002</v>
      </c>
      <c r="N523" s="169"/>
      <c r="O523" s="312"/>
      <c r="P523" s="313"/>
    </row>
    <row r="524" spans="3:16" ht="20.25" customHeight="1" x14ac:dyDescent="0.25">
      <c r="C524" s="169" t="s">
        <v>851</v>
      </c>
      <c r="D524" s="485" t="s">
        <v>736</v>
      </c>
      <c r="E524" s="169"/>
      <c r="F524" s="310"/>
      <c r="G524" s="169"/>
      <c r="H524" s="273"/>
      <c r="I524" s="273"/>
      <c r="J524" s="169"/>
      <c r="K524" s="273"/>
      <c r="L524" s="169"/>
      <c r="M524" s="311">
        <v>2663.1280000000002</v>
      </c>
      <c r="N524" s="169"/>
      <c r="O524" s="312"/>
      <c r="P524" s="313"/>
    </row>
    <row r="525" spans="3:16" ht="20.25" customHeight="1" x14ac:dyDescent="0.25">
      <c r="C525" s="169" t="s">
        <v>852</v>
      </c>
      <c r="D525" s="485" t="s">
        <v>736</v>
      </c>
      <c r="E525" s="169"/>
      <c r="F525" s="310"/>
      <c r="G525" s="169"/>
      <c r="H525" s="273"/>
      <c r="I525" s="273"/>
      <c r="J525" s="169"/>
      <c r="K525" s="273"/>
      <c r="L525" s="169"/>
      <c r="M525" s="311">
        <v>2663.1280000000002</v>
      </c>
      <c r="N525" s="169"/>
      <c r="O525" s="312"/>
      <c r="P525" s="313"/>
    </row>
    <row r="526" spans="3:16" ht="20.25" customHeight="1" x14ac:dyDescent="0.25">
      <c r="C526" s="169" t="s">
        <v>853</v>
      </c>
      <c r="D526" s="485" t="s">
        <v>736</v>
      </c>
      <c r="E526" s="169"/>
      <c r="F526" s="310"/>
      <c r="G526" s="169"/>
      <c r="H526" s="273"/>
      <c r="I526" s="273"/>
      <c r="J526" s="169"/>
      <c r="K526" s="273"/>
      <c r="L526" s="169"/>
      <c r="M526" s="311">
        <v>2663.1280000000002</v>
      </c>
      <c r="N526" s="169"/>
      <c r="O526" s="312"/>
      <c r="P526" s="313"/>
    </row>
    <row r="527" spans="3:16" ht="20.25" customHeight="1" x14ac:dyDescent="0.25">
      <c r="C527" s="169" t="s">
        <v>854</v>
      </c>
      <c r="D527" s="485" t="s">
        <v>736</v>
      </c>
      <c r="E527" s="169"/>
      <c r="F527" s="310"/>
      <c r="G527" s="273"/>
      <c r="H527" s="273"/>
      <c r="I527" s="273"/>
      <c r="J527" s="273"/>
      <c r="K527" s="273"/>
      <c r="L527" s="169"/>
      <c r="M527" s="311">
        <v>2663.1280000000002</v>
      </c>
      <c r="N527" s="169"/>
      <c r="O527" s="312"/>
      <c r="P527" s="313"/>
    </row>
    <row r="528" spans="3:16" ht="20.25" customHeight="1" x14ac:dyDescent="0.25">
      <c r="C528" s="169" t="s">
        <v>855</v>
      </c>
      <c r="D528" s="485" t="s">
        <v>736</v>
      </c>
      <c r="E528" s="169"/>
      <c r="F528" s="310"/>
      <c r="G528" s="273"/>
      <c r="H528" s="273"/>
      <c r="I528" s="273"/>
      <c r="J528" s="273"/>
      <c r="K528" s="273"/>
      <c r="L528" s="169"/>
      <c r="M528" s="311">
        <v>2663.1280000000002</v>
      </c>
      <c r="N528" s="169"/>
      <c r="O528" s="312"/>
      <c r="P528" s="313"/>
    </row>
    <row r="529" spans="3:16" ht="20.25" customHeight="1" x14ac:dyDescent="0.25">
      <c r="C529" s="169" t="s">
        <v>856</v>
      </c>
      <c r="D529" s="485" t="s">
        <v>736</v>
      </c>
      <c r="E529" s="169"/>
      <c r="F529" s="310"/>
      <c r="G529" s="273"/>
      <c r="H529" s="273"/>
      <c r="I529" s="273"/>
      <c r="J529" s="273"/>
      <c r="K529" s="273"/>
      <c r="L529" s="169"/>
      <c r="M529" s="311">
        <v>2663.1280000000002</v>
      </c>
      <c r="N529" s="169"/>
      <c r="O529" s="312"/>
      <c r="P529" s="313"/>
    </row>
    <row r="530" spans="3:16" ht="20.25" customHeight="1" x14ac:dyDescent="0.25">
      <c r="C530" s="169" t="s">
        <v>857</v>
      </c>
      <c r="D530" s="485" t="s">
        <v>858</v>
      </c>
      <c r="E530" s="169"/>
      <c r="F530" s="310"/>
      <c r="G530" s="273"/>
      <c r="H530" s="273"/>
      <c r="I530" s="273"/>
      <c r="J530" s="273"/>
      <c r="K530" s="273"/>
      <c r="L530" s="169"/>
      <c r="M530" s="311">
        <v>2610</v>
      </c>
      <c r="N530" s="169"/>
      <c r="O530" s="312"/>
      <c r="P530" s="313"/>
    </row>
    <row r="531" spans="3:16" ht="20.25" customHeight="1" x14ac:dyDescent="0.25">
      <c r="C531" s="169" t="s">
        <v>859</v>
      </c>
      <c r="D531" s="485" t="s">
        <v>858</v>
      </c>
      <c r="E531" s="169"/>
      <c r="F531" s="310"/>
      <c r="G531" s="273"/>
      <c r="H531" s="273"/>
      <c r="I531" s="273"/>
      <c r="J531" s="273"/>
      <c r="K531" s="273"/>
      <c r="L531" s="169"/>
      <c r="M531" s="311">
        <v>2610</v>
      </c>
      <c r="N531" s="169"/>
      <c r="O531" s="312"/>
      <c r="P531" s="313"/>
    </row>
    <row r="532" spans="3:16" ht="20.25" customHeight="1" x14ac:dyDescent="0.25">
      <c r="C532" s="169" t="s">
        <v>860</v>
      </c>
      <c r="D532" s="485" t="s">
        <v>858</v>
      </c>
      <c r="E532" s="169"/>
      <c r="F532" s="310"/>
      <c r="G532" s="273"/>
      <c r="H532" s="273"/>
      <c r="I532" s="273"/>
      <c r="J532" s="273"/>
      <c r="K532" s="273"/>
      <c r="L532" s="169"/>
      <c r="M532" s="311">
        <v>2610</v>
      </c>
      <c r="N532" s="169"/>
      <c r="O532" s="312"/>
      <c r="P532" s="313"/>
    </row>
    <row r="533" spans="3:16" ht="20.25" customHeight="1" x14ac:dyDescent="0.25">
      <c r="C533" s="169" t="s">
        <v>861</v>
      </c>
      <c r="D533" s="485" t="s">
        <v>858</v>
      </c>
      <c r="E533" s="169"/>
      <c r="F533" s="310"/>
      <c r="G533" s="273"/>
      <c r="H533" s="273"/>
      <c r="I533" s="273"/>
      <c r="J533" s="273"/>
      <c r="K533" s="273"/>
      <c r="L533" s="169"/>
      <c r="M533" s="311">
        <v>2610</v>
      </c>
      <c r="N533" s="169"/>
      <c r="O533" s="312"/>
      <c r="P533" s="313"/>
    </row>
    <row r="534" spans="3:16" ht="20.25" customHeight="1" x14ac:dyDescent="0.25">
      <c r="C534" s="169" t="s">
        <v>862</v>
      </c>
      <c r="D534" s="485" t="s">
        <v>858</v>
      </c>
      <c r="E534" s="169"/>
      <c r="F534" s="310"/>
      <c r="G534" s="273"/>
      <c r="H534" s="273"/>
      <c r="I534" s="273"/>
      <c r="J534" s="273"/>
      <c r="K534" s="273"/>
      <c r="L534" s="169"/>
      <c r="M534" s="311">
        <v>2610</v>
      </c>
      <c r="N534" s="169"/>
      <c r="O534" s="312"/>
      <c r="P534" s="313"/>
    </row>
    <row r="535" spans="3:16" ht="20.25" customHeight="1" x14ac:dyDescent="0.25">
      <c r="C535" s="169" t="s">
        <v>863</v>
      </c>
      <c r="D535" s="485" t="s">
        <v>858</v>
      </c>
      <c r="E535" s="169"/>
      <c r="F535" s="310"/>
      <c r="G535" s="273"/>
      <c r="H535" s="273"/>
      <c r="I535" s="273"/>
      <c r="J535" s="273"/>
      <c r="K535" s="273"/>
      <c r="L535" s="169"/>
      <c r="M535" s="311">
        <v>2610</v>
      </c>
      <c r="N535" s="169"/>
      <c r="O535" s="312"/>
      <c r="P535" s="313"/>
    </row>
    <row r="536" spans="3:16" ht="20.25" customHeight="1" x14ac:dyDescent="0.25">
      <c r="C536" s="169" t="s">
        <v>864</v>
      </c>
      <c r="D536" s="485" t="s">
        <v>858</v>
      </c>
      <c r="E536" s="169"/>
      <c r="F536" s="310"/>
      <c r="G536" s="273"/>
      <c r="H536" s="273"/>
      <c r="I536" s="273"/>
      <c r="J536" s="273"/>
      <c r="K536" s="273"/>
      <c r="L536" s="169"/>
      <c r="M536" s="311">
        <v>2610</v>
      </c>
      <c r="N536" s="169"/>
      <c r="O536" s="312"/>
      <c r="P536" s="313"/>
    </row>
    <row r="537" spans="3:16" ht="20.25" customHeight="1" x14ac:dyDescent="0.25">
      <c r="C537" s="169" t="s">
        <v>865</v>
      </c>
      <c r="D537" s="485" t="s">
        <v>858</v>
      </c>
      <c r="E537" s="169"/>
      <c r="F537" s="310"/>
      <c r="G537" s="273"/>
      <c r="H537" s="273"/>
      <c r="I537" s="273"/>
      <c r="J537" s="273"/>
      <c r="K537" s="273"/>
      <c r="L537" s="169"/>
      <c r="M537" s="311">
        <v>2610</v>
      </c>
      <c r="N537" s="169"/>
      <c r="O537" s="312"/>
      <c r="P537" s="313"/>
    </row>
    <row r="538" spans="3:16" ht="20.25" customHeight="1" x14ac:dyDescent="0.25">
      <c r="C538" s="169" t="s">
        <v>866</v>
      </c>
      <c r="D538" s="485" t="s">
        <v>858</v>
      </c>
      <c r="E538" s="169"/>
      <c r="F538" s="310"/>
      <c r="G538" s="273"/>
      <c r="H538" s="273"/>
      <c r="I538" s="273"/>
      <c r="J538" s="273"/>
      <c r="K538" s="273"/>
      <c r="L538" s="169"/>
      <c r="M538" s="311">
        <v>2610</v>
      </c>
      <c r="N538" s="169"/>
      <c r="O538" s="312"/>
      <c r="P538" s="313"/>
    </row>
    <row r="539" spans="3:16" ht="20.25" customHeight="1" x14ac:dyDescent="0.25">
      <c r="C539" s="169" t="s">
        <v>867</v>
      </c>
      <c r="D539" s="485" t="s">
        <v>858</v>
      </c>
      <c r="E539" s="169"/>
      <c r="F539" s="310"/>
      <c r="G539" s="273"/>
      <c r="H539" s="273"/>
      <c r="I539" s="273"/>
      <c r="J539" s="273"/>
      <c r="K539" s="273"/>
      <c r="L539" s="169"/>
      <c r="M539" s="311">
        <v>2610</v>
      </c>
      <c r="N539" s="169"/>
      <c r="O539" s="312"/>
      <c r="P539" s="313"/>
    </row>
    <row r="540" spans="3:16" ht="20.25" customHeight="1" x14ac:dyDescent="0.25">
      <c r="C540" s="169" t="s">
        <v>868</v>
      </c>
      <c r="D540" s="485" t="s">
        <v>858</v>
      </c>
      <c r="E540" s="169"/>
      <c r="F540" s="310"/>
      <c r="G540" s="273"/>
      <c r="H540" s="273"/>
      <c r="I540" s="273"/>
      <c r="J540" s="169"/>
      <c r="K540" s="273"/>
      <c r="L540" s="169"/>
      <c r="M540" s="311">
        <v>2610</v>
      </c>
      <c r="N540" s="169"/>
      <c r="O540" s="312"/>
      <c r="P540" s="313"/>
    </row>
    <row r="541" spans="3:16" ht="20.25" customHeight="1" x14ac:dyDescent="0.25">
      <c r="C541" s="169" t="s">
        <v>869</v>
      </c>
      <c r="D541" s="485" t="s">
        <v>858</v>
      </c>
      <c r="E541" s="169"/>
      <c r="F541" s="310"/>
      <c r="G541" s="273"/>
      <c r="H541" s="273"/>
      <c r="I541" s="273"/>
      <c r="J541" s="169"/>
      <c r="K541" s="273"/>
      <c r="L541" s="169"/>
      <c r="M541" s="311">
        <v>2610</v>
      </c>
      <c r="N541" s="169"/>
      <c r="O541" s="312"/>
      <c r="P541" s="313"/>
    </row>
    <row r="542" spans="3:16" ht="20.25" customHeight="1" x14ac:dyDescent="0.25">
      <c r="C542" s="169" t="s">
        <v>870</v>
      </c>
      <c r="D542" s="485" t="s">
        <v>858</v>
      </c>
      <c r="E542" s="169"/>
      <c r="F542" s="310"/>
      <c r="G542" s="273"/>
      <c r="H542" s="273"/>
      <c r="I542" s="273"/>
      <c r="J542" s="169"/>
      <c r="K542" s="273"/>
      <c r="L542" s="169"/>
      <c r="M542" s="311">
        <v>2610</v>
      </c>
      <c r="N542" s="169"/>
      <c r="O542" s="312"/>
      <c r="P542" s="313"/>
    </row>
    <row r="543" spans="3:16" ht="20.25" customHeight="1" x14ac:dyDescent="0.25">
      <c r="C543" s="169" t="s">
        <v>871</v>
      </c>
      <c r="D543" s="485" t="s">
        <v>858</v>
      </c>
      <c r="E543" s="169"/>
      <c r="F543" s="310"/>
      <c r="G543" s="273"/>
      <c r="H543" s="273"/>
      <c r="I543" s="273"/>
      <c r="J543" s="169"/>
      <c r="K543" s="273"/>
      <c r="L543" s="169"/>
      <c r="M543" s="311">
        <v>2610</v>
      </c>
      <c r="N543" s="169"/>
      <c r="O543" s="312"/>
      <c r="P543" s="313"/>
    </row>
    <row r="544" spans="3:16" ht="20.25" customHeight="1" x14ac:dyDescent="0.25">
      <c r="C544" s="169" t="s">
        <v>872</v>
      </c>
      <c r="D544" s="485" t="s">
        <v>858</v>
      </c>
      <c r="E544" s="169"/>
      <c r="F544" s="310"/>
      <c r="G544" s="273"/>
      <c r="H544" s="273"/>
      <c r="I544" s="273"/>
      <c r="J544" s="169"/>
      <c r="K544" s="273"/>
      <c r="L544" s="169"/>
      <c r="M544" s="311">
        <v>2610</v>
      </c>
      <c r="N544" s="169"/>
      <c r="O544" s="312"/>
      <c r="P544" s="313"/>
    </row>
    <row r="545" spans="3:16" ht="20.25" customHeight="1" x14ac:dyDescent="0.25">
      <c r="C545" s="169" t="s">
        <v>873</v>
      </c>
      <c r="D545" s="485" t="s">
        <v>858</v>
      </c>
      <c r="E545" s="169"/>
      <c r="F545" s="310"/>
      <c r="G545" s="273"/>
      <c r="H545" s="273"/>
      <c r="I545" s="273"/>
      <c r="J545" s="169"/>
      <c r="K545" s="273"/>
      <c r="L545" s="169"/>
      <c r="M545" s="311">
        <v>2610</v>
      </c>
      <c r="N545" s="169"/>
      <c r="O545" s="312"/>
      <c r="P545" s="313"/>
    </row>
    <row r="546" spans="3:16" ht="20.25" customHeight="1" x14ac:dyDescent="0.25">
      <c r="C546" s="169" t="s">
        <v>874</v>
      </c>
      <c r="D546" s="485" t="s">
        <v>875</v>
      </c>
      <c r="E546" s="169"/>
      <c r="F546" s="310"/>
      <c r="G546" s="273"/>
      <c r="H546" s="273"/>
      <c r="I546" s="273"/>
      <c r="J546" s="169"/>
      <c r="K546" s="273"/>
      <c r="L546" s="169"/>
      <c r="M546" s="311">
        <v>2646.55</v>
      </c>
      <c r="N546" s="169"/>
      <c r="O546" s="312"/>
      <c r="P546" s="313"/>
    </row>
    <row r="547" spans="3:16" ht="20.25" customHeight="1" x14ac:dyDescent="0.25">
      <c r="C547" s="169" t="s">
        <v>876</v>
      </c>
      <c r="D547" s="485" t="s">
        <v>875</v>
      </c>
      <c r="E547" s="169"/>
      <c r="F547" s="310"/>
      <c r="G547" s="273"/>
      <c r="H547" s="273"/>
      <c r="I547" s="273"/>
      <c r="J547" s="169"/>
      <c r="K547" s="273"/>
      <c r="L547" s="169"/>
      <c r="M547" s="311">
        <v>2646.55</v>
      </c>
      <c r="N547" s="169"/>
      <c r="O547" s="312"/>
      <c r="P547" s="313"/>
    </row>
    <row r="548" spans="3:16" ht="20.25" customHeight="1" x14ac:dyDescent="0.25">
      <c r="C548" s="169" t="s">
        <v>877</v>
      </c>
      <c r="D548" s="485" t="s">
        <v>875</v>
      </c>
      <c r="E548" s="169"/>
      <c r="F548" s="310"/>
      <c r="G548" s="273"/>
      <c r="H548" s="273"/>
      <c r="I548" s="273"/>
      <c r="J548" s="169"/>
      <c r="K548" s="273"/>
      <c r="L548" s="169"/>
      <c r="M548" s="311">
        <v>2646.55</v>
      </c>
      <c r="N548" s="169"/>
      <c r="O548" s="312"/>
      <c r="P548" s="313"/>
    </row>
    <row r="549" spans="3:16" ht="20.25" customHeight="1" x14ac:dyDescent="0.25">
      <c r="C549" s="169" t="s">
        <v>878</v>
      </c>
      <c r="D549" s="485" t="s">
        <v>879</v>
      </c>
      <c r="E549" s="169"/>
      <c r="F549" s="310"/>
      <c r="G549" s="273"/>
      <c r="H549" s="273"/>
      <c r="I549" s="273"/>
      <c r="J549" s="169"/>
      <c r="K549" s="273"/>
      <c r="L549" s="169"/>
      <c r="M549" s="311">
        <v>2780.36</v>
      </c>
      <c r="N549" s="169"/>
      <c r="O549" s="312"/>
      <c r="P549" s="313"/>
    </row>
    <row r="550" spans="3:16" ht="20.25" customHeight="1" x14ac:dyDescent="0.25">
      <c r="C550" s="169" t="s">
        <v>880</v>
      </c>
      <c r="D550" s="485" t="s">
        <v>612</v>
      </c>
      <c r="E550" s="169"/>
      <c r="F550" s="310"/>
      <c r="G550" s="169"/>
      <c r="H550" s="273"/>
      <c r="I550" s="273"/>
      <c r="J550" s="169"/>
      <c r="K550" s="273"/>
      <c r="L550" s="323"/>
      <c r="M550" s="311">
        <v>2900</v>
      </c>
      <c r="N550" s="169"/>
      <c r="O550" s="312"/>
      <c r="P550" s="313"/>
    </row>
    <row r="551" spans="3:16" ht="20.25" customHeight="1" x14ac:dyDescent="0.25">
      <c r="C551" s="169" t="s">
        <v>881</v>
      </c>
      <c r="D551" s="485" t="s">
        <v>875</v>
      </c>
      <c r="E551" s="169"/>
      <c r="F551" s="310"/>
      <c r="G551" s="169"/>
      <c r="H551" s="273"/>
      <c r="I551" s="273"/>
      <c r="J551" s="169"/>
      <c r="K551" s="273"/>
      <c r="L551" s="323"/>
      <c r="M551" s="311">
        <v>3323.1680000000001</v>
      </c>
      <c r="N551" s="169"/>
      <c r="O551" s="312"/>
      <c r="P551" s="313"/>
    </row>
    <row r="552" spans="3:16" ht="20.25" customHeight="1" x14ac:dyDescent="0.25">
      <c r="C552" s="169" t="s">
        <v>882</v>
      </c>
      <c r="D552" s="485" t="s">
        <v>883</v>
      </c>
      <c r="E552" s="169"/>
      <c r="F552" s="310"/>
      <c r="G552" s="169"/>
      <c r="H552" s="273"/>
      <c r="I552" s="273"/>
      <c r="J552" s="169"/>
      <c r="K552" s="273"/>
      <c r="L552" s="323"/>
      <c r="M552" s="311">
        <v>5089.268</v>
      </c>
      <c r="N552" s="169"/>
      <c r="O552" s="312"/>
      <c r="P552" s="313"/>
    </row>
    <row r="553" spans="3:16" ht="20.25" customHeight="1" x14ac:dyDescent="0.25">
      <c r="C553" s="169" t="s">
        <v>884</v>
      </c>
      <c r="D553" s="485" t="s">
        <v>858</v>
      </c>
      <c r="E553" s="169"/>
      <c r="F553" s="310"/>
      <c r="G553" s="169"/>
      <c r="H553" s="273"/>
      <c r="I553" s="273"/>
      <c r="J553" s="169"/>
      <c r="K553" s="273"/>
      <c r="L553" s="323"/>
      <c r="M553" s="311">
        <v>3422.4</v>
      </c>
      <c r="N553" s="169"/>
      <c r="O553" s="312"/>
      <c r="P553" s="313"/>
    </row>
    <row r="554" spans="3:16" ht="20.25" customHeight="1" x14ac:dyDescent="0.25">
      <c r="C554" s="169" t="s">
        <v>885</v>
      </c>
      <c r="D554" s="485" t="s">
        <v>858</v>
      </c>
      <c r="E554" s="169"/>
      <c r="F554" s="310"/>
      <c r="G554" s="169"/>
      <c r="H554" s="273"/>
      <c r="I554" s="273"/>
      <c r="J554" s="169"/>
      <c r="K554" s="273"/>
      <c r="L554" s="323"/>
      <c r="M554" s="311">
        <v>3422.4</v>
      </c>
      <c r="N554" s="169"/>
      <c r="O554" s="312"/>
      <c r="P554" s="313"/>
    </row>
    <row r="555" spans="3:16" ht="20.25" customHeight="1" x14ac:dyDescent="0.25">
      <c r="C555" s="169" t="s">
        <v>886</v>
      </c>
      <c r="D555" s="485" t="s">
        <v>858</v>
      </c>
      <c r="E555" s="169"/>
      <c r="F555" s="310"/>
      <c r="G555" s="169"/>
      <c r="H555" s="273"/>
      <c r="I555" s="273"/>
      <c r="J555" s="169"/>
      <c r="K555" s="273"/>
      <c r="L555" s="323"/>
      <c r="M555" s="311">
        <v>3422.4</v>
      </c>
      <c r="N555" s="169"/>
      <c r="O555" s="312"/>
      <c r="P555" s="313"/>
    </row>
    <row r="556" spans="3:16" ht="20.25" customHeight="1" x14ac:dyDescent="0.25">
      <c r="C556" s="169" t="s">
        <v>887</v>
      </c>
      <c r="D556" s="485" t="s">
        <v>858</v>
      </c>
      <c r="E556" s="169"/>
      <c r="F556" s="310"/>
      <c r="G556" s="169"/>
      <c r="H556" s="273"/>
      <c r="I556" s="273"/>
      <c r="J556" s="169"/>
      <c r="K556" s="273"/>
      <c r="L556" s="323"/>
      <c r="M556" s="311">
        <v>3422.4</v>
      </c>
      <c r="N556" s="169"/>
      <c r="O556" s="312"/>
      <c r="P556" s="313"/>
    </row>
    <row r="557" spans="3:16" ht="20.25" customHeight="1" x14ac:dyDescent="0.25">
      <c r="C557" s="169" t="s">
        <v>888</v>
      </c>
      <c r="D557" s="485" t="s">
        <v>858</v>
      </c>
      <c r="E557" s="169"/>
      <c r="F557" s="310"/>
      <c r="G557" s="169"/>
      <c r="H557" s="273"/>
      <c r="I557" s="273"/>
      <c r="J557" s="169"/>
      <c r="K557" s="273"/>
      <c r="L557" s="323"/>
      <c r="M557" s="311">
        <v>3422.4</v>
      </c>
      <c r="N557" s="169"/>
      <c r="O557" s="312"/>
      <c r="P557" s="313"/>
    </row>
    <row r="558" spans="3:16" ht="20.25" customHeight="1" x14ac:dyDescent="0.25">
      <c r="C558" s="169" t="s">
        <v>889</v>
      </c>
      <c r="D558" s="485" t="s">
        <v>858</v>
      </c>
      <c r="E558" s="169"/>
      <c r="F558" s="310"/>
      <c r="G558" s="169"/>
      <c r="H558" s="273"/>
      <c r="I558" s="273"/>
      <c r="J558" s="169"/>
      <c r="K558" s="273"/>
      <c r="L558" s="323"/>
      <c r="M558" s="311">
        <v>3422.4</v>
      </c>
      <c r="N558" s="169"/>
      <c r="O558" s="312"/>
      <c r="P558" s="313"/>
    </row>
    <row r="559" spans="3:16" ht="20.25" customHeight="1" x14ac:dyDescent="0.25">
      <c r="C559" s="169" t="s">
        <v>890</v>
      </c>
      <c r="D559" s="485" t="s">
        <v>858</v>
      </c>
      <c r="E559" s="169"/>
      <c r="F559" s="310"/>
      <c r="G559" s="169"/>
      <c r="H559" s="273"/>
      <c r="I559" s="273"/>
      <c r="J559" s="169"/>
      <c r="K559" s="273"/>
      <c r="L559" s="323"/>
      <c r="M559" s="311">
        <v>3422.4</v>
      </c>
      <c r="N559" s="169"/>
      <c r="O559" s="312"/>
      <c r="P559" s="313"/>
    </row>
    <row r="560" spans="3:16" ht="20.25" customHeight="1" x14ac:dyDescent="0.25">
      <c r="C560" s="169" t="s">
        <v>891</v>
      </c>
      <c r="D560" s="485" t="s">
        <v>858</v>
      </c>
      <c r="E560" s="169"/>
      <c r="F560" s="310"/>
      <c r="G560" s="169"/>
      <c r="H560" s="273"/>
      <c r="I560" s="273"/>
      <c r="J560" s="169"/>
      <c r="K560" s="273"/>
      <c r="L560" s="169"/>
      <c r="M560" s="311">
        <v>3422.4</v>
      </c>
      <c r="N560" s="169"/>
      <c r="O560" s="312"/>
      <c r="P560" s="313"/>
    </row>
    <row r="561" spans="3:16" ht="20.25" customHeight="1" x14ac:dyDescent="0.25">
      <c r="C561" s="169" t="s">
        <v>892</v>
      </c>
      <c r="D561" s="485" t="s">
        <v>858</v>
      </c>
      <c r="E561" s="169"/>
      <c r="F561" s="310"/>
      <c r="G561" s="169"/>
      <c r="H561" s="273"/>
      <c r="I561" s="273"/>
      <c r="J561" s="169"/>
      <c r="K561" s="273"/>
      <c r="L561" s="169"/>
      <c r="M561" s="311">
        <v>3422.4</v>
      </c>
      <c r="N561" s="169"/>
      <c r="O561" s="312"/>
      <c r="P561" s="313"/>
    </row>
    <row r="562" spans="3:16" ht="20.25" customHeight="1" x14ac:dyDescent="0.25">
      <c r="C562" s="169" t="s">
        <v>893</v>
      </c>
      <c r="D562" s="485" t="s">
        <v>858</v>
      </c>
      <c r="E562" s="169"/>
      <c r="F562" s="310"/>
      <c r="G562" s="169"/>
      <c r="H562" s="273"/>
      <c r="I562" s="273"/>
      <c r="J562" s="169"/>
      <c r="K562" s="273"/>
      <c r="L562" s="169"/>
      <c r="M562" s="311">
        <v>3422.4</v>
      </c>
      <c r="N562" s="169"/>
      <c r="O562" s="312"/>
      <c r="P562" s="313"/>
    </row>
    <row r="563" spans="3:16" ht="20.25" customHeight="1" x14ac:dyDescent="0.25">
      <c r="C563" s="169" t="s">
        <v>894</v>
      </c>
      <c r="D563" s="485" t="s">
        <v>858</v>
      </c>
      <c r="E563" s="169"/>
      <c r="F563" s="310"/>
      <c r="G563" s="169"/>
      <c r="H563" s="273"/>
      <c r="I563" s="273"/>
      <c r="J563" s="169"/>
      <c r="K563" s="273"/>
      <c r="L563" s="169"/>
      <c r="M563" s="311">
        <v>3422.4</v>
      </c>
      <c r="N563" s="169"/>
      <c r="O563" s="312"/>
      <c r="P563" s="313"/>
    </row>
    <row r="564" spans="3:16" ht="20.25" customHeight="1" x14ac:dyDescent="0.25">
      <c r="C564" s="169" t="s">
        <v>895</v>
      </c>
      <c r="D564" s="485" t="s">
        <v>858</v>
      </c>
      <c r="E564" s="169"/>
      <c r="F564" s="310"/>
      <c r="G564" s="169"/>
      <c r="H564" s="273"/>
      <c r="I564" s="273"/>
      <c r="J564" s="169"/>
      <c r="K564" s="273"/>
      <c r="L564" s="169"/>
      <c r="M564" s="311">
        <v>3422.4</v>
      </c>
      <c r="N564" s="169"/>
      <c r="O564" s="312"/>
      <c r="P564" s="313"/>
    </row>
    <row r="565" spans="3:16" ht="20.25" customHeight="1" x14ac:dyDescent="0.25">
      <c r="C565" s="169" t="s">
        <v>896</v>
      </c>
      <c r="D565" s="485" t="s">
        <v>858</v>
      </c>
      <c r="E565" s="169"/>
      <c r="F565" s="310"/>
      <c r="G565" s="169"/>
      <c r="H565" s="273"/>
      <c r="I565" s="273"/>
      <c r="J565" s="169"/>
      <c r="K565" s="273"/>
      <c r="L565" s="169"/>
      <c r="M565" s="311">
        <v>3422.4</v>
      </c>
      <c r="N565" s="169"/>
      <c r="O565" s="312"/>
      <c r="P565" s="313"/>
    </row>
    <row r="566" spans="3:16" ht="20.25" customHeight="1" x14ac:dyDescent="0.25">
      <c r="C566" s="169" t="s">
        <v>897</v>
      </c>
      <c r="D566" s="485" t="s">
        <v>858</v>
      </c>
      <c r="E566" s="169"/>
      <c r="F566" s="310"/>
      <c r="G566" s="169"/>
      <c r="H566" s="273"/>
      <c r="I566" s="273"/>
      <c r="J566" s="169"/>
      <c r="K566" s="273"/>
      <c r="L566" s="169"/>
      <c r="M566" s="311">
        <v>3422.4</v>
      </c>
      <c r="N566" s="169"/>
      <c r="O566" s="312"/>
      <c r="P566" s="313"/>
    </row>
    <row r="567" spans="3:16" ht="20.25" customHeight="1" x14ac:dyDescent="0.25">
      <c r="C567" s="169" t="s">
        <v>898</v>
      </c>
      <c r="D567" s="485" t="s">
        <v>682</v>
      </c>
      <c r="E567" s="169"/>
      <c r="F567" s="310"/>
      <c r="G567" s="169"/>
      <c r="H567" s="273"/>
      <c r="I567" s="273"/>
      <c r="J567" s="169"/>
      <c r="K567" s="273"/>
      <c r="L567" s="169"/>
      <c r="M567" s="311">
        <v>14543.697200000001</v>
      </c>
      <c r="N567" s="169"/>
      <c r="O567" s="312"/>
      <c r="P567" s="313"/>
    </row>
    <row r="568" spans="3:16" ht="20.25" customHeight="1" x14ac:dyDescent="0.25">
      <c r="C568" s="169" t="s">
        <v>899</v>
      </c>
      <c r="D568" s="485" t="s">
        <v>682</v>
      </c>
      <c r="E568" s="169"/>
      <c r="F568" s="310"/>
      <c r="G568" s="169"/>
      <c r="H568" s="273"/>
      <c r="I568" s="273"/>
      <c r="J568" s="169"/>
      <c r="K568" s="273"/>
      <c r="L568" s="169"/>
      <c r="M568" s="311">
        <v>14543.697200000001</v>
      </c>
      <c r="N568" s="169"/>
      <c r="O568" s="312"/>
      <c r="P568" s="313"/>
    </row>
    <row r="569" spans="3:16" ht="20.25" customHeight="1" x14ac:dyDescent="0.25">
      <c r="C569" s="169" t="s">
        <v>900</v>
      </c>
      <c r="D569" s="485" t="s">
        <v>682</v>
      </c>
      <c r="E569" s="169"/>
      <c r="F569" s="310"/>
      <c r="G569" s="169"/>
      <c r="H569" s="273"/>
      <c r="I569" s="273"/>
      <c r="J569" s="169"/>
      <c r="K569" s="273"/>
      <c r="L569" s="169"/>
      <c r="M569" s="311">
        <v>14543.697200000001</v>
      </c>
      <c r="N569" s="169"/>
      <c r="O569" s="312"/>
      <c r="P569" s="313"/>
    </row>
    <row r="570" spans="3:16" ht="20.25" customHeight="1" x14ac:dyDescent="0.25">
      <c r="C570" s="169" t="s">
        <v>901</v>
      </c>
      <c r="D570" s="485" t="s">
        <v>682</v>
      </c>
      <c r="E570" s="169"/>
      <c r="F570" s="310"/>
      <c r="G570" s="169"/>
      <c r="H570" s="273"/>
      <c r="I570" s="273"/>
      <c r="J570" s="169"/>
      <c r="K570" s="273"/>
      <c r="L570" s="169"/>
      <c r="M570" s="311">
        <v>14543.697200000001</v>
      </c>
      <c r="N570" s="169"/>
      <c r="O570" s="312"/>
      <c r="P570" s="313"/>
    </row>
    <row r="571" spans="3:16" ht="20.25" customHeight="1" x14ac:dyDescent="0.25">
      <c r="C571" s="169" t="s">
        <v>902</v>
      </c>
      <c r="D571" s="485" t="s">
        <v>682</v>
      </c>
      <c r="E571" s="169"/>
      <c r="F571" s="310"/>
      <c r="G571" s="169"/>
      <c r="H571" s="273"/>
      <c r="I571" s="273"/>
      <c r="J571" s="169"/>
      <c r="K571" s="273"/>
      <c r="L571" s="169"/>
      <c r="M571" s="311">
        <v>14543.697200000001</v>
      </c>
      <c r="N571" s="169"/>
      <c r="O571" s="312"/>
      <c r="P571" s="313"/>
    </row>
    <row r="572" spans="3:16" ht="20.25" customHeight="1" x14ac:dyDescent="0.25">
      <c r="C572" s="169" t="s">
        <v>903</v>
      </c>
      <c r="D572" s="485" t="s">
        <v>682</v>
      </c>
      <c r="E572" s="169"/>
      <c r="F572" s="310"/>
      <c r="G572" s="169"/>
      <c r="H572" s="273"/>
      <c r="I572" s="273"/>
      <c r="J572" s="169"/>
      <c r="K572" s="273"/>
      <c r="L572" s="169"/>
      <c r="M572" s="311">
        <v>14543.697200000001</v>
      </c>
      <c r="N572" s="169"/>
      <c r="O572" s="312"/>
      <c r="P572" s="313"/>
    </row>
    <row r="573" spans="3:16" ht="20.25" customHeight="1" x14ac:dyDescent="0.25">
      <c r="C573" s="169" t="s">
        <v>904</v>
      </c>
      <c r="D573" s="485" t="s">
        <v>682</v>
      </c>
      <c r="E573" s="169"/>
      <c r="F573" s="310"/>
      <c r="G573" s="169"/>
      <c r="H573" s="273"/>
      <c r="I573" s="273"/>
      <c r="J573" s="169"/>
      <c r="K573" s="273"/>
      <c r="L573" s="169"/>
      <c r="M573" s="311">
        <v>14543.697200000001</v>
      </c>
      <c r="N573" s="169"/>
      <c r="O573" s="312"/>
      <c r="P573" s="313"/>
    </row>
    <row r="574" spans="3:16" ht="20.25" customHeight="1" x14ac:dyDescent="0.25">
      <c r="C574" s="169" t="s">
        <v>905</v>
      </c>
      <c r="D574" s="485" t="s">
        <v>682</v>
      </c>
      <c r="E574" s="169"/>
      <c r="F574" s="310"/>
      <c r="G574" s="169"/>
      <c r="H574" s="273"/>
      <c r="I574" s="273"/>
      <c r="J574" s="169"/>
      <c r="K574" s="273"/>
      <c r="L574" s="169"/>
      <c r="M574" s="311">
        <v>14543.697200000001</v>
      </c>
      <c r="N574" s="169"/>
      <c r="O574" s="312"/>
      <c r="P574" s="313"/>
    </row>
    <row r="575" spans="3:16" ht="20.25" customHeight="1" x14ac:dyDescent="0.25">
      <c r="C575" s="169" t="s">
        <v>906</v>
      </c>
      <c r="D575" s="485" t="s">
        <v>682</v>
      </c>
      <c r="E575" s="169"/>
      <c r="F575" s="310"/>
      <c r="G575" s="169"/>
      <c r="H575" s="273"/>
      <c r="I575" s="273"/>
      <c r="J575" s="169"/>
      <c r="K575" s="273"/>
      <c r="L575" s="169"/>
      <c r="M575" s="311">
        <v>14543.697200000001</v>
      </c>
      <c r="N575" s="169"/>
      <c r="O575" s="312"/>
      <c r="P575" s="313"/>
    </row>
    <row r="576" spans="3:16" ht="20.25" customHeight="1" x14ac:dyDescent="0.25">
      <c r="C576" s="169" t="s">
        <v>907</v>
      </c>
      <c r="D576" s="485" t="s">
        <v>682</v>
      </c>
      <c r="E576" s="169"/>
      <c r="F576" s="310"/>
      <c r="G576" s="169"/>
      <c r="H576" s="273"/>
      <c r="I576" s="273"/>
      <c r="J576" s="169"/>
      <c r="K576" s="273"/>
      <c r="L576" s="169"/>
      <c r="M576" s="311">
        <v>14543.697200000001</v>
      </c>
      <c r="N576" s="169"/>
      <c r="O576" s="312"/>
      <c r="P576" s="313"/>
    </row>
    <row r="577" spans="3:16" ht="20.25" customHeight="1" x14ac:dyDescent="0.25">
      <c r="C577" s="169" t="s">
        <v>908</v>
      </c>
      <c r="D577" s="485" t="s">
        <v>682</v>
      </c>
      <c r="E577" s="169"/>
      <c r="F577" s="310"/>
      <c r="G577" s="169"/>
      <c r="H577" s="273"/>
      <c r="I577" s="273"/>
      <c r="J577" s="169"/>
      <c r="K577" s="273"/>
      <c r="L577" s="169"/>
      <c r="M577" s="311">
        <v>14543.697200000001</v>
      </c>
      <c r="N577" s="169"/>
      <c r="O577" s="312"/>
      <c r="P577" s="313"/>
    </row>
    <row r="578" spans="3:16" ht="20.25" customHeight="1" x14ac:dyDescent="0.25">
      <c r="C578" s="169" t="s">
        <v>909</v>
      </c>
      <c r="D578" s="485" t="s">
        <v>682</v>
      </c>
      <c r="E578" s="169"/>
      <c r="F578" s="310"/>
      <c r="G578" s="169"/>
      <c r="H578" s="273"/>
      <c r="I578" s="273"/>
      <c r="J578" s="169"/>
      <c r="K578" s="273"/>
      <c r="L578" s="169"/>
      <c r="M578" s="311">
        <v>14543.697200000001</v>
      </c>
      <c r="N578" s="169"/>
      <c r="O578" s="312"/>
      <c r="P578" s="313"/>
    </row>
    <row r="579" spans="3:16" ht="20.25" customHeight="1" x14ac:dyDescent="0.25">
      <c r="C579" s="169" t="s">
        <v>910</v>
      </c>
      <c r="D579" s="485" t="s">
        <v>682</v>
      </c>
      <c r="E579" s="169"/>
      <c r="F579" s="310"/>
      <c r="G579" s="169"/>
      <c r="H579" s="273"/>
      <c r="I579" s="273"/>
      <c r="J579" s="169"/>
      <c r="K579" s="273"/>
      <c r="L579" s="169"/>
      <c r="M579" s="311">
        <v>14543.697200000001</v>
      </c>
      <c r="N579" s="169"/>
      <c r="O579" s="312"/>
      <c r="P579" s="313"/>
    </row>
    <row r="580" spans="3:16" ht="20.25" customHeight="1" x14ac:dyDescent="0.25">
      <c r="C580" s="169" t="s">
        <v>911</v>
      </c>
      <c r="D580" s="485" t="s">
        <v>682</v>
      </c>
      <c r="E580" s="169"/>
      <c r="F580" s="310"/>
      <c r="G580" s="169"/>
      <c r="H580" s="273"/>
      <c r="I580" s="273"/>
      <c r="J580" s="169"/>
      <c r="K580" s="273"/>
      <c r="L580" s="169"/>
      <c r="M580" s="311">
        <v>14543.697200000001</v>
      </c>
      <c r="N580" s="169"/>
      <c r="O580" s="312"/>
      <c r="P580" s="313"/>
    </row>
    <row r="581" spans="3:16" ht="20.25" customHeight="1" x14ac:dyDescent="0.25">
      <c r="C581" s="169" t="s">
        <v>912</v>
      </c>
      <c r="D581" s="485" t="s">
        <v>682</v>
      </c>
      <c r="E581" s="169"/>
      <c r="F581" s="310"/>
      <c r="G581" s="169"/>
      <c r="H581" s="273"/>
      <c r="I581" s="273"/>
      <c r="J581" s="169"/>
      <c r="K581" s="273"/>
      <c r="L581" s="169"/>
      <c r="M581" s="311">
        <v>14543.697200000001</v>
      </c>
      <c r="N581" s="169"/>
      <c r="O581" s="312"/>
      <c r="P581" s="313"/>
    </row>
    <row r="582" spans="3:16" ht="20.25" customHeight="1" x14ac:dyDescent="0.25">
      <c r="C582" s="169" t="s">
        <v>913</v>
      </c>
      <c r="D582" s="485" t="s">
        <v>682</v>
      </c>
      <c r="E582" s="169"/>
      <c r="F582" s="310"/>
      <c r="G582" s="322"/>
      <c r="H582" s="322"/>
      <c r="I582" s="273"/>
      <c r="J582" s="169"/>
      <c r="K582" s="273"/>
      <c r="L582" s="169"/>
      <c r="M582" s="311">
        <v>14543.697200000001</v>
      </c>
      <c r="N582" s="169"/>
      <c r="O582" s="312"/>
      <c r="P582" s="313"/>
    </row>
    <row r="583" spans="3:16" ht="20.25" customHeight="1" x14ac:dyDescent="0.25">
      <c r="C583" s="169" t="s">
        <v>914</v>
      </c>
      <c r="D583" s="485" t="s">
        <v>682</v>
      </c>
      <c r="E583" s="169"/>
      <c r="F583" s="310"/>
      <c r="G583" s="322"/>
      <c r="H583" s="322"/>
      <c r="I583" s="273"/>
      <c r="J583" s="169"/>
      <c r="K583" s="273"/>
      <c r="L583" s="169"/>
      <c r="M583" s="311">
        <v>14543.697200000001</v>
      </c>
      <c r="N583" s="169"/>
      <c r="O583" s="312"/>
      <c r="P583" s="313"/>
    </row>
    <row r="584" spans="3:16" ht="20.25" customHeight="1" x14ac:dyDescent="0.25">
      <c r="C584" s="169" t="s">
        <v>915</v>
      </c>
      <c r="D584" s="485" t="s">
        <v>682</v>
      </c>
      <c r="E584" s="169"/>
      <c r="F584" s="310"/>
      <c r="G584" s="322"/>
      <c r="H584" s="322"/>
      <c r="I584" s="273"/>
      <c r="J584" s="169"/>
      <c r="K584" s="273"/>
      <c r="L584" s="169"/>
      <c r="M584" s="311">
        <v>14543.697200000001</v>
      </c>
      <c r="N584" s="169"/>
      <c r="O584" s="312"/>
      <c r="P584" s="313"/>
    </row>
    <row r="585" spans="3:16" ht="20.25" customHeight="1" x14ac:dyDescent="0.25">
      <c r="C585" s="169" t="s">
        <v>916</v>
      </c>
      <c r="D585" s="485" t="s">
        <v>682</v>
      </c>
      <c r="E585" s="169"/>
      <c r="F585" s="310"/>
      <c r="G585" s="322"/>
      <c r="H585" s="322"/>
      <c r="I585" s="273"/>
      <c r="J585" s="169"/>
      <c r="K585" s="273"/>
      <c r="L585" s="169"/>
      <c r="M585" s="311">
        <v>14543.697200000001</v>
      </c>
      <c r="N585" s="169"/>
      <c r="O585" s="312"/>
      <c r="P585" s="313"/>
    </row>
    <row r="586" spans="3:16" ht="20.25" customHeight="1" x14ac:dyDescent="0.25">
      <c r="C586" s="169" t="s">
        <v>917</v>
      </c>
      <c r="D586" s="485" t="s">
        <v>682</v>
      </c>
      <c r="E586" s="169"/>
      <c r="F586" s="310"/>
      <c r="G586" s="170"/>
      <c r="H586" s="273"/>
      <c r="I586" s="273"/>
      <c r="J586" s="169"/>
      <c r="K586" s="273"/>
      <c r="L586" s="169"/>
      <c r="M586" s="311">
        <v>14543.697200000001</v>
      </c>
      <c r="N586" s="169"/>
      <c r="O586" s="312"/>
      <c r="P586" s="313"/>
    </row>
    <row r="587" spans="3:16" ht="20.25" customHeight="1" x14ac:dyDescent="0.25">
      <c r="C587" s="169" t="s">
        <v>918</v>
      </c>
      <c r="D587" s="485" t="s">
        <v>682</v>
      </c>
      <c r="E587" s="169"/>
      <c r="F587" s="310"/>
      <c r="G587" s="170"/>
      <c r="H587" s="273"/>
      <c r="I587" s="273"/>
      <c r="J587" s="169"/>
      <c r="K587" s="273"/>
      <c r="L587" s="169"/>
      <c r="M587" s="311">
        <v>14543.697200000001</v>
      </c>
      <c r="N587" s="169"/>
      <c r="O587" s="312"/>
      <c r="P587" s="313"/>
    </row>
    <row r="588" spans="3:16" ht="20.25" customHeight="1" x14ac:dyDescent="0.25">
      <c r="C588" s="169" t="s">
        <v>919</v>
      </c>
      <c r="D588" s="485" t="s">
        <v>682</v>
      </c>
      <c r="E588" s="169"/>
      <c r="F588" s="310"/>
      <c r="G588" s="169"/>
      <c r="H588" s="273"/>
      <c r="I588" s="273"/>
      <c r="J588" s="169"/>
      <c r="K588" s="273"/>
      <c r="L588" s="169"/>
      <c r="M588" s="311">
        <v>14543.697200000001</v>
      </c>
      <c r="N588" s="169"/>
      <c r="O588" s="312"/>
      <c r="P588" s="313"/>
    </row>
    <row r="589" spans="3:16" ht="20.25" customHeight="1" x14ac:dyDescent="0.25">
      <c r="C589" s="169" t="s">
        <v>920</v>
      </c>
      <c r="D589" s="485" t="s">
        <v>682</v>
      </c>
      <c r="E589" s="169"/>
      <c r="F589" s="310"/>
      <c r="G589" s="169"/>
      <c r="H589" s="273"/>
      <c r="I589" s="273"/>
      <c r="J589" s="169"/>
      <c r="K589" s="273"/>
      <c r="L589" s="169"/>
      <c r="M589" s="311">
        <v>14543.697200000001</v>
      </c>
      <c r="N589" s="169"/>
      <c r="O589" s="312"/>
      <c r="P589" s="313"/>
    </row>
    <row r="590" spans="3:16" ht="20.25" customHeight="1" x14ac:dyDescent="0.25">
      <c r="C590" s="169" t="s">
        <v>921</v>
      </c>
      <c r="D590" s="485" t="s">
        <v>682</v>
      </c>
      <c r="E590" s="169"/>
      <c r="F590" s="310"/>
      <c r="G590" s="322"/>
      <c r="H590" s="322"/>
      <c r="I590" s="273"/>
      <c r="J590" s="169"/>
      <c r="K590" s="273"/>
      <c r="L590" s="169"/>
      <c r="M590" s="311">
        <v>14543.697200000001</v>
      </c>
      <c r="N590" s="169"/>
      <c r="O590" s="312"/>
      <c r="P590" s="313"/>
    </row>
    <row r="591" spans="3:16" ht="20.25" customHeight="1" x14ac:dyDescent="0.25">
      <c r="C591" s="169" t="s">
        <v>922</v>
      </c>
      <c r="D591" s="485" t="s">
        <v>682</v>
      </c>
      <c r="E591" s="169"/>
      <c r="F591" s="310"/>
      <c r="G591" s="322"/>
      <c r="H591" s="322"/>
      <c r="I591" s="273"/>
      <c r="J591" s="169"/>
      <c r="K591" s="273"/>
      <c r="L591" s="169"/>
      <c r="M591" s="311">
        <v>14543.697200000001</v>
      </c>
      <c r="N591" s="169"/>
      <c r="O591" s="312"/>
      <c r="P591" s="313"/>
    </row>
    <row r="592" spans="3:16" ht="20.25" customHeight="1" x14ac:dyDescent="0.25">
      <c r="C592" s="169" t="s">
        <v>923</v>
      </c>
      <c r="D592" s="485" t="s">
        <v>682</v>
      </c>
      <c r="E592" s="169"/>
      <c r="F592" s="310"/>
      <c r="G592" s="322"/>
      <c r="H592" s="322"/>
      <c r="I592" s="273"/>
      <c r="J592" s="169"/>
      <c r="K592" s="273"/>
      <c r="L592" s="169"/>
      <c r="M592" s="311">
        <v>14543.697200000001</v>
      </c>
      <c r="N592" s="169"/>
      <c r="O592" s="312"/>
      <c r="P592" s="313"/>
    </row>
    <row r="593" spans="3:16" ht="20.25" customHeight="1" x14ac:dyDescent="0.25">
      <c r="C593" s="169" t="s">
        <v>924</v>
      </c>
      <c r="D593" s="485" t="s">
        <v>682</v>
      </c>
      <c r="E593" s="169"/>
      <c r="F593" s="310"/>
      <c r="G593" s="322"/>
      <c r="H593" s="273"/>
      <c r="I593" s="169"/>
      <c r="J593" s="169"/>
      <c r="K593" s="273"/>
      <c r="L593" s="169"/>
      <c r="M593" s="311">
        <v>14543.697200000001</v>
      </c>
      <c r="N593" s="169"/>
      <c r="O593" s="312"/>
      <c r="P593" s="313"/>
    </row>
    <row r="594" spans="3:16" ht="20.25" customHeight="1" x14ac:dyDescent="0.25">
      <c r="C594" s="169" t="s">
        <v>925</v>
      </c>
      <c r="D594" s="485" t="s">
        <v>682</v>
      </c>
      <c r="E594" s="169"/>
      <c r="F594" s="310"/>
      <c r="G594" s="322"/>
      <c r="H594" s="273"/>
      <c r="I594" s="169"/>
      <c r="J594" s="169"/>
      <c r="K594" s="273"/>
      <c r="L594" s="169"/>
      <c r="M594" s="311">
        <v>14543.697200000001</v>
      </c>
      <c r="N594" s="169"/>
      <c r="O594" s="312"/>
      <c r="P594" s="313"/>
    </row>
    <row r="595" spans="3:16" ht="20.25" customHeight="1" x14ac:dyDescent="0.25">
      <c r="C595" s="169" t="s">
        <v>926</v>
      </c>
      <c r="D595" s="485" t="s">
        <v>682</v>
      </c>
      <c r="E595" s="169"/>
      <c r="F595" s="310"/>
      <c r="G595" s="169"/>
      <c r="H595" s="273"/>
      <c r="I595" s="169"/>
      <c r="J595" s="169"/>
      <c r="K595" s="273"/>
      <c r="L595" s="169"/>
      <c r="M595" s="311">
        <v>14543.697200000001</v>
      </c>
      <c r="N595" s="169"/>
      <c r="O595" s="312"/>
      <c r="P595" s="313"/>
    </row>
    <row r="596" spans="3:16" ht="20.25" customHeight="1" x14ac:dyDescent="0.25">
      <c r="C596" s="169" t="s">
        <v>927</v>
      </c>
      <c r="D596" s="485" t="s">
        <v>682</v>
      </c>
      <c r="E596" s="169"/>
      <c r="F596" s="310"/>
      <c r="G596" s="169"/>
      <c r="H596" s="273"/>
      <c r="I596" s="169"/>
      <c r="J596" s="169"/>
      <c r="K596" s="273"/>
      <c r="L596" s="169"/>
      <c r="M596" s="311">
        <v>14543.697200000001</v>
      </c>
      <c r="N596" s="169"/>
      <c r="O596" s="312"/>
      <c r="P596" s="313"/>
    </row>
    <row r="597" spans="3:16" ht="20.25" customHeight="1" x14ac:dyDescent="0.25">
      <c r="C597" s="169" t="s">
        <v>928</v>
      </c>
      <c r="D597" s="485" t="s">
        <v>682</v>
      </c>
      <c r="E597" s="169"/>
      <c r="F597" s="310"/>
      <c r="G597" s="169"/>
      <c r="H597" s="273"/>
      <c r="I597" s="169"/>
      <c r="J597" s="169"/>
      <c r="K597" s="273"/>
      <c r="L597" s="169"/>
      <c r="M597" s="311">
        <v>14543.697200000001</v>
      </c>
      <c r="N597" s="169"/>
      <c r="O597" s="312"/>
      <c r="P597" s="313"/>
    </row>
    <row r="598" spans="3:16" ht="20.25" customHeight="1" x14ac:dyDescent="0.25">
      <c r="C598" s="169" t="s">
        <v>929</v>
      </c>
      <c r="D598" s="485" t="s">
        <v>682</v>
      </c>
      <c r="E598" s="169"/>
      <c r="F598" s="310"/>
      <c r="G598" s="169"/>
      <c r="H598" s="273"/>
      <c r="I598" s="169"/>
      <c r="J598" s="169"/>
      <c r="K598" s="273"/>
      <c r="L598" s="169"/>
      <c r="M598" s="311">
        <v>14543.697200000001</v>
      </c>
      <c r="N598" s="169"/>
      <c r="O598" s="312"/>
      <c r="P598" s="313"/>
    </row>
    <row r="599" spans="3:16" ht="20.25" customHeight="1" x14ac:dyDescent="0.25">
      <c r="C599" s="169" t="s">
        <v>930</v>
      </c>
      <c r="D599" s="485" t="s">
        <v>682</v>
      </c>
      <c r="E599" s="169"/>
      <c r="F599" s="310"/>
      <c r="G599" s="169"/>
      <c r="H599" s="273"/>
      <c r="I599" s="169"/>
      <c r="J599" s="169"/>
      <c r="K599" s="273"/>
      <c r="L599" s="169"/>
      <c r="M599" s="311">
        <v>14543.697200000001</v>
      </c>
      <c r="N599" s="169"/>
      <c r="O599" s="312"/>
      <c r="P599" s="313"/>
    </row>
    <row r="600" spans="3:16" ht="20.25" customHeight="1" x14ac:dyDescent="0.25">
      <c r="C600" s="321" t="s">
        <v>931</v>
      </c>
      <c r="D600" s="485" t="s">
        <v>682</v>
      </c>
      <c r="E600" s="169"/>
      <c r="F600" s="310"/>
      <c r="G600" s="169"/>
      <c r="H600" s="273"/>
      <c r="I600" s="169"/>
      <c r="J600" s="169"/>
      <c r="K600" s="273"/>
      <c r="L600" s="169"/>
      <c r="M600" s="311">
        <v>14543.697200000001</v>
      </c>
      <c r="N600" s="169"/>
      <c r="O600" s="312"/>
      <c r="P600" s="313"/>
    </row>
    <row r="601" spans="3:16" ht="20.25" customHeight="1" x14ac:dyDescent="0.25">
      <c r="C601" s="169" t="s">
        <v>932</v>
      </c>
      <c r="D601" s="485" t="s">
        <v>682</v>
      </c>
      <c r="E601" s="169"/>
      <c r="F601" s="310"/>
      <c r="G601" s="169"/>
      <c r="H601" s="273"/>
      <c r="I601" s="169"/>
      <c r="J601" s="169"/>
      <c r="K601" s="273"/>
      <c r="L601" s="169"/>
      <c r="M601" s="311">
        <v>14543.697200000001</v>
      </c>
      <c r="N601" s="169"/>
      <c r="O601" s="312"/>
      <c r="P601" s="313"/>
    </row>
    <row r="602" spans="3:16" ht="20.25" customHeight="1" x14ac:dyDescent="0.25">
      <c r="C602" s="169" t="s">
        <v>933</v>
      </c>
      <c r="D602" s="485" t="s">
        <v>682</v>
      </c>
      <c r="E602" s="169"/>
      <c r="F602" s="310"/>
      <c r="G602" s="169"/>
      <c r="H602" s="273"/>
      <c r="I602" s="169"/>
      <c r="J602" s="169"/>
      <c r="K602" s="273"/>
      <c r="L602" s="169"/>
      <c r="M602" s="311">
        <v>14543.697200000001</v>
      </c>
      <c r="N602" s="169"/>
      <c r="O602" s="312"/>
      <c r="P602" s="313"/>
    </row>
    <row r="603" spans="3:16" ht="20.25" customHeight="1" x14ac:dyDescent="0.25">
      <c r="C603" s="169" t="s">
        <v>934</v>
      </c>
      <c r="D603" s="485" t="s">
        <v>682</v>
      </c>
      <c r="E603" s="169"/>
      <c r="F603" s="310"/>
      <c r="G603" s="169"/>
      <c r="H603" s="273"/>
      <c r="I603" s="169"/>
      <c r="J603" s="169"/>
      <c r="K603" s="273"/>
      <c r="L603" s="169"/>
      <c r="M603" s="311">
        <v>14543.697200000001</v>
      </c>
      <c r="N603" s="169"/>
      <c r="O603" s="312"/>
      <c r="P603" s="313"/>
    </row>
    <row r="604" spans="3:16" ht="20.25" customHeight="1" x14ac:dyDescent="0.25">
      <c r="C604" s="169" t="s">
        <v>935</v>
      </c>
      <c r="D604" s="485" t="s">
        <v>682</v>
      </c>
      <c r="E604" s="169"/>
      <c r="F604" s="310"/>
      <c r="G604" s="169"/>
      <c r="H604" s="273"/>
      <c r="I604" s="273"/>
      <c r="J604" s="169"/>
      <c r="K604" s="169"/>
      <c r="L604" s="169"/>
      <c r="M604" s="311">
        <v>14543.697200000001</v>
      </c>
      <c r="N604" s="169"/>
      <c r="O604" s="312"/>
      <c r="P604" s="313"/>
    </row>
    <row r="605" spans="3:16" ht="20.25" customHeight="1" x14ac:dyDescent="0.25">
      <c r="C605" s="169" t="s">
        <v>936</v>
      </c>
      <c r="D605" s="485" t="s">
        <v>682</v>
      </c>
      <c r="E605" s="169"/>
      <c r="F605" s="310"/>
      <c r="G605" s="169"/>
      <c r="H605" s="273"/>
      <c r="I605" s="169"/>
      <c r="J605" s="169"/>
      <c r="K605" s="169"/>
      <c r="L605" s="276"/>
      <c r="M605" s="311">
        <v>14543.697200000001</v>
      </c>
      <c r="N605" s="169"/>
      <c r="O605" s="312"/>
      <c r="P605" s="313"/>
    </row>
    <row r="606" spans="3:16" ht="20.25" customHeight="1" x14ac:dyDescent="0.25">
      <c r="C606" s="169" t="s">
        <v>937</v>
      </c>
      <c r="D606" s="485" t="s">
        <v>682</v>
      </c>
      <c r="E606" s="169"/>
      <c r="F606" s="310"/>
      <c r="G606" s="169"/>
      <c r="H606" s="273"/>
      <c r="I606" s="169"/>
      <c r="J606" s="169"/>
      <c r="K606" s="169"/>
      <c r="L606" s="276"/>
      <c r="M606" s="311">
        <v>14543.697200000001</v>
      </c>
      <c r="N606" s="169"/>
      <c r="O606" s="312"/>
      <c r="P606" s="313"/>
    </row>
    <row r="607" spans="3:16" ht="20.25" customHeight="1" x14ac:dyDescent="0.25">
      <c r="C607" s="169" t="s">
        <v>938</v>
      </c>
      <c r="D607" s="485" t="s">
        <v>682</v>
      </c>
      <c r="E607" s="169"/>
      <c r="F607" s="310"/>
      <c r="G607" s="169"/>
      <c r="H607" s="273"/>
      <c r="I607" s="169"/>
      <c r="J607" s="169"/>
      <c r="K607" s="169"/>
      <c r="L607" s="276"/>
      <c r="M607" s="311">
        <v>14543.697200000001</v>
      </c>
      <c r="N607" s="169"/>
      <c r="O607" s="312"/>
      <c r="P607" s="313"/>
    </row>
    <row r="608" spans="3:16" ht="20.25" customHeight="1" x14ac:dyDescent="0.25">
      <c r="C608" s="169" t="s">
        <v>939</v>
      </c>
      <c r="D608" s="485" t="s">
        <v>682</v>
      </c>
      <c r="E608" s="169"/>
      <c r="F608" s="310"/>
      <c r="G608" s="169"/>
      <c r="H608" s="273"/>
      <c r="I608" s="169"/>
      <c r="J608" s="169"/>
      <c r="K608" s="169"/>
      <c r="L608" s="276"/>
      <c r="M608" s="311">
        <v>14543.697200000001</v>
      </c>
      <c r="N608" s="169"/>
      <c r="O608" s="312"/>
      <c r="P608" s="313"/>
    </row>
    <row r="609" spans="3:16" ht="20.25" customHeight="1" x14ac:dyDescent="0.25">
      <c r="C609" s="169" t="s">
        <v>940</v>
      </c>
      <c r="D609" s="485" t="s">
        <v>682</v>
      </c>
      <c r="E609" s="169"/>
      <c r="F609" s="310"/>
      <c r="G609" s="169"/>
      <c r="H609" s="273"/>
      <c r="I609" s="169"/>
      <c r="J609" s="169"/>
      <c r="K609" s="169"/>
      <c r="L609" s="169"/>
      <c r="M609" s="311">
        <v>14543.697200000001</v>
      </c>
      <c r="N609" s="169"/>
      <c r="O609" s="312"/>
      <c r="P609" s="313"/>
    </row>
    <row r="610" spans="3:16" ht="20.25" customHeight="1" x14ac:dyDescent="0.25">
      <c r="C610" s="169" t="s">
        <v>941</v>
      </c>
      <c r="D610" s="485" t="s">
        <v>682</v>
      </c>
      <c r="E610" s="169"/>
      <c r="F610" s="310"/>
      <c r="G610" s="273"/>
      <c r="H610" s="273"/>
      <c r="I610" s="169"/>
      <c r="J610" s="169"/>
      <c r="K610" s="169"/>
      <c r="L610" s="169"/>
      <c r="M610" s="311">
        <v>14543.697200000001</v>
      </c>
      <c r="N610" s="169"/>
      <c r="O610" s="312"/>
      <c r="P610" s="313"/>
    </row>
    <row r="611" spans="3:16" ht="20.25" customHeight="1" x14ac:dyDescent="0.25">
      <c r="C611" s="169" t="s">
        <v>942</v>
      </c>
      <c r="D611" s="485" t="s">
        <v>682</v>
      </c>
      <c r="E611" s="169"/>
      <c r="F611" s="310"/>
      <c r="G611" s="169"/>
      <c r="H611" s="273"/>
      <c r="I611" s="169"/>
      <c r="J611" s="169"/>
      <c r="K611" s="169"/>
      <c r="L611" s="169"/>
      <c r="M611" s="311">
        <v>14543.697200000001</v>
      </c>
      <c r="N611" s="169"/>
      <c r="O611" s="312"/>
      <c r="P611" s="313"/>
    </row>
    <row r="612" spans="3:16" ht="20.25" customHeight="1" x14ac:dyDescent="0.25">
      <c r="C612" s="169" t="s">
        <v>943</v>
      </c>
      <c r="D612" s="485" t="s">
        <v>682</v>
      </c>
      <c r="E612" s="169"/>
      <c r="F612" s="310"/>
      <c r="G612" s="169"/>
      <c r="H612" s="273"/>
      <c r="I612" s="169"/>
      <c r="J612" s="169"/>
      <c r="K612" s="169"/>
      <c r="L612" s="169"/>
      <c r="M612" s="311">
        <v>14543.697200000001</v>
      </c>
      <c r="N612" s="169"/>
      <c r="O612" s="312"/>
      <c r="P612" s="313"/>
    </row>
    <row r="613" spans="3:16" ht="20.25" customHeight="1" x14ac:dyDescent="0.25">
      <c r="C613" s="169" t="s">
        <v>944</v>
      </c>
      <c r="D613" s="485" t="s">
        <v>612</v>
      </c>
      <c r="E613" s="169"/>
      <c r="F613" s="310"/>
      <c r="G613" s="169"/>
      <c r="H613" s="273"/>
      <c r="I613" s="169"/>
      <c r="J613" s="169"/>
      <c r="K613" s="169"/>
      <c r="L613" s="169"/>
      <c r="M613" s="311">
        <v>3788.1</v>
      </c>
      <c r="N613" s="169"/>
      <c r="O613" s="312"/>
      <c r="P613" s="313"/>
    </row>
    <row r="614" spans="3:16" ht="20.25" customHeight="1" x14ac:dyDescent="0.25">
      <c r="C614" s="169" t="s">
        <v>945</v>
      </c>
      <c r="D614" s="485" t="s">
        <v>612</v>
      </c>
      <c r="E614" s="169"/>
      <c r="F614" s="310"/>
      <c r="G614" s="169"/>
      <c r="H614" s="273"/>
      <c r="I614" s="169"/>
      <c r="J614" s="169"/>
      <c r="K614" s="169"/>
      <c r="L614" s="169"/>
      <c r="M614" s="311">
        <v>3788.1</v>
      </c>
      <c r="N614" s="169"/>
      <c r="O614" s="312"/>
      <c r="P614" s="313"/>
    </row>
    <row r="615" spans="3:16" ht="20.25" customHeight="1" x14ac:dyDescent="0.25">
      <c r="C615" s="169" t="s">
        <v>946</v>
      </c>
      <c r="D615" s="485" t="s">
        <v>612</v>
      </c>
      <c r="E615" s="169"/>
      <c r="F615" s="310"/>
      <c r="G615" s="169"/>
      <c r="H615" s="273"/>
      <c r="I615" s="169"/>
      <c r="J615" s="169"/>
      <c r="K615" s="169"/>
      <c r="L615" s="169"/>
      <c r="M615" s="311">
        <v>3788.1</v>
      </c>
      <c r="N615" s="169"/>
      <c r="O615" s="312"/>
      <c r="P615" s="313"/>
    </row>
    <row r="616" spans="3:16" ht="20.25" customHeight="1" x14ac:dyDescent="0.25">
      <c r="C616" s="169" t="s">
        <v>947</v>
      </c>
      <c r="D616" s="485" t="s">
        <v>498</v>
      </c>
      <c r="E616" s="169"/>
      <c r="F616" s="310"/>
      <c r="G616" s="169"/>
      <c r="H616" s="273"/>
      <c r="I616" s="169"/>
      <c r="J616" s="169"/>
      <c r="K616" s="169"/>
      <c r="L616" s="169"/>
      <c r="M616" s="311">
        <v>10449.500400000001</v>
      </c>
      <c r="N616" s="169"/>
      <c r="O616" s="312"/>
      <c r="P616" s="313"/>
    </row>
    <row r="617" spans="3:16" ht="20.25" customHeight="1" x14ac:dyDescent="0.25">
      <c r="C617" s="169" t="s">
        <v>948</v>
      </c>
      <c r="D617" s="485" t="s">
        <v>498</v>
      </c>
      <c r="E617" s="169"/>
      <c r="F617" s="310"/>
      <c r="G617" s="169"/>
      <c r="H617" s="273"/>
      <c r="I617" s="169"/>
      <c r="J617" s="169"/>
      <c r="K617" s="169"/>
      <c r="L617" s="169"/>
      <c r="M617" s="311">
        <v>10449.500400000001</v>
      </c>
      <c r="N617" s="169"/>
      <c r="O617" s="312"/>
      <c r="P617" s="313"/>
    </row>
    <row r="618" spans="3:16" ht="20.25" customHeight="1" x14ac:dyDescent="0.25">
      <c r="C618" s="169" t="s">
        <v>949</v>
      </c>
      <c r="D618" s="485" t="s">
        <v>498</v>
      </c>
      <c r="E618" s="169"/>
      <c r="F618" s="310"/>
      <c r="G618" s="169"/>
      <c r="H618" s="273"/>
      <c r="I618" s="169"/>
      <c r="J618" s="169"/>
      <c r="K618" s="169"/>
      <c r="L618" s="169"/>
      <c r="M618" s="311">
        <v>10449.500400000001</v>
      </c>
      <c r="N618" s="169"/>
      <c r="O618" s="312"/>
      <c r="P618" s="313"/>
    </row>
    <row r="619" spans="3:16" ht="20.25" customHeight="1" x14ac:dyDescent="0.25">
      <c r="C619" s="169" t="s">
        <v>950</v>
      </c>
      <c r="D619" s="485" t="s">
        <v>498</v>
      </c>
      <c r="E619" s="169"/>
      <c r="F619" s="310"/>
      <c r="G619" s="169"/>
      <c r="H619" s="273"/>
      <c r="I619" s="169"/>
      <c r="J619" s="169"/>
      <c r="K619" s="169"/>
      <c r="L619" s="169"/>
      <c r="M619" s="311">
        <v>10449.500400000001</v>
      </c>
      <c r="N619" s="169"/>
      <c r="O619" s="312"/>
      <c r="P619" s="313"/>
    </row>
    <row r="620" spans="3:16" ht="20.25" customHeight="1" x14ac:dyDescent="0.25">
      <c r="C620" s="169" t="s">
        <v>951</v>
      </c>
      <c r="D620" s="485" t="s">
        <v>498</v>
      </c>
      <c r="E620" s="169"/>
      <c r="F620" s="310"/>
      <c r="G620" s="169"/>
      <c r="H620" s="273"/>
      <c r="I620" s="169"/>
      <c r="J620" s="169"/>
      <c r="K620" s="169"/>
      <c r="L620" s="169"/>
      <c r="M620" s="311">
        <v>10449.500400000001</v>
      </c>
      <c r="N620" s="169"/>
      <c r="O620" s="312"/>
      <c r="P620" s="313"/>
    </row>
    <row r="621" spans="3:16" ht="20.25" customHeight="1" x14ac:dyDescent="0.25">
      <c r="C621" s="169" t="s">
        <v>952</v>
      </c>
      <c r="D621" s="485" t="s">
        <v>498</v>
      </c>
      <c r="E621" s="169"/>
      <c r="F621" s="310"/>
      <c r="G621" s="169"/>
      <c r="H621" s="273"/>
      <c r="I621" s="169"/>
      <c r="J621" s="169"/>
      <c r="K621" s="273"/>
      <c r="L621" s="169"/>
      <c r="M621" s="311">
        <v>10449.500400000001</v>
      </c>
      <c r="N621" s="169"/>
      <c r="O621" s="312"/>
      <c r="P621" s="313"/>
    </row>
    <row r="622" spans="3:16" ht="20.25" customHeight="1" x14ac:dyDescent="0.25">
      <c r="C622" s="169" t="s">
        <v>953</v>
      </c>
      <c r="D622" s="485" t="s">
        <v>498</v>
      </c>
      <c r="E622" s="169"/>
      <c r="F622" s="310"/>
      <c r="G622" s="169"/>
      <c r="H622" s="273"/>
      <c r="I622" s="169"/>
      <c r="J622" s="169"/>
      <c r="K622" s="273"/>
      <c r="L622" s="169"/>
      <c r="M622" s="311">
        <v>10449.500400000001</v>
      </c>
      <c r="N622" s="169"/>
      <c r="O622" s="312"/>
      <c r="P622" s="313"/>
    </row>
    <row r="623" spans="3:16" ht="20.25" customHeight="1" x14ac:dyDescent="0.25">
      <c r="C623" s="169" t="s">
        <v>954</v>
      </c>
      <c r="D623" s="485" t="s">
        <v>498</v>
      </c>
      <c r="E623" s="169"/>
      <c r="F623" s="310"/>
      <c r="G623" s="169"/>
      <c r="H623" s="273"/>
      <c r="I623" s="169"/>
      <c r="J623" s="169"/>
      <c r="K623" s="273"/>
      <c r="L623" s="169"/>
      <c r="M623" s="311">
        <v>10449.500400000001</v>
      </c>
      <c r="N623" s="169"/>
      <c r="O623" s="312"/>
      <c r="P623" s="313"/>
    </row>
    <row r="624" spans="3:16" ht="20.25" customHeight="1" x14ac:dyDescent="0.25">
      <c r="C624" s="169" t="s">
        <v>955</v>
      </c>
      <c r="D624" s="485" t="s">
        <v>498</v>
      </c>
      <c r="E624" s="169"/>
      <c r="F624" s="310"/>
      <c r="G624" s="169"/>
      <c r="H624" s="273"/>
      <c r="I624" s="169"/>
      <c r="J624" s="169"/>
      <c r="K624" s="273"/>
      <c r="L624" s="169"/>
      <c r="M624" s="311">
        <v>10449.500400000001</v>
      </c>
      <c r="N624" s="169"/>
      <c r="O624" s="312"/>
      <c r="P624" s="313"/>
    </row>
    <row r="625" spans="3:16" ht="20.25" customHeight="1" x14ac:dyDescent="0.25">
      <c r="C625" s="169" t="s">
        <v>956</v>
      </c>
      <c r="D625" s="485" t="s">
        <v>498</v>
      </c>
      <c r="E625" s="169"/>
      <c r="F625" s="310"/>
      <c r="G625" s="169"/>
      <c r="H625" s="273"/>
      <c r="I625" s="169"/>
      <c r="J625" s="169"/>
      <c r="K625" s="273"/>
      <c r="L625" s="169"/>
      <c r="M625" s="311">
        <v>10449.500400000001</v>
      </c>
      <c r="N625" s="169"/>
      <c r="O625" s="312"/>
      <c r="P625" s="313"/>
    </row>
    <row r="626" spans="3:16" ht="20.25" customHeight="1" x14ac:dyDescent="0.25">
      <c r="C626" s="169" t="s">
        <v>957</v>
      </c>
      <c r="D626" s="485" t="s">
        <v>498</v>
      </c>
      <c r="E626" s="169"/>
      <c r="F626" s="310"/>
      <c r="G626" s="169"/>
      <c r="H626" s="273"/>
      <c r="I626" s="169"/>
      <c r="J626" s="169"/>
      <c r="K626" s="273"/>
      <c r="L626" s="169"/>
      <c r="M626" s="311">
        <v>10449.500400000001</v>
      </c>
      <c r="N626" s="169"/>
      <c r="O626" s="312"/>
      <c r="P626" s="313"/>
    </row>
    <row r="627" spans="3:16" ht="20.25" customHeight="1" x14ac:dyDescent="0.25">
      <c r="C627" s="321" t="s">
        <v>958</v>
      </c>
      <c r="D627" s="485" t="s">
        <v>498</v>
      </c>
      <c r="E627" s="169"/>
      <c r="F627" s="310"/>
      <c r="G627" s="169"/>
      <c r="H627" s="273"/>
      <c r="I627" s="169"/>
      <c r="J627" s="169"/>
      <c r="K627" s="273"/>
      <c r="L627" s="169"/>
      <c r="M627" s="311">
        <v>10449.500400000001</v>
      </c>
      <c r="N627" s="169"/>
      <c r="O627" s="312"/>
      <c r="P627" s="313"/>
    </row>
    <row r="628" spans="3:16" ht="20.25" customHeight="1" x14ac:dyDescent="0.25">
      <c r="C628" s="169" t="s">
        <v>959</v>
      </c>
      <c r="D628" s="485" t="s">
        <v>498</v>
      </c>
      <c r="E628" s="169"/>
      <c r="F628" s="310"/>
      <c r="G628" s="169"/>
      <c r="H628" s="273"/>
      <c r="I628" s="169"/>
      <c r="J628" s="169"/>
      <c r="K628" s="273"/>
      <c r="L628" s="169"/>
      <c r="M628" s="324">
        <v>10449.500400000001</v>
      </c>
      <c r="N628" s="169"/>
      <c r="O628" s="312"/>
      <c r="P628" s="313"/>
    </row>
    <row r="629" spans="3:16" ht="20.25" customHeight="1" x14ac:dyDescent="0.25">
      <c r="C629" s="321" t="s">
        <v>960</v>
      </c>
      <c r="D629" s="485" t="s">
        <v>498</v>
      </c>
      <c r="E629" s="169"/>
      <c r="F629" s="310"/>
      <c r="G629" s="169"/>
      <c r="H629" s="273"/>
      <c r="I629" s="169"/>
      <c r="J629" s="169"/>
      <c r="K629" s="273"/>
      <c r="L629" s="169"/>
      <c r="M629" s="311">
        <v>10449.500400000001</v>
      </c>
      <c r="N629" s="169"/>
      <c r="O629" s="312"/>
      <c r="P629" s="313"/>
    </row>
    <row r="630" spans="3:16" ht="20.25" customHeight="1" x14ac:dyDescent="0.25">
      <c r="C630" s="321" t="s">
        <v>961</v>
      </c>
      <c r="D630" s="485" t="s">
        <v>498</v>
      </c>
      <c r="E630" s="169"/>
      <c r="F630" s="310"/>
      <c r="G630" s="169"/>
      <c r="H630" s="273"/>
      <c r="I630" s="169"/>
      <c r="J630" s="169"/>
      <c r="K630" s="169"/>
      <c r="L630" s="169"/>
      <c r="M630" s="311">
        <v>10449.500400000001</v>
      </c>
      <c r="N630" s="169"/>
      <c r="O630" s="312"/>
      <c r="P630" s="313"/>
    </row>
    <row r="631" spans="3:16" ht="20.25" customHeight="1" x14ac:dyDescent="0.25">
      <c r="C631" s="169" t="s">
        <v>962</v>
      </c>
      <c r="D631" s="485" t="s">
        <v>498</v>
      </c>
      <c r="E631" s="169"/>
      <c r="F631" s="310"/>
      <c r="G631" s="169"/>
      <c r="H631" s="273"/>
      <c r="I631" s="169"/>
      <c r="J631" s="169"/>
      <c r="K631" s="169"/>
      <c r="L631" s="169"/>
      <c r="M631" s="311">
        <v>10449.500400000001</v>
      </c>
      <c r="N631" s="169"/>
      <c r="O631" s="312"/>
      <c r="P631" s="313"/>
    </row>
    <row r="632" spans="3:16" ht="20.25" customHeight="1" x14ac:dyDescent="0.25">
      <c r="C632" s="169" t="s">
        <v>963</v>
      </c>
      <c r="D632" s="485" t="s">
        <v>498</v>
      </c>
      <c r="E632" s="169"/>
      <c r="F632" s="310"/>
      <c r="G632" s="169"/>
      <c r="H632" s="273"/>
      <c r="I632" s="169"/>
      <c r="J632" s="169"/>
      <c r="K632" s="169"/>
      <c r="L632" s="169"/>
      <c r="M632" s="311">
        <v>10449.500400000001</v>
      </c>
      <c r="N632" s="169"/>
      <c r="O632" s="312"/>
      <c r="P632" s="313"/>
    </row>
    <row r="633" spans="3:16" ht="20.25" customHeight="1" x14ac:dyDescent="0.25">
      <c r="C633" s="169" t="s">
        <v>964</v>
      </c>
      <c r="D633" s="485" t="s">
        <v>498</v>
      </c>
      <c r="E633" s="169"/>
      <c r="F633" s="310"/>
      <c r="G633" s="169"/>
      <c r="H633" s="273"/>
      <c r="I633" s="169"/>
      <c r="J633" s="169"/>
      <c r="K633" s="169"/>
      <c r="L633" s="169"/>
      <c r="M633" s="311">
        <v>10449.500400000001</v>
      </c>
      <c r="N633" s="169"/>
      <c r="O633" s="312"/>
      <c r="P633" s="313"/>
    </row>
    <row r="634" spans="3:16" ht="20.25" customHeight="1" x14ac:dyDescent="0.25">
      <c r="C634" s="169" t="s">
        <v>965</v>
      </c>
      <c r="D634" s="485" t="s">
        <v>966</v>
      </c>
      <c r="E634" s="169"/>
      <c r="F634" s="310"/>
      <c r="G634" s="169"/>
      <c r="H634" s="273"/>
      <c r="I634" s="169"/>
      <c r="J634" s="169"/>
      <c r="K634" s="169"/>
      <c r="L634" s="169"/>
      <c r="M634" s="311">
        <v>4417.0828000000001</v>
      </c>
      <c r="N634" s="169"/>
      <c r="O634" s="312"/>
      <c r="P634" s="313"/>
    </row>
    <row r="635" spans="3:16" ht="20.25" customHeight="1" x14ac:dyDescent="0.25">
      <c r="C635" s="169" t="s">
        <v>967</v>
      </c>
      <c r="D635" s="485" t="s">
        <v>682</v>
      </c>
      <c r="E635" s="169"/>
      <c r="F635" s="310"/>
      <c r="G635" s="169"/>
      <c r="H635" s="273"/>
      <c r="I635" s="169"/>
      <c r="J635" s="169"/>
      <c r="K635" s="169"/>
      <c r="L635" s="169"/>
      <c r="M635" s="311">
        <v>14543.697200000001</v>
      </c>
      <c r="N635" s="169"/>
      <c r="O635" s="312"/>
      <c r="P635" s="313"/>
    </row>
    <row r="636" spans="3:16" ht="20.25" customHeight="1" x14ac:dyDescent="0.25">
      <c r="C636" s="169" t="s">
        <v>968</v>
      </c>
      <c r="D636" s="485" t="s">
        <v>682</v>
      </c>
      <c r="E636" s="169"/>
      <c r="F636" s="310"/>
      <c r="G636" s="169"/>
      <c r="H636" s="273"/>
      <c r="I636" s="273"/>
      <c r="J636" s="169"/>
      <c r="K636" s="273"/>
      <c r="L636" s="169"/>
      <c r="M636" s="311">
        <v>14543.697200000001</v>
      </c>
      <c r="N636" s="169"/>
      <c r="O636" s="312"/>
      <c r="P636" s="313"/>
    </row>
    <row r="637" spans="3:16" ht="20.25" customHeight="1" x14ac:dyDescent="0.25">
      <c r="C637" s="169" t="s">
        <v>969</v>
      </c>
      <c r="D637" s="485" t="s">
        <v>682</v>
      </c>
      <c r="E637" s="169"/>
      <c r="F637" s="310"/>
      <c r="G637" s="169"/>
      <c r="H637" s="273"/>
      <c r="I637" s="273"/>
      <c r="J637" s="169"/>
      <c r="K637" s="273"/>
      <c r="L637" s="169"/>
      <c r="M637" s="311">
        <v>14543.697200000001</v>
      </c>
      <c r="N637" s="169"/>
      <c r="O637" s="312"/>
      <c r="P637" s="313"/>
    </row>
    <row r="638" spans="3:16" ht="20.25" customHeight="1" x14ac:dyDescent="0.25">
      <c r="C638" s="169" t="s">
        <v>970</v>
      </c>
      <c r="D638" s="485" t="s">
        <v>682</v>
      </c>
      <c r="E638" s="169"/>
      <c r="F638" s="325"/>
      <c r="G638" s="169"/>
      <c r="H638" s="273"/>
      <c r="I638" s="169"/>
      <c r="J638" s="169"/>
      <c r="K638" s="169"/>
      <c r="L638" s="169"/>
      <c r="M638" s="311">
        <v>14543.697200000001</v>
      </c>
      <c r="N638" s="311"/>
      <c r="O638" s="326"/>
      <c r="P638" s="277"/>
    </row>
    <row r="639" spans="3:16" ht="20.25" customHeight="1" x14ac:dyDescent="0.25">
      <c r="C639" s="169" t="s">
        <v>971</v>
      </c>
      <c r="D639" s="485" t="s">
        <v>682</v>
      </c>
      <c r="E639" s="169"/>
      <c r="F639" s="326"/>
      <c r="G639" s="169"/>
      <c r="H639" s="273"/>
      <c r="I639" s="273"/>
      <c r="J639" s="169"/>
      <c r="K639" s="273"/>
      <c r="L639" s="276"/>
      <c r="M639" s="311">
        <v>14543.697200000001</v>
      </c>
      <c r="N639" s="311"/>
      <c r="O639" s="326"/>
      <c r="P639" s="277"/>
    </row>
    <row r="640" spans="3:16" ht="20.25" customHeight="1" x14ac:dyDescent="0.25">
      <c r="C640" s="169" t="s">
        <v>972</v>
      </c>
      <c r="D640" s="485" t="s">
        <v>682</v>
      </c>
      <c r="E640" s="169"/>
      <c r="F640" s="326"/>
      <c r="G640" s="169"/>
      <c r="H640" s="273"/>
      <c r="I640" s="273"/>
      <c r="J640" s="169"/>
      <c r="K640" s="273"/>
      <c r="L640" s="169"/>
      <c r="M640" s="311">
        <v>14543.697200000001</v>
      </c>
      <c r="N640" s="311"/>
      <c r="O640" s="326"/>
      <c r="P640" s="277"/>
    </row>
    <row r="641" spans="3:16" ht="20.25" customHeight="1" x14ac:dyDescent="0.25">
      <c r="C641" s="169" t="s">
        <v>973</v>
      </c>
      <c r="D641" s="485" t="s">
        <v>682</v>
      </c>
      <c r="E641" s="169"/>
      <c r="F641" s="326"/>
      <c r="G641" s="169"/>
      <c r="H641" s="273"/>
      <c r="I641" s="169"/>
      <c r="J641" s="169"/>
      <c r="K641" s="273"/>
      <c r="L641" s="169"/>
      <c r="M641" s="311">
        <v>14543.697200000001</v>
      </c>
      <c r="N641" s="311"/>
      <c r="O641" s="326"/>
      <c r="P641" s="277"/>
    </row>
    <row r="642" spans="3:16" ht="20.25" customHeight="1" x14ac:dyDescent="0.25">
      <c r="C642" s="169" t="s">
        <v>974</v>
      </c>
      <c r="D642" s="485" t="s">
        <v>682</v>
      </c>
      <c r="E642" s="169"/>
      <c r="F642" s="326"/>
      <c r="G642" s="169"/>
      <c r="H642" s="273"/>
      <c r="I642" s="169"/>
      <c r="J642" s="169"/>
      <c r="K642" s="273"/>
      <c r="L642" s="169"/>
      <c r="M642" s="311">
        <v>14543.697200000001</v>
      </c>
      <c r="N642" s="311"/>
      <c r="O642" s="326"/>
      <c r="P642" s="277"/>
    </row>
    <row r="643" spans="3:16" ht="20.25" customHeight="1" x14ac:dyDescent="0.25">
      <c r="C643" s="169" t="s">
        <v>975</v>
      </c>
      <c r="D643" s="485" t="s">
        <v>682</v>
      </c>
      <c r="E643" s="169"/>
      <c r="F643" s="326"/>
      <c r="G643" s="169"/>
      <c r="H643" s="273"/>
      <c r="I643" s="169"/>
      <c r="J643" s="169"/>
      <c r="K643" s="169"/>
      <c r="L643" s="169"/>
      <c r="M643" s="311">
        <v>14543.697200000001</v>
      </c>
      <c r="N643" s="311"/>
      <c r="O643" s="326"/>
      <c r="P643" s="277"/>
    </row>
    <row r="644" spans="3:16" ht="20.25" customHeight="1" x14ac:dyDescent="0.25">
      <c r="C644" s="169" t="s">
        <v>976</v>
      </c>
      <c r="D644" s="485" t="s">
        <v>682</v>
      </c>
      <c r="E644" s="169"/>
      <c r="F644" s="326"/>
      <c r="G644" s="169"/>
      <c r="H644" s="273"/>
      <c r="I644" s="169"/>
      <c r="J644" s="169"/>
      <c r="K644" s="169"/>
      <c r="L644" s="169"/>
      <c r="M644" s="311">
        <v>14543.697200000001</v>
      </c>
      <c r="N644" s="311"/>
      <c r="O644" s="326"/>
      <c r="P644" s="277"/>
    </row>
    <row r="645" spans="3:16" ht="20.25" customHeight="1" x14ac:dyDescent="0.25">
      <c r="C645" s="169" t="s">
        <v>977</v>
      </c>
      <c r="D645" s="485" t="s">
        <v>682</v>
      </c>
      <c r="E645" s="169"/>
      <c r="F645" s="326"/>
      <c r="G645" s="169"/>
      <c r="H645" s="273"/>
      <c r="I645" s="169"/>
      <c r="J645" s="169"/>
      <c r="K645" s="169"/>
      <c r="L645" s="169"/>
      <c r="M645" s="311">
        <v>14543.697200000001</v>
      </c>
      <c r="N645" s="311"/>
      <c r="O645" s="326"/>
      <c r="P645" s="277"/>
    </row>
    <row r="646" spans="3:16" ht="20.25" customHeight="1" x14ac:dyDescent="0.25">
      <c r="C646" s="169" t="s">
        <v>978</v>
      </c>
      <c r="D646" s="485" t="s">
        <v>682</v>
      </c>
      <c r="E646" s="169"/>
      <c r="F646" s="326"/>
      <c r="G646" s="169"/>
      <c r="H646" s="273"/>
      <c r="I646" s="169"/>
      <c r="J646" s="169"/>
      <c r="K646" s="169"/>
      <c r="L646" s="169"/>
      <c r="M646" s="311">
        <v>14543.7</v>
      </c>
      <c r="N646" s="311"/>
      <c r="O646" s="326"/>
      <c r="P646" s="277"/>
    </row>
    <row r="647" spans="3:16" ht="20.25" customHeight="1" x14ac:dyDescent="0.25">
      <c r="C647" s="169" t="s">
        <v>979</v>
      </c>
      <c r="D647" s="485" t="s">
        <v>682</v>
      </c>
      <c r="E647" s="169"/>
      <c r="F647" s="326"/>
      <c r="G647" s="169"/>
      <c r="H647" s="273"/>
      <c r="I647" s="273"/>
      <c r="J647" s="169"/>
      <c r="K647" s="273"/>
      <c r="L647" s="169"/>
      <c r="M647" s="311">
        <v>14543.7</v>
      </c>
      <c r="N647" s="311"/>
      <c r="O647" s="326"/>
      <c r="P647" s="277"/>
    </row>
    <row r="648" spans="3:16" ht="20.25" customHeight="1" x14ac:dyDescent="0.25">
      <c r="C648" s="169" t="s">
        <v>980</v>
      </c>
      <c r="D648" s="485" t="s">
        <v>682</v>
      </c>
      <c r="E648" s="169"/>
      <c r="F648" s="326"/>
      <c r="G648" s="169"/>
      <c r="H648" s="273"/>
      <c r="I648" s="273"/>
      <c r="J648" s="169"/>
      <c r="K648" s="273"/>
      <c r="L648" s="169"/>
      <c r="M648" s="311">
        <v>14543.7</v>
      </c>
      <c r="N648" s="311"/>
      <c r="O648" s="326"/>
      <c r="P648" s="277"/>
    </row>
    <row r="649" spans="3:16" ht="20.25" customHeight="1" x14ac:dyDescent="0.25">
      <c r="C649" s="169" t="s">
        <v>981</v>
      </c>
      <c r="D649" s="485" t="s">
        <v>682</v>
      </c>
      <c r="E649" s="169"/>
      <c r="F649" s="326"/>
      <c r="G649" s="169"/>
      <c r="H649" s="273"/>
      <c r="I649" s="273"/>
      <c r="J649" s="169"/>
      <c r="K649" s="273"/>
      <c r="L649" s="169"/>
      <c r="M649" s="311">
        <v>14543.7</v>
      </c>
      <c r="N649" s="311"/>
      <c r="O649" s="326"/>
      <c r="P649" s="277"/>
    </row>
    <row r="650" spans="3:16" ht="20.25" customHeight="1" x14ac:dyDescent="0.25">
      <c r="C650" s="169" t="s">
        <v>982</v>
      </c>
      <c r="D650" s="485" t="s">
        <v>682</v>
      </c>
      <c r="E650" s="169"/>
      <c r="F650" s="325"/>
      <c r="G650" s="169"/>
      <c r="H650" s="169"/>
      <c r="I650" s="169"/>
      <c r="J650" s="169"/>
      <c r="K650" s="169"/>
      <c r="L650" s="169"/>
      <c r="M650" s="311">
        <v>14543.7</v>
      </c>
      <c r="N650" s="169"/>
      <c r="O650" s="327"/>
      <c r="P650" s="313"/>
    </row>
    <row r="651" spans="3:16" ht="20.25" customHeight="1" x14ac:dyDescent="0.25">
      <c r="C651" s="488" t="s">
        <v>983</v>
      </c>
      <c r="D651" s="485" t="s">
        <v>682</v>
      </c>
      <c r="E651" s="169"/>
      <c r="F651" s="325"/>
      <c r="G651" s="169"/>
      <c r="H651" s="169"/>
      <c r="I651" s="169"/>
      <c r="J651" s="169"/>
      <c r="K651" s="169"/>
      <c r="L651" s="169"/>
      <c r="M651" s="311">
        <v>14543.7</v>
      </c>
      <c r="N651" s="169"/>
      <c r="O651" s="327"/>
      <c r="P651" s="313"/>
    </row>
    <row r="652" spans="3:16" ht="20.25" customHeight="1" x14ac:dyDescent="0.25">
      <c r="C652" s="169" t="s">
        <v>984</v>
      </c>
      <c r="D652" s="485" t="s">
        <v>966</v>
      </c>
      <c r="E652" s="169"/>
      <c r="F652" s="325"/>
      <c r="G652" s="169"/>
      <c r="H652" s="169"/>
      <c r="I652" s="169"/>
      <c r="J652" s="169"/>
      <c r="K652" s="169"/>
      <c r="L652" s="169"/>
      <c r="M652" s="311">
        <v>4563.2</v>
      </c>
      <c r="N652" s="169"/>
      <c r="O652" s="327"/>
      <c r="P652" s="313"/>
    </row>
    <row r="653" spans="3:16" ht="20.25" customHeight="1" x14ac:dyDescent="0.25">
      <c r="C653" s="169" t="s">
        <v>985</v>
      </c>
      <c r="D653" s="485" t="s">
        <v>966</v>
      </c>
      <c r="E653" s="169"/>
      <c r="F653" s="325"/>
      <c r="G653" s="169"/>
      <c r="H653" s="169"/>
      <c r="I653" s="169"/>
      <c r="J653" s="169"/>
      <c r="K653" s="169"/>
      <c r="L653" s="169"/>
      <c r="M653" s="311">
        <v>4563.2</v>
      </c>
      <c r="N653" s="169"/>
      <c r="O653" s="327"/>
      <c r="P653" s="313"/>
    </row>
    <row r="654" spans="3:16" ht="20.25" customHeight="1" x14ac:dyDescent="0.25">
      <c r="C654" s="169" t="s">
        <v>986</v>
      </c>
      <c r="D654" s="485" t="s">
        <v>966</v>
      </c>
      <c r="E654" s="169"/>
      <c r="F654" s="325"/>
      <c r="G654" s="169"/>
      <c r="H654" s="169"/>
      <c r="I654" s="169"/>
      <c r="J654" s="169"/>
      <c r="K654" s="169"/>
      <c r="L654" s="169"/>
      <c r="M654" s="311">
        <v>4563.2</v>
      </c>
      <c r="N654" s="169"/>
      <c r="O654" s="327"/>
      <c r="P654" s="313"/>
    </row>
    <row r="655" spans="3:16" ht="20.25" customHeight="1" x14ac:dyDescent="0.25">
      <c r="C655" s="169" t="s">
        <v>987</v>
      </c>
      <c r="D655" s="485" t="s">
        <v>966</v>
      </c>
      <c r="E655" s="169"/>
      <c r="F655" s="325"/>
      <c r="G655" s="169"/>
      <c r="H655" s="169"/>
      <c r="I655" s="169"/>
      <c r="J655" s="169"/>
      <c r="K655" s="169"/>
      <c r="L655" s="169"/>
      <c r="M655" s="311">
        <v>4563.2</v>
      </c>
      <c r="N655" s="169"/>
      <c r="O655" s="327"/>
      <c r="P655" s="313"/>
    </row>
    <row r="656" spans="3:16" ht="20.25" customHeight="1" x14ac:dyDescent="0.25">
      <c r="C656" s="169" t="s">
        <v>988</v>
      </c>
      <c r="D656" s="485" t="s">
        <v>966</v>
      </c>
      <c r="E656" s="169"/>
      <c r="F656" s="325"/>
      <c r="G656" s="169"/>
      <c r="H656" s="169"/>
      <c r="I656" s="169"/>
      <c r="J656" s="169"/>
      <c r="K656" s="169"/>
      <c r="L656" s="169"/>
      <c r="M656" s="311">
        <v>4563.2</v>
      </c>
      <c r="N656" s="169"/>
      <c r="O656" s="328"/>
      <c r="P656" s="328"/>
    </row>
    <row r="657" spans="3:16" ht="20.25" customHeight="1" x14ac:dyDescent="0.25">
      <c r="C657" s="169" t="s">
        <v>989</v>
      </c>
      <c r="D657" s="485" t="s">
        <v>879</v>
      </c>
      <c r="E657" s="169"/>
      <c r="F657" s="325"/>
      <c r="G657" s="169"/>
      <c r="H657" s="169"/>
      <c r="I657" s="169"/>
      <c r="J657" s="169"/>
      <c r="K657" s="273"/>
      <c r="L657" s="169"/>
      <c r="M657" s="311">
        <v>4649.0828000000001</v>
      </c>
      <c r="N657" s="169"/>
      <c r="O657" s="328"/>
      <c r="P657" s="328"/>
    </row>
    <row r="658" spans="3:16" ht="20.25" customHeight="1" x14ac:dyDescent="0.25">
      <c r="C658" s="169" t="s">
        <v>990</v>
      </c>
      <c r="D658" s="485" t="s">
        <v>991</v>
      </c>
      <c r="E658" s="169"/>
      <c r="F658" s="325"/>
      <c r="G658" s="169"/>
      <c r="H658" s="169"/>
      <c r="I658" s="169"/>
      <c r="J658" s="169"/>
      <c r="K658" s="273"/>
      <c r="L658" s="169"/>
      <c r="M658" s="311">
        <v>4670.38</v>
      </c>
      <c r="N658" s="169"/>
      <c r="O658" s="328"/>
      <c r="P658" s="328"/>
    </row>
    <row r="659" spans="3:16" ht="20.25" customHeight="1" x14ac:dyDescent="0.25">
      <c r="C659" s="169" t="s">
        <v>992</v>
      </c>
      <c r="D659" s="485" t="s">
        <v>993</v>
      </c>
      <c r="E659" s="169"/>
      <c r="F659" s="325"/>
      <c r="G659" s="169"/>
      <c r="H659" s="169"/>
      <c r="I659" s="169"/>
      <c r="J659" s="169"/>
      <c r="K659" s="273"/>
      <c r="L659" s="169"/>
      <c r="M659" s="311">
        <v>14849.995199999999</v>
      </c>
      <c r="N659" s="169"/>
      <c r="O659" s="328"/>
      <c r="P659" s="328"/>
    </row>
    <row r="660" spans="3:16" ht="20.25" customHeight="1" x14ac:dyDescent="0.25">
      <c r="C660" s="169" t="s">
        <v>994</v>
      </c>
      <c r="D660" s="485" t="s">
        <v>993</v>
      </c>
      <c r="E660" s="169"/>
      <c r="F660" s="325"/>
      <c r="G660" s="169"/>
      <c r="H660" s="169"/>
      <c r="I660" s="169"/>
      <c r="J660" s="169"/>
      <c r="K660" s="273"/>
      <c r="L660" s="169"/>
      <c r="M660" s="311">
        <v>14849.995199999999</v>
      </c>
      <c r="N660" s="169"/>
      <c r="O660" s="328"/>
      <c r="P660" s="328"/>
    </row>
    <row r="661" spans="3:16" ht="20.25" customHeight="1" x14ac:dyDescent="0.25">
      <c r="C661" s="169" t="s">
        <v>995</v>
      </c>
      <c r="D661" s="485" t="s">
        <v>993</v>
      </c>
      <c r="E661" s="169"/>
      <c r="F661" s="325"/>
      <c r="G661" s="169"/>
      <c r="H661" s="169"/>
      <c r="I661" s="169"/>
      <c r="J661" s="169"/>
      <c r="K661" s="273"/>
      <c r="L661" s="169"/>
      <c r="M661" s="311">
        <v>14849.995199999999</v>
      </c>
      <c r="N661" s="169"/>
      <c r="O661" s="328"/>
      <c r="P661" s="328"/>
    </row>
    <row r="662" spans="3:16" ht="20.25" customHeight="1" x14ac:dyDescent="0.25">
      <c r="C662" s="169" t="s">
        <v>996</v>
      </c>
      <c r="D662" s="485" t="s">
        <v>993</v>
      </c>
      <c r="E662" s="169"/>
      <c r="F662" s="325"/>
      <c r="G662" s="169"/>
      <c r="H662" s="169"/>
      <c r="I662" s="169"/>
      <c r="J662" s="169"/>
      <c r="K662" s="273"/>
      <c r="L662" s="169"/>
      <c r="M662" s="311">
        <v>14849.995199999999</v>
      </c>
      <c r="N662" s="169"/>
      <c r="O662" s="328"/>
      <c r="P662" s="328"/>
    </row>
    <row r="663" spans="3:16" ht="20.25" customHeight="1" x14ac:dyDescent="0.25">
      <c r="C663" s="169" t="s">
        <v>997</v>
      </c>
      <c r="D663" s="485" t="s">
        <v>993</v>
      </c>
      <c r="E663" s="169"/>
      <c r="F663" s="325"/>
      <c r="G663" s="169"/>
      <c r="H663" s="169"/>
      <c r="I663" s="169"/>
      <c r="J663" s="169"/>
      <c r="K663" s="273"/>
      <c r="L663" s="169"/>
      <c r="M663" s="311">
        <v>14849.995199999999</v>
      </c>
      <c r="N663" s="169"/>
      <c r="O663" s="328"/>
      <c r="P663" s="328"/>
    </row>
    <row r="664" spans="3:16" ht="20.25" customHeight="1" x14ac:dyDescent="0.25">
      <c r="C664" s="169" t="s">
        <v>998</v>
      </c>
      <c r="D664" s="485" t="s">
        <v>993</v>
      </c>
      <c r="E664" s="169"/>
      <c r="F664" s="325"/>
      <c r="G664" s="169"/>
      <c r="H664" s="169"/>
      <c r="I664" s="169"/>
      <c r="J664" s="169"/>
      <c r="K664" s="273"/>
      <c r="L664" s="169"/>
      <c r="M664" s="311">
        <v>14849.995199999999</v>
      </c>
      <c r="N664" s="169"/>
      <c r="O664" s="328"/>
      <c r="P664" s="328"/>
    </row>
    <row r="665" spans="3:16" ht="20.25" customHeight="1" x14ac:dyDescent="0.25">
      <c r="C665" s="169" t="s">
        <v>999</v>
      </c>
      <c r="D665" s="485" t="s">
        <v>993</v>
      </c>
      <c r="E665" s="169"/>
      <c r="F665" s="325"/>
      <c r="G665" s="169"/>
      <c r="H665" s="169"/>
      <c r="I665" s="169"/>
      <c r="J665" s="169"/>
      <c r="K665" s="273"/>
      <c r="L665" s="169"/>
      <c r="M665" s="311">
        <v>14849.995199999999</v>
      </c>
      <c r="N665" s="169"/>
      <c r="O665" s="328"/>
      <c r="P665" s="328"/>
    </row>
    <row r="666" spans="3:16" ht="20.25" customHeight="1" x14ac:dyDescent="0.25">
      <c r="C666" s="169" t="s">
        <v>1000</v>
      </c>
      <c r="D666" s="485" t="s">
        <v>993</v>
      </c>
      <c r="E666" s="169"/>
      <c r="F666" s="325"/>
      <c r="G666" s="169"/>
      <c r="H666" s="169"/>
      <c r="I666" s="169"/>
      <c r="J666" s="169"/>
      <c r="K666" s="273"/>
      <c r="L666" s="169"/>
      <c r="M666" s="311">
        <v>14849.995199999999</v>
      </c>
      <c r="N666" s="169"/>
      <c r="O666" s="328"/>
      <c r="P666" s="328"/>
    </row>
    <row r="667" spans="3:16" ht="20.25" customHeight="1" x14ac:dyDescent="0.25">
      <c r="C667" s="169" t="s">
        <v>1001</v>
      </c>
      <c r="D667" s="485" t="s">
        <v>993</v>
      </c>
      <c r="E667" s="169"/>
      <c r="F667" s="325"/>
      <c r="G667" s="169"/>
      <c r="H667" s="169"/>
      <c r="I667" s="169"/>
      <c r="J667" s="169"/>
      <c r="K667" s="273"/>
      <c r="L667" s="169"/>
      <c r="M667" s="311">
        <v>14849.995199999999</v>
      </c>
      <c r="N667" s="169"/>
      <c r="O667" s="328"/>
      <c r="P667" s="328"/>
    </row>
    <row r="668" spans="3:16" ht="20.25" customHeight="1" x14ac:dyDescent="0.25">
      <c r="C668" s="169" t="s">
        <v>1002</v>
      </c>
      <c r="D668" s="485" t="s">
        <v>993</v>
      </c>
      <c r="E668" s="169"/>
      <c r="F668" s="325"/>
      <c r="G668" s="169"/>
      <c r="H668" s="169"/>
      <c r="I668" s="169"/>
      <c r="J668" s="169"/>
      <c r="K668" s="273"/>
      <c r="L668" s="169"/>
      <c r="M668" s="311">
        <v>14849.995199999999</v>
      </c>
      <c r="N668" s="169"/>
      <c r="O668" s="328"/>
      <c r="P668" s="328"/>
    </row>
    <row r="669" spans="3:16" ht="20.25" customHeight="1" x14ac:dyDescent="0.25">
      <c r="C669" s="169" t="s">
        <v>1003</v>
      </c>
      <c r="D669" s="485" t="s">
        <v>993</v>
      </c>
      <c r="E669" s="169"/>
      <c r="F669" s="325"/>
      <c r="G669" s="169"/>
      <c r="H669" s="169"/>
      <c r="I669" s="169"/>
      <c r="J669" s="169"/>
      <c r="K669" s="273"/>
      <c r="L669" s="169"/>
      <c r="M669" s="311">
        <v>14849.995199999999</v>
      </c>
      <c r="N669" s="169"/>
      <c r="O669" s="328"/>
      <c r="P669" s="328"/>
    </row>
    <row r="670" spans="3:16" ht="20.25" customHeight="1" x14ac:dyDescent="0.25">
      <c r="C670" s="169" t="s">
        <v>1004</v>
      </c>
      <c r="D670" s="485" t="s">
        <v>993</v>
      </c>
      <c r="E670" s="169"/>
      <c r="F670" s="325"/>
      <c r="G670" s="169"/>
      <c r="H670" s="169"/>
      <c r="I670" s="169"/>
      <c r="J670" s="169"/>
      <c r="K670" s="273"/>
      <c r="L670" s="169"/>
      <c r="M670" s="311">
        <v>14849.995199999999</v>
      </c>
      <c r="N670" s="169"/>
      <c r="O670" s="328"/>
      <c r="P670" s="328"/>
    </row>
    <row r="671" spans="3:16" ht="20.25" customHeight="1" x14ac:dyDescent="0.25">
      <c r="C671" s="169" t="s">
        <v>1005</v>
      </c>
      <c r="D671" s="485" t="s">
        <v>993</v>
      </c>
      <c r="E671" s="169"/>
      <c r="F671" s="325"/>
      <c r="G671" s="169"/>
      <c r="H671" s="169"/>
      <c r="I671" s="169"/>
      <c r="J671" s="169"/>
      <c r="K671" s="273"/>
      <c r="L671" s="169"/>
      <c r="M671" s="311">
        <v>14849.995199999999</v>
      </c>
      <c r="N671" s="169"/>
      <c r="O671" s="328"/>
      <c r="P671" s="328"/>
    </row>
    <row r="672" spans="3:16" ht="20.25" customHeight="1" x14ac:dyDescent="0.25">
      <c r="C672" s="169" t="s">
        <v>1006</v>
      </c>
      <c r="D672" s="485" t="s">
        <v>993</v>
      </c>
      <c r="E672" s="169"/>
      <c r="F672" s="325"/>
      <c r="G672" s="169"/>
      <c r="H672" s="169"/>
      <c r="I672" s="169"/>
      <c r="J672" s="169"/>
      <c r="K672" s="273"/>
      <c r="L672" s="169"/>
      <c r="M672" s="311">
        <v>14849.995199999999</v>
      </c>
      <c r="N672" s="169"/>
      <c r="O672" s="328"/>
      <c r="P672" s="328"/>
    </row>
    <row r="673" spans="3:16" ht="20.25" customHeight="1" x14ac:dyDescent="0.25">
      <c r="C673" s="169" t="s">
        <v>1007</v>
      </c>
      <c r="D673" s="485" t="s">
        <v>993</v>
      </c>
      <c r="E673" s="169"/>
      <c r="F673" s="325"/>
      <c r="G673" s="169"/>
      <c r="H673" s="169"/>
      <c r="I673" s="169"/>
      <c r="J673" s="169"/>
      <c r="K673" s="273"/>
      <c r="L673" s="169"/>
      <c r="M673" s="311">
        <v>14849.995199999999</v>
      </c>
      <c r="N673" s="169"/>
      <c r="O673" s="328"/>
      <c r="P673" s="328"/>
    </row>
    <row r="674" spans="3:16" ht="20.25" customHeight="1" x14ac:dyDescent="0.25">
      <c r="C674" s="169" t="s">
        <v>1008</v>
      </c>
      <c r="D674" s="485" t="s">
        <v>993</v>
      </c>
      <c r="E674" s="169"/>
      <c r="F674" s="325"/>
      <c r="G674" s="169"/>
      <c r="H674" s="169"/>
      <c r="I674" s="169"/>
      <c r="J674" s="169"/>
      <c r="K674" s="273"/>
      <c r="L674" s="169"/>
      <c r="M674" s="311">
        <v>14849.995199999999</v>
      </c>
      <c r="N674" s="169"/>
      <c r="O674" s="328"/>
      <c r="P674" s="328"/>
    </row>
    <row r="675" spans="3:16" ht="20.25" customHeight="1" x14ac:dyDescent="0.25">
      <c r="C675" s="169" t="s">
        <v>1009</v>
      </c>
      <c r="D675" s="485" t="s">
        <v>993</v>
      </c>
      <c r="E675" s="169"/>
      <c r="F675" s="325"/>
      <c r="G675" s="169"/>
      <c r="H675" s="169"/>
      <c r="I675" s="169"/>
      <c r="J675" s="169"/>
      <c r="K675" s="273"/>
      <c r="L675" s="169"/>
      <c r="M675" s="311">
        <v>14849.995199999999</v>
      </c>
      <c r="N675" s="169"/>
      <c r="O675" s="328"/>
      <c r="P675" s="328"/>
    </row>
    <row r="676" spans="3:16" ht="20.25" customHeight="1" x14ac:dyDescent="0.25">
      <c r="C676" s="169" t="s">
        <v>1010</v>
      </c>
      <c r="D676" s="485" t="s">
        <v>993</v>
      </c>
      <c r="E676" s="169"/>
      <c r="F676" s="325"/>
      <c r="G676" s="169"/>
      <c r="H676" s="169"/>
      <c r="I676" s="169"/>
      <c r="J676" s="169"/>
      <c r="K676" s="273"/>
      <c r="L676" s="169"/>
      <c r="M676" s="311">
        <v>14849.995199999999</v>
      </c>
      <c r="N676" s="169"/>
      <c r="O676" s="328"/>
      <c r="P676" s="328"/>
    </row>
    <row r="677" spans="3:16" ht="20.25" customHeight="1" x14ac:dyDescent="0.25">
      <c r="C677" s="169" t="s">
        <v>1011</v>
      </c>
      <c r="D677" s="485" t="s">
        <v>993</v>
      </c>
      <c r="E677" s="169"/>
      <c r="F677" s="325"/>
      <c r="G677" s="169"/>
      <c r="H677" s="169"/>
      <c r="I677" s="169"/>
      <c r="J677" s="169"/>
      <c r="K677" s="273"/>
      <c r="L677" s="169"/>
      <c r="M677" s="311">
        <v>14849.995199999999</v>
      </c>
      <c r="N677" s="169"/>
      <c r="O677" s="328"/>
      <c r="P677" s="328"/>
    </row>
    <row r="678" spans="3:16" ht="20.25" customHeight="1" x14ac:dyDescent="0.25">
      <c r="C678" s="169" t="s">
        <v>1012</v>
      </c>
      <c r="D678" s="485" t="s">
        <v>993</v>
      </c>
      <c r="E678" s="169"/>
      <c r="F678" s="325"/>
      <c r="G678" s="169"/>
      <c r="H678" s="169"/>
      <c r="I678" s="169"/>
      <c r="J678" s="169"/>
      <c r="K678" s="273"/>
      <c r="L678" s="169"/>
      <c r="M678" s="311">
        <v>14849.995199999999</v>
      </c>
      <c r="N678" s="169"/>
      <c r="O678" s="328"/>
      <c r="P678" s="328"/>
    </row>
    <row r="679" spans="3:16" ht="20.25" customHeight="1" x14ac:dyDescent="0.25">
      <c r="C679" s="169" t="s">
        <v>1013</v>
      </c>
      <c r="D679" s="485" t="s">
        <v>966</v>
      </c>
      <c r="E679" s="169"/>
      <c r="F679" s="325"/>
      <c r="G679" s="169"/>
      <c r="H679" s="169"/>
      <c r="I679" s="169"/>
      <c r="J679" s="169"/>
      <c r="K679" s="273"/>
      <c r="L679" s="169"/>
      <c r="M679" s="311">
        <v>5316.45</v>
      </c>
      <c r="N679" s="169"/>
      <c r="O679" s="328"/>
      <c r="P679" s="328"/>
    </row>
    <row r="680" spans="3:16" ht="20.25" customHeight="1" x14ac:dyDescent="0.25">
      <c r="C680" s="169" t="s">
        <v>1014</v>
      </c>
      <c r="D680" s="485" t="s">
        <v>966</v>
      </c>
      <c r="E680" s="169"/>
      <c r="F680" s="325"/>
      <c r="G680" s="169"/>
      <c r="H680" s="169"/>
      <c r="I680" s="169"/>
      <c r="J680" s="169"/>
      <c r="K680" s="273"/>
      <c r="L680" s="169"/>
      <c r="M680" s="311">
        <v>5316.45</v>
      </c>
      <c r="N680" s="169"/>
      <c r="O680" s="328"/>
      <c r="P680" s="328"/>
    </row>
    <row r="681" spans="3:16" ht="20.25" customHeight="1" x14ac:dyDescent="0.25">
      <c r="C681" s="169" t="s">
        <v>1015</v>
      </c>
      <c r="D681" s="485" t="s">
        <v>966</v>
      </c>
      <c r="E681" s="169"/>
      <c r="F681" s="325"/>
      <c r="G681" s="169"/>
      <c r="H681" s="169"/>
      <c r="I681" s="169"/>
      <c r="J681" s="169"/>
      <c r="K681" s="273"/>
      <c r="L681" s="169"/>
      <c r="M681" s="311">
        <v>5316.45</v>
      </c>
      <c r="N681" s="169"/>
      <c r="O681" s="328"/>
      <c r="P681" s="328"/>
    </row>
    <row r="682" spans="3:16" ht="20.25" customHeight="1" x14ac:dyDescent="0.25">
      <c r="C682" s="169" t="s">
        <v>1016</v>
      </c>
      <c r="D682" s="485" t="s">
        <v>966</v>
      </c>
      <c r="E682" s="169"/>
      <c r="F682" s="325"/>
      <c r="G682" s="169"/>
      <c r="H682" s="169"/>
      <c r="I682" s="169"/>
      <c r="J682" s="169"/>
      <c r="K682" s="273"/>
      <c r="L682" s="169"/>
      <c r="M682" s="311">
        <v>5316.45</v>
      </c>
      <c r="N682" s="169"/>
      <c r="O682" s="328"/>
      <c r="P682" s="328"/>
    </row>
    <row r="683" spans="3:16" ht="20.25" customHeight="1" x14ac:dyDescent="0.25">
      <c r="C683" s="169" t="s">
        <v>1017</v>
      </c>
      <c r="D683" s="485" t="s">
        <v>966</v>
      </c>
      <c r="E683" s="169"/>
      <c r="F683" s="325"/>
      <c r="G683" s="169"/>
      <c r="H683" s="169"/>
      <c r="I683" s="169"/>
      <c r="J683" s="169"/>
      <c r="K683" s="273"/>
      <c r="L683" s="169"/>
      <c r="M683" s="311">
        <v>5316.45</v>
      </c>
      <c r="N683" s="169"/>
      <c r="O683" s="328"/>
      <c r="P683" s="328"/>
    </row>
    <row r="684" spans="3:16" ht="20.25" customHeight="1" x14ac:dyDescent="0.25">
      <c r="C684" s="169" t="s">
        <v>1018</v>
      </c>
      <c r="D684" s="485" t="s">
        <v>966</v>
      </c>
      <c r="E684" s="169"/>
      <c r="F684" s="325"/>
      <c r="G684" s="169"/>
      <c r="H684" s="169"/>
      <c r="I684" s="169"/>
      <c r="J684" s="169"/>
      <c r="K684" s="273"/>
      <c r="L684" s="169"/>
      <c r="M684" s="311">
        <v>5461.35</v>
      </c>
      <c r="N684" s="169"/>
      <c r="O684" s="328"/>
      <c r="P684" s="328"/>
    </row>
    <row r="685" spans="3:16" ht="20.25" customHeight="1" x14ac:dyDescent="0.25">
      <c r="C685" s="169" t="s">
        <v>1019</v>
      </c>
      <c r="D685" s="485" t="s">
        <v>966</v>
      </c>
      <c r="E685" s="169"/>
      <c r="F685" s="325"/>
      <c r="G685" s="169"/>
      <c r="H685" s="169"/>
      <c r="I685" s="169"/>
      <c r="J685" s="169"/>
      <c r="K685" s="273"/>
      <c r="L685" s="169"/>
      <c r="M685" s="311">
        <v>5461.35</v>
      </c>
      <c r="N685" s="169"/>
      <c r="O685" s="328"/>
      <c r="P685" s="328"/>
    </row>
    <row r="686" spans="3:16" ht="20.25" customHeight="1" x14ac:dyDescent="0.25">
      <c r="C686" s="169" t="s">
        <v>1020</v>
      </c>
      <c r="D686" s="485" t="s">
        <v>966</v>
      </c>
      <c r="E686" s="169"/>
      <c r="F686" s="325"/>
      <c r="G686" s="169"/>
      <c r="H686" s="169"/>
      <c r="I686" s="169"/>
      <c r="J686" s="169"/>
      <c r="K686" s="273"/>
      <c r="L686" s="169"/>
      <c r="M686" s="311">
        <v>5461.35</v>
      </c>
      <c r="N686" s="169"/>
      <c r="O686" s="328"/>
      <c r="P686" s="328"/>
    </row>
    <row r="687" spans="3:16" ht="20.25" customHeight="1" x14ac:dyDescent="0.25">
      <c r="C687" s="169" t="s">
        <v>1021</v>
      </c>
      <c r="D687" s="485" t="s">
        <v>966</v>
      </c>
      <c r="E687" s="169"/>
      <c r="F687" s="325"/>
      <c r="G687" s="169"/>
      <c r="H687" s="169"/>
      <c r="I687" s="169"/>
      <c r="J687" s="169"/>
      <c r="K687" s="273"/>
      <c r="L687" s="169"/>
      <c r="M687" s="311">
        <v>5461.35</v>
      </c>
      <c r="N687" s="169"/>
      <c r="O687" s="328"/>
      <c r="P687" s="328"/>
    </row>
    <row r="688" spans="3:16" ht="20.25" customHeight="1" x14ac:dyDescent="0.25">
      <c r="C688" s="169" t="s">
        <v>1022</v>
      </c>
      <c r="D688" s="485" t="s">
        <v>966</v>
      </c>
      <c r="E688" s="169"/>
      <c r="F688" s="325"/>
      <c r="G688" s="169"/>
      <c r="H688" s="169"/>
      <c r="I688" s="169"/>
      <c r="J688" s="169"/>
      <c r="K688" s="273"/>
      <c r="L688" s="169"/>
      <c r="M688" s="311">
        <v>5461.35</v>
      </c>
      <c r="N688" s="169"/>
      <c r="O688" s="328"/>
      <c r="P688" s="328"/>
    </row>
    <row r="689" spans="3:16" ht="20.25" customHeight="1" x14ac:dyDescent="0.25">
      <c r="C689" s="169" t="s">
        <v>1023</v>
      </c>
      <c r="D689" s="485" t="s">
        <v>966</v>
      </c>
      <c r="E689" s="169"/>
      <c r="F689" s="325"/>
      <c r="G689" s="169"/>
      <c r="H689" s="169"/>
      <c r="I689" s="169"/>
      <c r="J689" s="169"/>
      <c r="K689" s="273"/>
      <c r="L689" s="169"/>
      <c r="M689" s="311">
        <v>5461.35</v>
      </c>
      <c r="N689" s="169"/>
      <c r="O689" s="328"/>
      <c r="P689" s="328"/>
    </row>
    <row r="690" spans="3:16" ht="20.25" customHeight="1" x14ac:dyDescent="0.25">
      <c r="C690" s="169" t="s">
        <v>1024</v>
      </c>
      <c r="D690" s="485" t="s">
        <v>966</v>
      </c>
      <c r="E690" s="169"/>
      <c r="F690" s="325"/>
      <c r="G690" s="169"/>
      <c r="H690" s="169"/>
      <c r="I690" s="169"/>
      <c r="J690" s="169"/>
      <c r="K690" s="273"/>
      <c r="L690" s="169"/>
      <c r="M690" s="311">
        <v>5461.35</v>
      </c>
      <c r="N690" s="169"/>
      <c r="O690" s="328"/>
      <c r="P690" s="328"/>
    </row>
    <row r="691" spans="3:16" ht="20.25" customHeight="1" x14ac:dyDescent="0.25">
      <c r="C691" s="169" t="s">
        <v>1025</v>
      </c>
      <c r="D691" s="485" t="s">
        <v>966</v>
      </c>
      <c r="E691" s="169"/>
      <c r="F691" s="325"/>
      <c r="G691" s="169"/>
      <c r="H691" s="169"/>
      <c r="I691" s="169"/>
      <c r="J691" s="169"/>
      <c r="K691" s="273"/>
      <c r="L691" s="169"/>
      <c r="M691" s="311">
        <v>5461.35</v>
      </c>
      <c r="N691" s="169"/>
      <c r="O691" s="328"/>
      <c r="P691" s="328"/>
    </row>
    <row r="692" spans="3:16" ht="20.25" customHeight="1" x14ac:dyDescent="0.25">
      <c r="C692" s="169" t="s">
        <v>1026</v>
      </c>
      <c r="D692" s="485" t="s">
        <v>966</v>
      </c>
      <c r="E692" s="169"/>
      <c r="F692" s="325"/>
      <c r="G692" s="169"/>
      <c r="H692" s="169"/>
      <c r="I692" s="169"/>
      <c r="J692" s="169"/>
      <c r="K692" s="273"/>
      <c r="L692" s="169"/>
      <c r="M692" s="311">
        <v>5461.35</v>
      </c>
      <c r="N692" s="169"/>
      <c r="O692" s="328"/>
      <c r="P692" s="328"/>
    </row>
    <row r="693" spans="3:16" ht="20.25" customHeight="1" x14ac:dyDescent="0.25">
      <c r="C693" s="169" t="s">
        <v>1027</v>
      </c>
      <c r="D693" s="485" t="s">
        <v>966</v>
      </c>
      <c r="E693" s="169"/>
      <c r="F693" s="325"/>
      <c r="G693" s="169"/>
      <c r="H693" s="169"/>
      <c r="I693" s="169"/>
      <c r="J693" s="169"/>
      <c r="K693" s="273"/>
      <c r="L693" s="169"/>
      <c r="M693" s="311">
        <v>5461.35</v>
      </c>
      <c r="N693" s="169"/>
      <c r="O693" s="328"/>
      <c r="P693" s="328"/>
    </row>
    <row r="694" spans="3:16" ht="20.25" customHeight="1" x14ac:dyDescent="0.25">
      <c r="C694" s="169" t="s">
        <v>1028</v>
      </c>
      <c r="D694" s="485" t="s">
        <v>966</v>
      </c>
      <c r="E694" s="169"/>
      <c r="F694" s="325"/>
      <c r="G694" s="169"/>
      <c r="H694" s="169"/>
      <c r="I694" s="169"/>
      <c r="J694" s="169"/>
      <c r="K694" s="273"/>
      <c r="L694" s="169"/>
      <c r="M694" s="311">
        <v>5461.35</v>
      </c>
      <c r="N694" s="169"/>
      <c r="O694" s="328"/>
      <c r="P694" s="328"/>
    </row>
    <row r="695" spans="3:16" ht="20.25" customHeight="1" x14ac:dyDescent="0.25">
      <c r="C695" s="486" t="s">
        <v>1029</v>
      </c>
      <c r="D695" s="485" t="s">
        <v>966</v>
      </c>
      <c r="E695" s="329"/>
      <c r="F695" s="330"/>
      <c r="G695" s="329"/>
      <c r="H695" s="329"/>
      <c r="I695" s="329"/>
      <c r="J695" s="329"/>
      <c r="K695" s="331"/>
      <c r="L695" s="329"/>
      <c r="M695" s="311">
        <v>5612.08</v>
      </c>
      <c r="N695" s="329"/>
      <c r="O695" s="332"/>
      <c r="P695" s="332"/>
    </row>
    <row r="696" spans="3:16" ht="20.25" customHeight="1" x14ac:dyDescent="0.25">
      <c r="C696" s="169" t="s">
        <v>1030</v>
      </c>
      <c r="D696" s="485" t="s">
        <v>966</v>
      </c>
      <c r="E696" s="169"/>
      <c r="F696" s="325"/>
      <c r="G696" s="169"/>
      <c r="H696" s="169"/>
      <c r="I696" s="169"/>
      <c r="J696" s="169"/>
      <c r="K696" s="273"/>
      <c r="L696" s="169"/>
      <c r="M696" s="311">
        <v>5612.08</v>
      </c>
      <c r="N696" s="169"/>
      <c r="O696" s="328"/>
      <c r="P696" s="328"/>
    </row>
    <row r="697" spans="3:16" ht="20.25" customHeight="1" x14ac:dyDescent="0.25">
      <c r="C697" s="169" t="s">
        <v>1031</v>
      </c>
      <c r="D697" s="485" t="s">
        <v>966</v>
      </c>
      <c r="E697" s="169"/>
      <c r="F697" s="325"/>
      <c r="G697" s="169"/>
      <c r="H697" s="333"/>
      <c r="I697" s="169"/>
      <c r="J697" s="169"/>
      <c r="K697" s="273"/>
      <c r="L697" s="169"/>
      <c r="M697" s="311">
        <v>5612.08</v>
      </c>
      <c r="N697" s="169"/>
      <c r="O697" s="328"/>
      <c r="P697" s="328"/>
    </row>
    <row r="698" spans="3:16" ht="20.25" customHeight="1" x14ac:dyDescent="0.25">
      <c r="C698" s="169" t="s">
        <v>1032</v>
      </c>
      <c r="D698" s="485" t="s">
        <v>966</v>
      </c>
      <c r="E698" s="169"/>
      <c r="F698" s="277"/>
      <c r="G698" s="169"/>
      <c r="H698" s="169"/>
      <c r="I698" s="169"/>
      <c r="J698" s="169"/>
      <c r="K698" s="273"/>
      <c r="L698" s="169"/>
      <c r="M698" s="311">
        <v>5612.08</v>
      </c>
      <c r="N698" s="169"/>
      <c r="O698" s="277"/>
      <c r="P698" s="277"/>
    </row>
    <row r="699" spans="3:16" ht="20.25" customHeight="1" x14ac:dyDescent="0.25">
      <c r="C699" s="169" t="s">
        <v>1033</v>
      </c>
      <c r="D699" s="485" t="s">
        <v>966</v>
      </c>
      <c r="E699" s="169"/>
      <c r="F699" s="277"/>
      <c r="G699" s="169"/>
      <c r="H699" s="169"/>
      <c r="I699" s="169"/>
      <c r="J699" s="334"/>
      <c r="K699" s="273"/>
      <c r="L699" s="273"/>
      <c r="M699" s="311">
        <v>5612.08</v>
      </c>
      <c r="N699" s="169"/>
      <c r="O699" s="277"/>
      <c r="P699" s="277"/>
    </row>
    <row r="700" spans="3:16" ht="20.25" customHeight="1" x14ac:dyDescent="0.25">
      <c r="C700" s="169" t="s">
        <v>1034</v>
      </c>
      <c r="D700" s="485" t="s">
        <v>682</v>
      </c>
      <c r="E700" s="169"/>
      <c r="F700" s="325"/>
      <c r="G700" s="169"/>
      <c r="H700" s="169"/>
      <c r="I700" s="169"/>
      <c r="J700" s="334"/>
      <c r="K700" s="273"/>
      <c r="L700" s="169"/>
      <c r="M700" s="311">
        <v>5635</v>
      </c>
      <c r="N700" s="169"/>
      <c r="O700" s="328"/>
      <c r="P700" s="313"/>
    </row>
    <row r="701" spans="3:16" ht="20.25" customHeight="1" x14ac:dyDescent="0.25">
      <c r="C701" s="169" t="s">
        <v>1035</v>
      </c>
      <c r="D701" s="485" t="s">
        <v>682</v>
      </c>
      <c r="E701" s="169"/>
      <c r="F701" s="325"/>
      <c r="G701" s="169"/>
      <c r="H701" s="169"/>
      <c r="I701" s="169"/>
      <c r="J701" s="335"/>
      <c r="K701" s="273"/>
      <c r="L701" s="169"/>
      <c r="M701" s="311">
        <v>5635</v>
      </c>
      <c r="N701" s="169"/>
      <c r="O701" s="328"/>
      <c r="P701" s="328"/>
    </row>
    <row r="702" spans="3:16" ht="20.25" customHeight="1" x14ac:dyDescent="0.25">
      <c r="C702" s="169" t="s">
        <v>1036</v>
      </c>
      <c r="D702" s="485" t="s">
        <v>682</v>
      </c>
      <c r="E702" s="169"/>
      <c r="F702" s="325"/>
      <c r="G702" s="169"/>
      <c r="H702" s="169"/>
      <c r="I702" s="169"/>
      <c r="J702" s="335"/>
      <c r="K702" s="273"/>
      <c r="L702" s="169"/>
      <c r="M702" s="311">
        <v>5635</v>
      </c>
      <c r="N702" s="169"/>
      <c r="O702" s="328"/>
      <c r="P702" s="328"/>
    </row>
    <row r="703" spans="3:16" ht="20.25" customHeight="1" x14ac:dyDescent="0.25">
      <c r="C703" s="169" t="s">
        <v>1037</v>
      </c>
      <c r="D703" s="485" t="s">
        <v>682</v>
      </c>
      <c r="E703" s="169"/>
      <c r="F703" s="325"/>
      <c r="G703" s="337"/>
      <c r="H703" s="169"/>
      <c r="I703" s="169"/>
      <c r="J703" s="335"/>
      <c r="K703" s="273"/>
      <c r="L703" s="336"/>
      <c r="M703" s="311">
        <v>5635</v>
      </c>
      <c r="N703" s="169"/>
      <c r="O703" s="328"/>
      <c r="P703" s="313"/>
    </row>
    <row r="704" spans="3:16" ht="20.25" customHeight="1" x14ac:dyDescent="0.25">
      <c r="C704" s="169" t="s">
        <v>1038</v>
      </c>
      <c r="D704" s="485" t="s">
        <v>682</v>
      </c>
      <c r="E704" s="169"/>
      <c r="F704" s="325"/>
      <c r="G704" s="169"/>
      <c r="H704" s="336"/>
      <c r="I704" s="169"/>
      <c r="J704" s="335"/>
      <c r="K704" s="273"/>
      <c r="L704" s="336"/>
      <c r="M704" s="311">
        <v>5635</v>
      </c>
      <c r="N704" s="169"/>
      <c r="O704" s="328"/>
      <c r="P704" s="328"/>
    </row>
    <row r="705" spans="3:16" ht="20.25" customHeight="1" x14ac:dyDescent="0.25">
      <c r="C705" s="169" t="s">
        <v>1039</v>
      </c>
      <c r="D705" s="485" t="s">
        <v>682</v>
      </c>
      <c r="E705" s="169"/>
      <c r="F705" s="325"/>
      <c r="G705" s="336"/>
      <c r="H705" s="336"/>
      <c r="I705" s="169"/>
      <c r="J705" s="335"/>
      <c r="K705" s="273"/>
      <c r="L705" s="336"/>
      <c r="M705" s="311">
        <v>5635</v>
      </c>
      <c r="N705" s="169"/>
      <c r="O705" s="328"/>
      <c r="P705" s="328"/>
    </row>
    <row r="706" spans="3:16" ht="20.25" customHeight="1" x14ac:dyDescent="0.25">
      <c r="C706" s="169" t="s">
        <v>1040</v>
      </c>
      <c r="D706" s="485" t="s">
        <v>682</v>
      </c>
      <c r="E706" s="169"/>
      <c r="F706" s="325"/>
      <c r="G706" s="336"/>
      <c r="H706" s="336"/>
      <c r="I706" s="169"/>
      <c r="J706" s="335"/>
      <c r="K706" s="273"/>
      <c r="L706" s="336"/>
      <c r="M706" s="311">
        <v>5635</v>
      </c>
      <c r="N706" s="169"/>
      <c r="O706" s="328"/>
      <c r="P706" s="328"/>
    </row>
    <row r="707" spans="3:16" ht="20.25" customHeight="1" x14ac:dyDescent="0.25">
      <c r="C707" s="169" t="s">
        <v>1041</v>
      </c>
      <c r="D707" s="485" t="s">
        <v>682</v>
      </c>
      <c r="E707" s="169"/>
      <c r="F707" s="325"/>
      <c r="G707" s="336"/>
      <c r="H707" s="336"/>
      <c r="I707" s="169"/>
      <c r="J707" s="335"/>
      <c r="K707" s="273"/>
      <c r="L707" s="336"/>
      <c r="M707" s="311">
        <v>5635</v>
      </c>
      <c r="N707" s="169"/>
      <c r="O707" s="328"/>
      <c r="P707" s="328"/>
    </row>
    <row r="708" spans="3:16" ht="20.25" customHeight="1" x14ac:dyDescent="0.25">
      <c r="C708" s="169" t="s">
        <v>1042</v>
      </c>
      <c r="D708" s="485" t="s">
        <v>682</v>
      </c>
      <c r="E708" s="169"/>
      <c r="F708" s="325"/>
      <c r="G708" s="336"/>
      <c r="H708" s="336"/>
      <c r="I708" s="169"/>
      <c r="J708" s="335"/>
      <c r="K708" s="273"/>
      <c r="L708" s="336"/>
      <c r="M708" s="311">
        <v>5635</v>
      </c>
      <c r="N708" s="169"/>
      <c r="O708" s="328"/>
      <c r="P708" s="328"/>
    </row>
    <row r="709" spans="3:16" ht="20.25" customHeight="1" x14ac:dyDescent="0.25">
      <c r="C709" s="169" t="s">
        <v>1043</v>
      </c>
      <c r="D709" s="485" t="s">
        <v>1044</v>
      </c>
      <c r="E709" s="169"/>
      <c r="F709" s="325"/>
      <c r="G709" s="336"/>
      <c r="H709" s="336"/>
      <c r="I709" s="169"/>
      <c r="J709" s="335"/>
      <c r="K709" s="273"/>
      <c r="L709" s="336"/>
      <c r="M709" s="311">
        <v>5709.7</v>
      </c>
      <c r="N709" s="169"/>
      <c r="O709" s="328"/>
      <c r="P709" s="328"/>
    </row>
    <row r="710" spans="3:16" ht="20.25" customHeight="1" x14ac:dyDescent="0.25">
      <c r="C710" s="169" t="s">
        <v>1045</v>
      </c>
      <c r="D710" s="485" t="s">
        <v>966</v>
      </c>
      <c r="E710" s="169"/>
      <c r="F710" s="325"/>
      <c r="G710" s="336"/>
      <c r="H710" s="336"/>
      <c r="I710" s="169"/>
      <c r="J710" s="335"/>
      <c r="K710" s="273"/>
      <c r="L710" s="336"/>
      <c r="M710" s="311">
        <v>5929.4</v>
      </c>
      <c r="N710" s="169"/>
      <c r="O710" s="328"/>
      <c r="P710" s="328"/>
    </row>
    <row r="711" spans="3:16" ht="20.25" customHeight="1" x14ac:dyDescent="0.25">
      <c r="C711" s="169" t="s">
        <v>1046</v>
      </c>
      <c r="D711" s="485" t="s">
        <v>966</v>
      </c>
      <c r="E711" s="169"/>
      <c r="F711" s="325"/>
      <c r="G711" s="169"/>
      <c r="H711" s="169"/>
      <c r="I711" s="169"/>
      <c r="J711" s="335"/>
      <c r="K711" s="273"/>
      <c r="L711" s="169"/>
      <c r="M711" s="311">
        <v>6670</v>
      </c>
      <c r="N711" s="169"/>
      <c r="O711" s="328"/>
      <c r="P711" s="328"/>
    </row>
    <row r="712" spans="3:16" ht="20.25" customHeight="1" x14ac:dyDescent="0.25">
      <c r="C712" s="169" t="s">
        <v>1047</v>
      </c>
      <c r="D712" s="485" t="s">
        <v>966</v>
      </c>
      <c r="E712" s="169"/>
      <c r="F712" s="325"/>
      <c r="G712" s="169"/>
      <c r="H712" s="169"/>
      <c r="I712" s="169"/>
      <c r="J712" s="335"/>
      <c r="K712" s="273"/>
      <c r="L712" s="169"/>
      <c r="M712" s="311">
        <v>6670</v>
      </c>
      <c r="N712" s="169"/>
      <c r="O712" s="328"/>
      <c r="P712" s="328"/>
    </row>
    <row r="713" spans="3:16" ht="20.25" customHeight="1" x14ac:dyDescent="0.25">
      <c r="C713" s="169" t="s">
        <v>1048</v>
      </c>
      <c r="D713" s="485" t="s">
        <v>966</v>
      </c>
      <c r="E713" s="169"/>
      <c r="F713" s="325"/>
      <c r="G713" s="169"/>
      <c r="H713" s="169"/>
      <c r="I713" s="169"/>
      <c r="J713" s="335"/>
      <c r="K713" s="273"/>
      <c r="L713" s="169"/>
      <c r="M713" s="311">
        <v>6670</v>
      </c>
      <c r="N713" s="169"/>
      <c r="O713" s="328"/>
      <c r="P713" s="328"/>
    </row>
    <row r="714" spans="3:16" ht="20.25" customHeight="1" x14ac:dyDescent="0.25">
      <c r="C714" s="169" t="s">
        <v>1049</v>
      </c>
      <c r="D714" s="485" t="s">
        <v>966</v>
      </c>
      <c r="E714" s="169"/>
      <c r="F714" s="325"/>
      <c r="G714" s="273"/>
      <c r="H714" s="169"/>
      <c r="I714" s="169"/>
      <c r="J714" s="335"/>
      <c r="K714" s="273"/>
      <c r="L714" s="169"/>
      <c r="M714" s="311">
        <v>6670</v>
      </c>
      <c r="N714" s="169"/>
      <c r="O714" s="328"/>
      <c r="P714" s="328"/>
    </row>
    <row r="715" spans="3:16" ht="20.25" customHeight="1" x14ac:dyDescent="0.25">
      <c r="C715" s="169" t="s">
        <v>1050</v>
      </c>
      <c r="D715" s="485" t="s">
        <v>966</v>
      </c>
      <c r="E715" s="169"/>
      <c r="F715" s="325"/>
      <c r="G715" s="169"/>
      <c r="H715" s="169"/>
      <c r="I715" s="169"/>
      <c r="J715" s="335"/>
      <c r="K715" s="273"/>
      <c r="L715" s="169"/>
      <c r="M715" s="311">
        <v>6670</v>
      </c>
      <c r="N715" s="169"/>
      <c r="O715" s="328"/>
      <c r="P715" s="328"/>
    </row>
    <row r="716" spans="3:16" ht="20.25" customHeight="1" x14ac:dyDescent="0.25">
      <c r="C716" s="169" t="s">
        <v>1051</v>
      </c>
      <c r="D716" s="485" t="s">
        <v>966</v>
      </c>
      <c r="E716" s="169"/>
      <c r="F716" s="325"/>
      <c r="G716" s="169"/>
      <c r="H716" s="169"/>
      <c r="I716" s="169"/>
      <c r="J716" s="335"/>
      <c r="K716" s="273"/>
      <c r="L716" s="169"/>
      <c r="M716" s="311">
        <v>6670</v>
      </c>
      <c r="N716" s="169"/>
      <c r="O716" s="328"/>
      <c r="P716" s="328"/>
    </row>
    <row r="717" spans="3:16" ht="20.25" customHeight="1" x14ac:dyDescent="0.25">
      <c r="C717" s="169" t="s">
        <v>1052</v>
      </c>
      <c r="D717" s="485" t="s">
        <v>966</v>
      </c>
      <c r="E717" s="169"/>
      <c r="F717" s="325"/>
      <c r="G717" s="169"/>
      <c r="H717" s="169"/>
      <c r="I717" s="169"/>
      <c r="J717" s="335"/>
      <c r="K717" s="273"/>
      <c r="L717" s="169"/>
      <c r="M717" s="311">
        <v>6709.93</v>
      </c>
      <c r="N717" s="169"/>
      <c r="O717" s="328"/>
      <c r="P717" s="328"/>
    </row>
    <row r="718" spans="3:16" ht="20.25" customHeight="1" x14ac:dyDescent="0.25">
      <c r="C718" s="169" t="s">
        <v>1053</v>
      </c>
      <c r="D718" s="485" t="s">
        <v>966</v>
      </c>
      <c r="E718" s="169"/>
      <c r="F718" s="325"/>
      <c r="G718" s="169"/>
      <c r="H718" s="169"/>
      <c r="I718" s="169"/>
      <c r="J718" s="169"/>
      <c r="K718" s="169"/>
      <c r="L718" s="169"/>
      <c r="M718" s="311">
        <v>6709.93</v>
      </c>
      <c r="N718" s="169"/>
      <c r="O718" s="328"/>
      <c r="P718" s="328"/>
    </row>
    <row r="719" spans="3:16" ht="20.25" customHeight="1" x14ac:dyDescent="0.25">
      <c r="C719" s="169" t="s">
        <v>1054</v>
      </c>
      <c r="D719" s="485" t="s">
        <v>682</v>
      </c>
      <c r="E719" s="169"/>
      <c r="F719" s="325"/>
      <c r="G719" s="169"/>
      <c r="H719" s="169"/>
      <c r="I719" s="169"/>
      <c r="J719" s="335"/>
      <c r="K719" s="273"/>
      <c r="L719" s="169"/>
      <c r="M719" s="311">
        <v>14769.874</v>
      </c>
      <c r="N719" s="169"/>
      <c r="O719" s="328"/>
      <c r="P719" s="338"/>
    </row>
    <row r="720" spans="3:16" ht="20.25" customHeight="1" x14ac:dyDescent="0.25">
      <c r="C720" s="169" t="s">
        <v>1055</v>
      </c>
      <c r="D720" s="485" t="s">
        <v>682</v>
      </c>
      <c r="E720" s="169"/>
      <c r="F720" s="325"/>
      <c r="G720" s="169"/>
      <c r="H720" s="169"/>
      <c r="I720" s="169"/>
      <c r="J720" s="335"/>
      <c r="K720" s="273"/>
      <c r="L720" s="169"/>
      <c r="M720" s="311">
        <v>14769.874</v>
      </c>
      <c r="N720" s="169"/>
      <c r="O720" s="328"/>
      <c r="P720" s="338"/>
    </row>
    <row r="721" spans="3:16" ht="20.25" customHeight="1" x14ac:dyDescent="0.25">
      <c r="C721" s="169" t="s">
        <v>1056</v>
      </c>
      <c r="D721" s="485" t="s">
        <v>682</v>
      </c>
      <c r="E721" s="169"/>
      <c r="F721" s="325"/>
      <c r="G721" s="169"/>
      <c r="H721" s="169"/>
      <c r="I721" s="169"/>
      <c r="J721" s="335"/>
      <c r="K721" s="273"/>
      <c r="L721" s="169"/>
      <c r="M721" s="311">
        <v>14769.874</v>
      </c>
      <c r="N721" s="169"/>
      <c r="O721" s="328"/>
      <c r="P721" s="313"/>
    </row>
    <row r="722" spans="3:16" ht="20.25" customHeight="1" x14ac:dyDescent="0.25">
      <c r="C722" s="169" t="s">
        <v>1057</v>
      </c>
      <c r="D722" s="485" t="s">
        <v>682</v>
      </c>
      <c r="E722" s="169"/>
      <c r="F722" s="325"/>
      <c r="G722" s="169"/>
      <c r="H722" s="169"/>
      <c r="I722" s="169"/>
      <c r="J722" s="335"/>
      <c r="K722" s="273"/>
      <c r="L722" s="169"/>
      <c r="M722" s="311">
        <v>14769.874</v>
      </c>
      <c r="N722" s="169"/>
      <c r="O722" s="328"/>
      <c r="P722" s="328"/>
    </row>
    <row r="723" spans="3:16" ht="20.25" customHeight="1" x14ac:dyDescent="0.25">
      <c r="C723" s="169" t="s">
        <v>1058</v>
      </c>
      <c r="D723" s="485" t="s">
        <v>682</v>
      </c>
      <c r="E723" s="169"/>
      <c r="F723" s="325"/>
      <c r="G723" s="169"/>
      <c r="H723" s="169"/>
      <c r="I723" s="169"/>
      <c r="J723" s="335"/>
      <c r="K723" s="273"/>
      <c r="L723" s="169"/>
      <c r="M723" s="311">
        <v>14769.874</v>
      </c>
      <c r="N723" s="169"/>
      <c r="O723" s="328"/>
      <c r="P723" s="338"/>
    </row>
    <row r="724" spans="3:16" ht="20.25" customHeight="1" x14ac:dyDescent="0.25">
      <c r="C724" s="169" t="s">
        <v>1059</v>
      </c>
      <c r="D724" s="485" t="s">
        <v>682</v>
      </c>
      <c r="E724" s="169"/>
      <c r="F724" s="325"/>
      <c r="G724" s="169"/>
      <c r="H724" s="169"/>
      <c r="I724" s="169"/>
      <c r="J724" s="335"/>
      <c r="K724" s="273"/>
      <c r="L724" s="169"/>
      <c r="M724" s="311">
        <v>14769.874</v>
      </c>
      <c r="N724" s="169"/>
      <c r="O724" s="328"/>
      <c r="P724" s="338"/>
    </row>
    <row r="725" spans="3:16" ht="20.25" customHeight="1" x14ac:dyDescent="0.25">
      <c r="C725" s="169" t="s">
        <v>1060</v>
      </c>
      <c r="D725" s="485" t="s">
        <v>682</v>
      </c>
      <c r="E725" s="169"/>
      <c r="F725" s="325"/>
      <c r="G725" s="169"/>
      <c r="H725" s="169"/>
      <c r="I725" s="169"/>
      <c r="J725" s="335"/>
      <c r="K725" s="273"/>
      <c r="L725" s="169"/>
      <c r="M725" s="311">
        <v>14769.874</v>
      </c>
      <c r="N725" s="169"/>
      <c r="O725" s="328"/>
      <c r="P725" s="338"/>
    </row>
    <row r="726" spans="3:16" ht="20.25" customHeight="1" x14ac:dyDescent="0.25">
      <c r="C726" s="169" t="s">
        <v>1061</v>
      </c>
      <c r="D726" s="485" t="s">
        <v>682</v>
      </c>
      <c r="E726" s="169"/>
      <c r="F726" s="325"/>
      <c r="G726" s="169"/>
      <c r="H726" s="169"/>
      <c r="I726" s="169"/>
      <c r="J726" s="335"/>
      <c r="K726" s="273"/>
      <c r="L726" s="169"/>
      <c r="M726" s="311">
        <v>14769.874</v>
      </c>
      <c r="N726" s="169"/>
      <c r="O726" s="328"/>
      <c r="P726" s="328"/>
    </row>
    <row r="727" spans="3:16" ht="20.25" customHeight="1" x14ac:dyDescent="0.25">
      <c r="C727" s="169" t="s">
        <v>1062</v>
      </c>
      <c r="D727" s="485" t="s">
        <v>682</v>
      </c>
      <c r="E727" s="169"/>
      <c r="F727" s="325"/>
      <c r="G727" s="339"/>
      <c r="H727" s="169"/>
      <c r="I727" s="169"/>
      <c r="J727" s="335"/>
      <c r="K727" s="273"/>
      <c r="L727" s="169"/>
      <c r="M727" s="311">
        <v>14769.874</v>
      </c>
      <c r="N727" s="169"/>
      <c r="O727" s="327"/>
      <c r="P727" s="313"/>
    </row>
    <row r="728" spans="3:16" ht="20.25" customHeight="1" x14ac:dyDescent="0.25">
      <c r="C728" s="169" t="s">
        <v>1063</v>
      </c>
      <c r="D728" s="485" t="s">
        <v>682</v>
      </c>
      <c r="E728" s="169"/>
      <c r="F728" s="325"/>
      <c r="G728" s="169"/>
      <c r="H728" s="169"/>
      <c r="I728" s="169"/>
      <c r="J728" s="335"/>
      <c r="K728" s="273"/>
      <c r="L728" s="169"/>
      <c r="M728" s="311">
        <v>14769.874</v>
      </c>
      <c r="N728" s="169"/>
      <c r="O728" s="327"/>
      <c r="P728" s="313"/>
    </row>
    <row r="729" spans="3:16" ht="20.25" customHeight="1" x14ac:dyDescent="0.25">
      <c r="C729" s="169" t="s">
        <v>1064</v>
      </c>
      <c r="D729" s="485" t="s">
        <v>682</v>
      </c>
      <c r="E729" s="169"/>
      <c r="F729" s="325"/>
      <c r="G729" s="169"/>
      <c r="H729" s="169"/>
      <c r="I729" s="169"/>
      <c r="J729" s="335"/>
      <c r="K729" s="273"/>
      <c r="L729" s="169"/>
      <c r="M729" s="311">
        <v>14769.874</v>
      </c>
      <c r="N729" s="169"/>
      <c r="O729" s="327"/>
      <c r="P729" s="313"/>
    </row>
    <row r="730" spans="3:16" ht="20.25" customHeight="1" x14ac:dyDescent="0.25">
      <c r="C730" s="169" t="s">
        <v>1065</v>
      </c>
      <c r="D730" s="485" t="s">
        <v>682</v>
      </c>
      <c r="E730" s="169"/>
      <c r="F730" s="325"/>
      <c r="G730" s="169"/>
      <c r="H730" s="169"/>
      <c r="I730" s="169"/>
      <c r="J730" s="335"/>
      <c r="K730" s="273"/>
      <c r="L730" s="169"/>
      <c r="M730" s="311">
        <v>14769.874</v>
      </c>
      <c r="N730" s="169"/>
      <c r="O730" s="327"/>
      <c r="P730" s="313"/>
    </row>
    <row r="731" spans="3:16" ht="20.25" customHeight="1" x14ac:dyDescent="0.25">
      <c r="C731" s="321" t="s">
        <v>1066</v>
      </c>
      <c r="D731" s="485" t="s">
        <v>682</v>
      </c>
      <c r="E731" s="169"/>
      <c r="F731" s="325"/>
      <c r="G731" s="339"/>
      <c r="H731" s="169"/>
      <c r="I731" s="169"/>
      <c r="J731" s="335"/>
      <c r="K731" s="273"/>
      <c r="L731" s="169"/>
      <c r="M731" s="486">
        <v>14769.874</v>
      </c>
      <c r="N731" s="169"/>
      <c r="O731" s="328"/>
      <c r="P731" s="328"/>
    </row>
    <row r="732" spans="3:16" ht="20.25" customHeight="1" x14ac:dyDescent="0.25">
      <c r="C732" s="321" t="s">
        <v>1067</v>
      </c>
      <c r="D732" s="485" t="s">
        <v>682</v>
      </c>
      <c r="E732" s="169"/>
      <c r="F732" s="325"/>
      <c r="G732" s="339"/>
      <c r="H732" s="169"/>
      <c r="I732" s="169"/>
      <c r="J732" s="335"/>
      <c r="K732" s="273"/>
      <c r="L732" s="169"/>
      <c r="M732" s="486">
        <v>14769.874</v>
      </c>
      <c r="N732" s="169"/>
      <c r="O732" s="328"/>
      <c r="P732" s="328"/>
    </row>
    <row r="733" spans="3:16" ht="20.25" customHeight="1" x14ac:dyDescent="0.25">
      <c r="C733" s="321" t="s">
        <v>1068</v>
      </c>
      <c r="D733" s="485" t="s">
        <v>682</v>
      </c>
      <c r="E733" s="169"/>
      <c r="F733" s="325"/>
      <c r="G733" s="339"/>
      <c r="H733" s="169"/>
      <c r="I733" s="169"/>
      <c r="J733" s="335"/>
      <c r="K733" s="273"/>
      <c r="L733" s="169"/>
      <c r="M733" s="486">
        <v>14769.874</v>
      </c>
      <c r="N733" s="169"/>
      <c r="O733" s="328"/>
      <c r="P733" s="328"/>
    </row>
    <row r="734" spans="3:16" ht="20.25" customHeight="1" x14ac:dyDescent="0.25">
      <c r="C734" s="169" t="s">
        <v>1069</v>
      </c>
      <c r="D734" s="485" t="s">
        <v>682</v>
      </c>
      <c r="E734" s="169"/>
      <c r="F734" s="325"/>
      <c r="G734" s="339"/>
      <c r="H734" s="169"/>
      <c r="I734" s="169"/>
      <c r="J734" s="335"/>
      <c r="K734" s="273"/>
      <c r="L734" s="169"/>
      <c r="M734" s="486">
        <v>14769.874</v>
      </c>
      <c r="N734" s="169"/>
      <c r="O734" s="340"/>
      <c r="P734" s="328"/>
    </row>
    <row r="735" spans="3:16" ht="20.25" customHeight="1" x14ac:dyDescent="0.25">
      <c r="C735" s="169" t="s">
        <v>1070</v>
      </c>
      <c r="D735" s="485" t="s">
        <v>682</v>
      </c>
      <c r="E735" s="169"/>
      <c r="F735" s="169"/>
      <c r="G735" s="169"/>
      <c r="H735" s="169"/>
      <c r="I735" s="169"/>
      <c r="J735" s="169"/>
      <c r="K735" s="169"/>
      <c r="L735" s="169"/>
      <c r="M735" s="486">
        <v>14769.874</v>
      </c>
    </row>
    <row r="736" spans="3:16" ht="20.25" customHeight="1" x14ac:dyDescent="0.25">
      <c r="C736" s="169" t="s">
        <v>1071</v>
      </c>
      <c r="D736" s="485" t="s">
        <v>682</v>
      </c>
      <c r="E736" s="169"/>
      <c r="F736" s="169"/>
      <c r="G736" s="169"/>
      <c r="H736" s="169"/>
      <c r="I736" s="169"/>
      <c r="J736" s="169"/>
      <c r="K736" s="169"/>
      <c r="L736" s="169"/>
      <c r="M736" s="486">
        <v>14769.874</v>
      </c>
    </row>
    <row r="737" spans="3:13" ht="20.25" customHeight="1" x14ac:dyDescent="0.25">
      <c r="C737" s="321" t="s">
        <v>1072</v>
      </c>
      <c r="D737" s="485" t="s">
        <v>682</v>
      </c>
      <c r="E737" s="169"/>
      <c r="F737" s="169"/>
      <c r="G737" s="169"/>
      <c r="H737" s="169"/>
      <c r="I737" s="169"/>
      <c r="J737" s="169"/>
      <c r="K737" s="169"/>
      <c r="L737" s="169"/>
      <c r="M737" s="486">
        <v>14769.874</v>
      </c>
    </row>
    <row r="738" spans="3:13" ht="20.25" customHeight="1" x14ac:dyDescent="0.25">
      <c r="C738" s="321" t="s">
        <v>1073</v>
      </c>
      <c r="D738" s="485" t="s">
        <v>682</v>
      </c>
      <c r="E738" s="169"/>
      <c r="F738" s="169"/>
      <c r="G738" s="169"/>
      <c r="H738" s="169"/>
      <c r="I738" s="169"/>
      <c r="J738" s="169"/>
      <c r="K738" s="169"/>
      <c r="L738" s="169"/>
      <c r="M738" s="486">
        <v>14769.874</v>
      </c>
    </row>
    <row r="739" spans="3:13" ht="20.25" customHeight="1" x14ac:dyDescent="0.25">
      <c r="C739" s="321" t="s">
        <v>1074</v>
      </c>
      <c r="D739" s="485" t="s">
        <v>682</v>
      </c>
      <c r="E739" s="169"/>
      <c r="F739" s="169"/>
      <c r="G739" s="169"/>
      <c r="H739" s="169"/>
      <c r="I739" s="169"/>
      <c r="J739" s="169"/>
      <c r="K739" s="169"/>
      <c r="L739" s="169"/>
      <c r="M739" s="486">
        <v>14769.874</v>
      </c>
    </row>
    <row r="740" spans="3:13" ht="20.25" customHeight="1" x14ac:dyDescent="0.25">
      <c r="C740" s="169" t="s">
        <v>1075</v>
      </c>
      <c r="D740" s="485" t="s">
        <v>682</v>
      </c>
      <c r="E740" s="169"/>
      <c r="F740" s="169"/>
      <c r="G740" s="169"/>
      <c r="H740" s="169"/>
      <c r="I740" s="169"/>
      <c r="J740" s="169"/>
      <c r="K740" s="169"/>
      <c r="L740" s="169"/>
      <c r="M740" s="486">
        <v>14769.874</v>
      </c>
    </row>
    <row r="741" spans="3:13" ht="20.25" customHeight="1" x14ac:dyDescent="0.25">
      <c r="C741" s="169" t="s">
        <v>1076</v>
      </c>
      <c r="D741" s="485" t="s">
        <v>682</v>
      </c>
      <c r="E741" s="169"/>
      <c r="F741" s="169"/>
      <c r="G741" s="169"/>
      <c r="H741" s="169"/>
      <c r="I741" s="169"/>
      <c r="J741" s="169"/>
      <c r="K741" s="169"/>
      <c r="L741" s="169"/>
      <c r="M741" s="486">
        <v>14769.874</v>
      </c>
    </row>
    <row r="742" spans="3:13" ht="20.25" customHeight="1" x14ac:dyDescent="0.25">
      <c r="C742" s="169" t="s">
        <v>1077</v>
      </c>
      <c r="D742" s="485" t="s">
        <v>682</v>
      </c>
      <c r="E742" s="169"/>
      <c r="F742" s="169"/>
      <c r="G742" s="169"/>
      <c r="H742" s="169"/>
      <c r="I742" s="169"/>
      <c r="J742" s="169"/>
      <c r="K742" s="169"/>
      <c r="L742" s="169"/>
      <c r="M742" s="486">
        <v>14769.874</v>
      </c>
    </row>
    <row r="743" spans="3:13" ht="20.25" customHeight="1" x14ac:dyDescent="0.25">
      <c r="C743" s="169" t="s">
        <v>1078</v>
      </c>
      <c r="D743" s="485" t="s">
        <v>682</v>
      </c>
      <c r="E743" s="169"/>
      <c r="F743" s="169"/>
      <c r="G743" s="169"/>
      <c r="H743" s="169"/>
      <c r="I743" s="169"/>
      <c r="J743" s="169"/>
      <c r="K743" s="169"/>
      <c r="L743" s="169"/>
      <c r="M743" s="486">
        <v>14769.874</v>
      </c>
    </row>
    <row r="744" spans="3:13" ht="20.25" customHeight="1" x14ac:dyDescent="0.25">
      <c r="C744" s="169" t="s">
        <v>1079</v>
      </c>
      <c r="D744" s="485" t="s">
        <v>682</v>
      </c>
      <c r="E744" s="169"/>
      <c r="F744" s="169"/>
      <c r="G744" s="169"/>
      <c r="H744" s="169"/>
      <c r="I744" s="169"/>
      <c r="J744" s="169"/>
      <c r="K744" s="169"/>
      <c r="L744" s="169"/>
      <c r="M744" s="486">
        <v>14769.874</v>
      </c>
    </row>
    <row r="745" spans="3:13" ht="20.25" customHeight="1" x14ac:dyDescent="0.25">
      <c r="C745" s="169" t="s">
        <v>1080</v>
      </c>
      <c r="D745" s="485" t="s">
        <v>682</v>
      </c>
      <c r="E745" s="169"/>
      <c r="F745" s="169"/>
      <c r="G745" s="169"/>
      <c r="H745" s="169"/>
      <c r="I745" s="169"/>
      <c r="J745" s="169"/>
      <c r="K745" s="169"/>
      <c r="L745" s="169"/>
      <c r="M745" s="486">
        <v>14769.874</v>
      </c>
    </row>
    <row r="746" spans="3:13" ht="20.25" customHeight="1" x14ac:dyDescent="0.25">
      <c r="C746" s="169" t="s">
        <v>1081</v>
      </c>
      <c r="D746" s="485" t="s">
        <v>682</v>
      </c>
      <c r="E746" s="169"/>
      <c r="F746" s="169"/>
      <c r="G746" s="169"/>
      <c r="H746" s="169"/>
      <c r="I746" s="169"/>
      <c r="J746" s="169"/>
      <c r="K746" s="169"/>
      <c r="L746" s="169"/>
      <c r="M746" s="486">
        <v>14769.874</v>
      </c>
    </row>
    <row r="747" spans="3:13" ht="20.25" customHeight="1" x14ac:dyDescent="0.25">
      <c r="C747" s="170" t="s">
        <v>1082</v>
      </c>
      <c r="D747" s="485" t="s">
        <v>682</v>
      </c>
      <c r="E747" s="169"/>
      <c r="F747" s="169"/>
      <c r="G747" s="169"/>
      <c r="H747" s="169"/>
      <c r="I747" s="169"/>
      <c r="J747" s="169"/>
      <c r="K747" s="169"/>
      <c r="L747" s="169"/>
      <c r="M747" s="486">
        <v>14769.874</v>
      </c>
    </row>
    <row r="748" spans="3:13" ht="20.25" customHeight="1" x14ac:dyDescent="0.25">
      <c r="C748" s="169" t="s">
        <v>1083</v>
      </c>
      <c r="D748" s="485" t="s">
        <v>682</v>
      </c>
      <c r="E748" s="169"/>
      <c r="F748" s="169"/>
      <c r="G748" s="169"/>
      <c r="H748" s="169"/>
      <c r="I748" s="169"/>
      <c r="J748" s="169"/>
      <c r="K748" s="169"/>
      <c r="L748" s="169"/>
      <c r="M748" s="486">
        <v>14769.874</v>
      </c>
    </row>
    <row r="749" spans="3:13" ht="20.25" customHeight="1" x14ac:dyDescent="0.25">
      <c r="C749" s="169" t="s">
        <v>1084</v>
      </c>
      <c r="D749" s="485" t="s">
        <v>682</v>
      </c>
      <c r="E749" s="169"/>
      <c r="F749" s="169"/>
      <c r="G749" s="169"/>
      <c r="H749" s="169"/>
      <c r="I749" s="169"/>
      <c r="J749" s="169"/>
      <c r="K749" s="169"/>
      <c r="L749" s="169"/>
      <c r="M749" s="486">
        <v>14769.874</v>
      </c>
    </row>
    <row r="750" spans="3:13" ht="20.25" customHeight="1" x14ac:dyDescent="0.25">
      <c r="C750" s="321" t="s">
        <v>1085</v>
      </c>
      <c r="D750" s="485" t="s">
        <v>682</v>
      </c>
      <c r="E750" s="169"/>
      <c r="F750" s="169"/>
      <c r="G750" s="169"/>
      <c r="H750" s="169"/>
      <c r="I750" s="169"/>
      <c r="J750" s="169"/>
      <c r="K750" s="169"/>
      <c r="L750" s="169"/>
      <c r="M750" s="486">
        <v>14769.874</v>
      </c>
    </row>
    <row r="751" spans="3:13" ht="20.25" customHeight="1" x14ac:dyDescent="0.25">
      <c r="C751" s="321" t="s">
        <v>1086</v>
      </c>
      <c r="D751" s="485" t="s">
        <v>682</v>
      </c>
      <c r="E751" s="169"/>
      <c r="F751" s="169"/>
      <c r="G751" s="169"/>
      <c r="H751" s="169"/>
      <c r="I751" s="169"/>
      <c r="J751" s="169"/>
      <c r="K751" s="169"/>
      <c r="L751" s="169"/>
      <c r="M751" s="486">
        <v>14769.874</v>
      </c>
    </row>
    <row r="752" spans="3:13" ht="20.25" customHeight="1" x14ac:dyDescent="0.25">
      <c r="C752" s="169" t="s">
        <v>1087</v>
      </c>
      <c r="D752" s="485" t="s">
        <v>682</v>
      </c>
      <c r="E752" s="169"/>
      <c r="F752" s="169"/>
      <c r="G752" s="169"/>
      <c r="H752" s="169"/>
      <c r="I752" s="169"/>
      <c r="J752" s="169"/>
      <c r="K752" s="169"/>
      <c r="L752" s="169"/>
      <c r="M752" s="486">
        <v>14769.874</v>
      </c>
    </row>
    <row r="753" spans="3:13" ht="20.25" customHeight="1" x14ac:dyDescent="0.25">
      <c r="C753" s="169" t="s">
        <v>1088</v>
      </c>
      <c r="D753" s="485" t="s">
        <v>682</v>
      </c>
      <c r="E753" s="169"/>
      <c r="F753" s="169"/>
      <c r="G753" s="169"/>
      <c r="H753" s="169"/>
      <c r="I753" s="169"/>
      <c r="J753" s="169"/>
      <c r="K753" s="169"/>
      <c r="L753" s="169"/>
      <c r="M753" s="486">
        <v>14769.874</v>
      </c>
    </row>
    <row r="754" spans="3:13" ht="20.25" customHeight="1" x14ac:dyDescent="0.25">
      <c r="C754" s="321" t="s">
        <v>1089</v>
      </c>
      <c r="D754" s="485" t="s">
        <v>682</v>
      </c>
      <c r="E754" s="169"/>
      <c r="F754" s="169"/>
      <c r="G754" s="169"/>
      <c r="H754" s="169"/>
      <c r="I754" s="169"/>
      <c r="J754" s="169"/>
      <c r="K754" s="169"/>
      <c r="L754" s="169"/>
      <c r="M754" s="486">
        <v>14769.874</v>
      </c>
    </row>
    <row r="755" spans="3:13" ht="20.25" customHeight="1" x14ac:dyDescent="0.25">
      <c r="C755" s="321" t="s">
        <v>1090</v>
      </c>
      <c r="D755" s="485" t="s">
        <v>682</v>
      </c>
      <c r="E755" s="169"/>
      <c r="F755" s="169"/>
      <c r="G755" s="169"/>
      <c r="H755" s="169"/>
      <c r="I755" s="169"/>
      <c r="J755" s="169"/>
      <c r="K755" s="169"/>
      <c r="L755" s="169"/>
      <c r="M755" s="486">
        <v>14769.874</v>
      </c>
    </row>
    <row r="756" spans="3:13" ht="20.25" customHeight="1" x14ac:dyDescent="0.25">
      <c r="C756" s="321" t="s">
        <v>1091</v>
      </c>
      <c r="D756" s="485" t="s">
        <v>682</v>
      </c>
      <c r="E756" s="169"/>
      <c r="F756" s="169"/>
      <c r="G756" s="169"/>
      <c r="H756" s="169"/>
      <c r="I756" s="169"/>
      <c r="J756" s="169"/>
      <c r="K756" s="169"/>
      <c r="L756" s="169"/>
      <c r="M756" s="486">
        <v>14769.874</v>
      </c>
    </row>
    <row r="757" spans="3:13" ht="20.25" customHeight="1" x14ac:dyDescent="0.25">
      <c r="C757" s="169" t="s">
        <v>1092</v>
      </c>
      <c r="D757" s="485" t="s">
        <v>682</v>
      </c>
      <c r="E757" s="169"/>
      <c r="F757" s="169"/>
      <c r="G757" s="169"/>
      <c r="H757" s="169"/>
      <c r="I757" s="169"/>
      <c r="J757" s="169"/>
      <c r="K757" s="169"/>
      <c r="L757" s="169"/>
      <c r="M757" s="486">
        <v>14769.874</v>
      </c>
    </row>
    <row r="758" spans="3:13" ht="20.25" customHeight="1" x14ac:dyDescent="0.25">
      <c r="C758" s="169" t="s">
        <v>1093</v>
      </c>
      <c r="D758" s="485" t="s">
        <v>682</v>
      </c>
      <c r="E758" s="169"/>
      <c r="F758" s="169"/>
      <c r="G758" s="169"/>
      <c r="H758" s="169"/>
      <c r="I758" s="169"/>
      <c r="J758" s="169"/>
      <c r="K758" s="169"/>
      <c r="L758" s="169"/>
      <c r="M758" s="486">
        <v>14769.874</v>
      </c>
    </row>
    <row r="759" spans="3:13" ht="20.25" customHeight="1" x14ac:dyDescent="0.25">
      <c r="C759" s="321" t="s">
        <v>1094</v>
      </c>
      <c r="D759" s="485" t="s">
        <v>682</v>
      </c>
      <c r="E759" s="169"/>
      <c r="F759" s="169"/>
      <c r="G759" s="169"/>
      <c r="H759" s="169"/>
      <c r="I759" s="169"/>
      <c r="J759" s="169"/>
      <c r="K759" s="169"/>
      <c r="L759" s="169"/>
      <c r="M759" s="486">
        <v>14769.874</v>
      </c>
    </row>
    <row r="760" spans="3:13" ht="20.25" customHeight="1" x14ac:dyDescent="0.25">
      <c r="C760" s="321" t="s">
        <v>1095</v>
      </c>
      <c r="D760" s="485" t="s">
        <v>682</v>
      </c>
      <c r="E760" s="169"/>
      <c r="F760" s="169"/>
      <c r="G760" s="169"/>
      <c r="H760" s="169"/>
      <c r="I760" s="169"/>
      <c r="J760" s="169"/>
      <c r="K760" s="169"/>
      <c r="L760" s="169"/>
      <c r="M760" s="486">
        <v>14769.874</v>
      </c>
    </row>
    <row r="761" spans="3:13" ht="20.25" customHeight="1" x14ac:dyDescent="0.25">
      <c r="C761" s="321" t="s">
        <v>1096</v>
      </c>
      <c r="D761" s="485" t="s">
        <v>682</v>
      </c>
      <c r="E761" s="169"/>
      <c r="F761" s="169"/>
      <c r="G761" s="169"/>
      <c r="H761" s="169"/>
      <c r="I761" s="169"/>
      <c r="J761" s="169"/>
      <c r="K761" s="169"/>
      <c r="L761" s="169"/>
      <c r="M761" s="486">
        <v>14769.874</v>
      </c>
    </row>
    <row r="762" spans="3:13" ht="20.25" customHeight="1" x14ac:dyDescent="0.25">
      <c r="C762" s="321" t="s">
        <v>1097</v>
      </c>
      <c r="D762" s="485" t="s">
        <v>682</v>
      </c>
      <c r="E762" s="169"/>
      <c r="F762" s="169"/>
      <c r="G762" s="169"/>
      <c r="H762" s="169"/>
      <c r="I762" s="169"/>
      <c r="J762" s="169"/>
      <c r="K762" s="169"/>
      <c r="L762" s="169"/>
      <c r="M762" s="486">
        <v>14769.874</v>
      </c>
    </row>
    <row r="763" spans="3:13" ht="20.25" customHeight="1" x14ac:dyDescent="0.25">
      <c r="C763" s="321" t="s">
        <v>1098</v>
      </c>
      <c r="D763" s="485" t="s">
        <v>682</v>
      </c>
      <c r="E763" s="169"/>
      <c r="F763" s="169"/>
      <c r="G763" s="169"/>
      <c r="H763" s="169"/>
      <c r="I763" s="169"/>
      <c r="J763" s="169"/>
      <c r="K763" s="169"/>
      <c r="L763" s="169"/>
      <c r="M763" s="486">
        <v>14769.874</v>
      </c>
    </row>
    <row r="764" spans="3:13" ht="20.25" customHeight="1" x14ac:dyDescent="0.25">
      <c r="C764" s="169" t="s">
        <v>1099</v>
      </c>
      <c r="D764" s="485" t="s">
        <v>682</v>
      </c>
      <c r="E764" s="169"/>
      <c r="F764" s="169"/>
      <c r="G764" s="169"/>
      <c r="H764" s="169"/>
      <c r="I764" s="169"/>
      <c r="J764" s="169"/>
      <c r="K764" s="169"/>
      <c r="L764" s="169"/>
      <c r="M764" s="486">
        <v>14769.874</v>
      </c>
    </row>
    <row r="765" spans="3:13" ht="20.25" customHeight="1" x14ac:dyDescent="0.25">
      <c r="C765" s="169" t="s">
        <v>1100</v>
      </c>
      <c r="D765" s="485" t="s">
        <v>682</v>
      </c>
      <c r="E765" s="169"/>
      <c r="F765" s="169"/>
      <c r="G765" s="169"/>
      <c r="H765" s="169"/>
      <c r="I765" s="169"/>
      <c r="J765" s="169"/>
      <c r="K765" s="169"/>
      <c r="L765" s="169"/>
      <c r="M765" s="486">
        <v>14769.874</v>
      </c>
    </row>
    <row r="766" spans="3:13" ht="20.25" customHeight="1" x14ac:dyDescent="0.25">
      <c r="C766" s="169" t="s">
        <v>1101</v>
      </c>
      <c r="D766" s="485" t="s">
        <v>682</v>
      </c>
      <c r="E766" s="169"/>
      <c r="F766" s="169"/>
      <c r="G766" s="169"/>
      <c r="H766" s="169"/>
      <c r="I766" s="169"/>
      <c r="J766" s="169"/>
      <c r="K766" s="169"/>
      <c r="L766" s="169"/>
      <c r="M766" s="486">
        <v>14769.874</v>
      </c>
    </row>
    <row r="767" spans="3:13" ht="20.25" customHeight="1" x14ac:dyDescent="0.25">
      <c r="C767" s="169" t="s">
        <v>1102</v>
      </c>
      <c r="D767" s="485" t="s">
        <v>682</v>
      </c>
      <c r="E767" s="169"/>
      <c r="F767" s="169"/>
      <c r="G767" s="169"/>
      <c r="H767" s="169"/>
      <c r="I767" s="169"/>
      <c r="J767" s="169"/>
      <c r="K767" s="169"/>
      <c r="L767" s="169"/>
      <c r="M767" s="486">
        <v>14769.874</v>
      </c>
    </row>
    <row r="768" spans="3:13" ht="20.25" customHeight="1" x14ac:dyDescent="0.25">
      <c r="C768" s="169" t="s">
        <v>1103</v>
      </c>
      <c r="D768" s="485" t="s">
        <v>682</v>
      </c>
      <c r="E768" s="169"/>
      <c r="F768" s="169"/>
      <c r="G768" s="169"/>
      <c r="H768" s="169"/>
      <c r="I768" s="169"/>
      <c r="J768" s="169"/>
      <c r="K768" s="169"/>
      <c r="L768" s="169"/>
      <c r="M768" s="486">
        <v>14769.874</v>
      </c>
    </row>
    <row r="769" spans="3:13" ht="20.25" customHeight="1" x14ac:dyDescent="0.25">
      <c r="C769" s="169" t="s">
        <v>1104</v>
      </c>
      <c r="D769" s="485" t="s">
        <v>682</v>
      </c>
      <c r="E769" s="169"/>
      <c r="F769" s="169"/>
      <c r="G769" s="169"/>
      <c r="H769" s="169"/>
      <c r="I769" s="169"/>
      <c r="J769" s="169"/>
      <c r="K769" s="169"/>
      <c r="L769" s="169"/>
      <c r="M769" s="486">
        <v>14769.874</v>
      </c>
    </row>
    <row r="770" spans="3:13" ht="20.25" customHeight="1" x14ac:dyDescent="0.25">
      <c r="C770" s="321" t="s">
        <v>1105</v>
      </c>
      <c r="D770" s="485" t="s">
        <v>682</v>
      </c>
      <c r="E770" s="169"/>
      <c r="F770" s="169"/>
      <c r="G770" s="169"/>
      <c r="H770" s="169"/>
      <c r="I770" s="169"/>
      <c r="J770" s="169"/>
      <c r="K770" s="169"/>
      <c r="L770" s="169"/>
      <c r="M770" s="486">
        <v>14769.874</v>
      </c>
    </row>
    <row r="771" spans="3:13" ht="20.25" customHeight="1" x14ac:dyDescent="0.25">
      <c r="C771" s="169" t="s">
        <v>1106</v>
      </c>
      <c r="D771" s="485" t="s">
        <v>682</v>
      </c>
      <c r="E771" s="169"/>
      <c r="F771" s="169"/>
      <c r="G771" s="169"/>
      <c r="H771" s="169"/>
      <c r="I771" s="169"/>
      <c r="J771" s="169"/>
      <c r="K771" s="169"/>
      <c r="L771" s="169"/>
      <c r="M771" s="486">
        <v>14769.874</v>
      </c>
    </row>
    <row r="772" spans="3:13" ht="20.25" customHeight="1" x14ac:dyDescent="0.25">
      <c r="C772" s="169" t="s">
        <v>1107</v>
      </c>
      <c r="D772" s="485" t="s">
        <v>682</v>
      </c>
      <c r="E772" s="169"/>
      <c r="F772" s="169"/>
      <c r="G772" s="169"/>
      <c r="H772" s="169"/>
      <c r="I772" s="169"/>
      <c r="J772" s="169"/>
      <c r="K772" s="169"/>
      <c r="L772" s="169"/>
      <c r="M772" s="486">
        <v>14769.874</v>
      </c>
    </row>
    <row r="773" spans="3:13" ht="20.25" customHeight="1" x14ac:dyDescent="0.25">
      <c r="C773" s="169" t="s">
        <v>1108</v>
      </c>
      <c r="D773" s="485" t="s">
        <v>682</v>
      </c>
      <c r="E773" s="169"/>
      <c r="F773" s="169"/>
      <c r="G773" s="169"/>
      <c r="H773" s="169"/>
      <c r="I773" s="169"/>
      <c r="J773" s="169"/>
      <c r="K773" s="169"/>
      <c r="L773" s="169"/>
      <c r="M773" s="486">
        <v>14769.874</v>
      </c>
    </row>
    <row r="774" spans="3:13" ht="20.25" customHeight="1" x14ac:dyDescent="0.25">
      <c r="C774" s="169" t="s">
        <v>1109</v>
      </c>
      <c r="D774" s="485" t="s">
        <v>682</v>
      </c>
      <c r="E774" s="169"/>
      <c r="F774" s="169"/>
      <c r="G774" s="169"/>
      <c r="H774" s="169"/>
      <c r="I774" s="169"/>
      <c r="J774" s="169"/>
      <c r="K774" s="169"/>
      <c r="L774" s="169"/>
      <c r="M774" s="486">
        <v>14769.874</v>
      </c>
    </row>
    <row r="775" spans="3:13" ht="20.25" customHeight="1" x14ac:dyDescent="0.25">
      <c r="C775" s="169" t="s">
        <v>1110</v>
      </c>
      <c r="D775" s="485" t="s">
        <v>682</v>
      </c>
      <c r="E775" s="169"/>
      <c r="F775" s="169"/>
      <c r="G775" s="169"/>
      <c r="H775" s="169"/>
      <c r="I775" s="169"/>
      <c r="J775" s="169"/>
      <c r="K775" s="169"/>
      <c r="L775" s="169"/>
      <c r="M775" s="486">
        <v>14769.874</v>
      </c>
    </row>
    <row r="776" spans="3:13" ht="20.25" customHeight="1" x14ac:dyDescent="0.25">
      <c r="C776" s="169" t="s">
        <v>1111</v>
      </c>
      <c r="D776" s="485" t="s">
        <v>682</v>
      </c>
      <c r="E776" s="169"/>
      <c r="F776" s="169"/>
      <c r="G776" s="169"/>
      <c r="H776" s="169"/>
      <c r="I776" s="169"/>
      <c r="J776" s="169"/>
      <c r="K776" s="169"/>
      <c r="L776" s="169"/>
      <c r="M776" s="486">
        <v>14769.874</v>
      </c>
    </row>
    <row r="777" spans="3:13" ht="20.25" customHeight="1" x14ac:dyDescent="0.25">
      <c r="C777" s="169" t="s">
        <v>1112</v>
      </c>
      <c r="D777" s="485" t="s">
        <v>1113</v>
      </c>
      <c r="E777" s="169"/>
      <c r="F777" s="169"/>
      <c r="G777" s="169"/>
      <c r="H777" s="169"/>
      <c r="I777" s="169"/>
      <c r="J777" s="169"/>
      <c r="K777" s="169"/>
      <c r="L777" s="169"/>
      <c r="M777" s="486">
        <v>7599</v>
      </c>
    </row>
    <row r="778" spans="3:13" ht="20.25" customHeight="1" x14ac:dyDescent="0.25">
      <c r="C778" s="169" t="s">
        <v>1114</v>
      </c>
      <c r="D778" s="485" t="s">
        <v>1113</v>
      </c>
      <c r="E778" s="169"/>
      <c r="F778" s="169"/>
      <c r="G778" s="169"/>
      <c r="H778" s="169"/>
      <c r="I778" s="169"/>
      <c r="J778" s="169"/>
      <c r="K778" s="169"/>
      <c r="L778" s="169"/>
      <c r="M778" s="486">
        <v>7599</v>
      </c>
    </row>
    <row r="779" spans="3:13" ht="20.25" customHeight="1" x14ac:dyDescent="0.25">
      <c r="C779" s="169" t="s">
        <v>1115</v>
      </c>
      <c r="D779" s="485" t="s">
        <v>1113</v>
      </c>
      <c r="E779" s="169"/>
      <c r="F779" s="169"/>
      <c r="G779" s="169"/>
      <c r="H779" s="169"/>
      <c r="I779" s="169"/>
      <c r="J779" s="169"/>
      <c r="K779" s="169"/>
      <c r="L779" s="169"/>
      <c r="M779" s="486">
        <v>7599</v>
      </c>
    </row>
    <row r="780" spans="3:13" ht="20.25" customHeight="1" x14ac:dyDescent="0.25">
      <c r="C780" s="169" t="s">
        <v>1116</v>
      </c>
      <c r="D780" s="485" t="s">
        <v>682</v>
      </c>
      <c r="E780" s="169"/>
      <c r="F780" s="169"/>
      <c r="G780" s="169"/>
      <c r="H780" s="169"/>
      <c r="I780" s="169"/>
      <c r="J780" s="169"/>
      <c r="K780" s="169"/>
      <c r="L780" s="169"/>
      <c r="M780" s="486">
        <v>8564.4</v>
      </c>
    </row>
    <row r="781" spans="3:13" ht="20.25" customHeight="1" x14ac:dyDescent="0.25">
      <c r="C781" s="321" t="s">
        <v>1117</v>
      </c>
      <c r="D781" s="485" t="s">
        <v>682</v>
      </c>
      <c r="E781" s="169"/>
      <c r="F781" s="169"/>
      <c r="G781" s="169"/>
      <c r="H781" s="169"/>
      <c r="I781" s="169"/>
      <c r="J781" s="169"/>
      <c r="K781" s="169"/>
      <c r="L781" s="169"/>
      <c r="M781" s="486">
        <v>8564.4</v>
      </c>
    </row>
    <row r="782" spans="3:13" ht="20.25" customHeight="1" x14ac:dyDescent="0.25">
      <c r="C782" s="169" t="s">
        <v>1118</v>
      </c>
      <c r="D782" s="485" t="s">
        <v>682</v>
      </c>
      <c r="E782" s="169"/>
      <c r="F782" s="169"/>
      <c r="G782" s="169"/>
      <c r="H782" s="169"/>
      <c r="I782" s="169"/>
      <c r="J782" s="169"/>
      <c r="K782" s="169"/>
      <c r="L782" s="169"/>
      <c r="M782" s="486">
        <v>8564.4</v>
      </c>
    </row>
    <row r="783" spans="3:13" ht="20.25" customHeight="1" x14ac:dyDescent="0.25">
      <c r="C783" s="169" t="s">
        <v>1119</v>
      </c>
      <c r="D783" s="485" t="s">
        <v>682</v>
      </c>
      <c r="E783" s="169"/>
      <c r="F783" s="169"/>
      <c r="G783" s="169"/>
      <c r="H783" s="169"/>
      <c r="I783" s="169"/>
      <c r="J783" s="169"/>
      <c r="K783" s="169"/>
      <c r="L783" s="169"/>
      <c r="M783" s="486">
        <v>8564.4</v>
      </c>
    </row>
    <row r="784" spans="3:13" ht="20.25" customHeight="1" x14ac:dyDescent="0.25">
      <c r="C784" s="169" t="s">
        <v>1120</v>
      </c>
      <c r="D784" s="485" t="s">
        <v>682</v>
      </c>
      <c r="E784" s="169"/>
      <c r="F784" s="169"/>
      <c r="G784" s="169"/>
      <c r="H784" s="169"/>
      <c r="I784" s="169"/>
      <c r="J784" s="169"/>
      <c r="K784" s="169"/>
      <c r="L784" s="169"/>
      <c r="M784" s="486">
        <v>8564.4</v>
      </c>
    </row>
    <row r="785" spans="3:13" ht="20.25" customHeight="1" x14ac:dyDescent="0.25">
      <c r="C785" s="169" t="s">
        <v>1121</v>
      </c>
      <c r="D785" s="485" t="s">
        <v>682</v>
      </c>
      <c r="E785" s="169"/>
      <c r="F785" s="169"/>
      <c r="G785" s="169"/>
      <c r="H785" s="169"/>
      <c r="I785" s="169"/>
      <c r="J785" s="169"/>
      <c r="K785" s="169"/>
      <c r="L785" s="169"/>
      <c r="M785" s="486">
        <v>8564.4</v>
      </c>
    </row>
    <row r="786" spans="3:13" ht="20.25" customHeight="1" x14ac:dyDescent="0.25">
      <c r="C786" s="169" t="s">
        <v>1122</v>
      </c>
      <c r="D786" s="485" t="s">
        <v>1123</v>
      </c>
      <c r="E786" s="169"/>
      <c r="F786" s="169"/>
      <c r="G786" s="169"/>
      <c r="H786" s="169"/>
      <c r="I786" s="169"/>
      <c r="J786" s="169"/>
      <c r="K786" s="169"/>
      <c r="L786" s="169"/>
      <c r="M786" s="486">
        <v>8676.7999999999993</v>
      </c>
    </row>
    <row r="787" spans="3:13" ht="20.25" customHeight="1" x14ac:dyDescent="0.25">
      <c r="C787" s="169" t="s">
        <v>1124</v>
      </c>
      <c r="D787" s="485" t="s">
        <v>682</v>
      </c>
      <c r="E787" s="169"/>
      <c r="F787" s="169"/>
      <c r="G787" s="169"/>
      <c r="H787" s="169"/>
      <c r="I787" s="169"/>
      <c r="J787" s="169"/>
      <c r="K787" s="169"/>
      <c r="L787" s="169"/>
      <c r="M787" s="486">
        <v>8851.35</v>
      </c>
    </row>
    <row r="788" spans="3:13" ht="20.25" customHeight="1" x14ac:dyDescent="0.25">
      <c r="C788" s="169" t="s">
        <v>1125</v>
      </c>
      <c r="D788" s="485" t="s">
        <v>682</v>
      </c>
      <c r="E788" s="169"/>
      <c r="F788" s="169"/>
      <c r="G788" s="169"/>
      <c r="H788" s="169"/>
      <c r="I788" s="169"/>
      <c r="J788" s="169"/>
      <c r="K788" s="169"/>
      <c r="L788" s="169"/>
      <c r="M788" s="486">
        <v>8851.35</v>
      </c>
    </row>
    <row r="789" spans="3:13" ht="20.25" customHeight="1" x14ac:dyDescent="0.25">
      <c r="C789" s="169" t="s">
        <v>1126</v>
      </c>
      <c r="D789" s="485" t="s">
        <v>682</v>
      </c>
      <c r="E789" s="169"/>
      <c r="F789" s="169"/>
      <c r="G789" s="169"/>
      <c r="H789" s="169"/>
      <c r="I789" s="169"/>
      <c r="J789" s="169"/>
      <c r="K789" s="169"/>
      <c r="L789" s="169"/>
      <c r="M789" s="486">
        <v>8851.35</v>
      </c>
    </row>
    <row r="790" spans="3:13" ht="20.25" customHeight="1" x14ac:dyDescent="0.25">
      <c r="C790" s="169" t="s">
        <v>1127</v>
      </c>
      <c r="D790" s="485" t="s">
        <v>682</v>
      </c>
      <c r="E790" s="169"/>
      <c r="F790" s="169"/>
      <c r="G790" s="169"/>
      <c r="H790" s="169"/>
      <c r="I790" s="169"/>
      <c r="J790" s="169"/>
      <c r="K790" s="169"/>
      <c r="L790" s="169"/>
      <c r="M790" s="486">
        <v>8851.35</v>
      </c>
    </row>
    <row r="791" spans="3:13" ht="20.25" customHeight="1" x14ac:dyDescent="0.25">
      <c r="C791" s="169" t="s">
        <v>1128</v>
      </c>
      <c r="D791" s="485" t="s">
        <v>682</v>
      </c>
      <c r="E791" s="169"/>
      <c r="F791" s="169"/>
      <c r="G791" s="169"/>
      <c r="H791" s="169"/>
      <c r="I791" s="169"/>
      <c r="J791" s="169"/>
      <c r="K791" s="169"/>
      <c r="L791" s="169"/>
      <c r="M791" s="486">
        <v>8851.35</v>
      </c>
    </row>
    <row r="792" spans="3:13" ht="20.25" customHeight="1" x14ac:dyDescent="0.25">
      <c r="C792" s="169" t="s">
        <v>1129</v>
      </c>
      <c r="D792" s="485" t="s">
        <v>682</v>
      </c>
      <c r="E792" s="169"/>
      <c r="F792" s="169"/>
      <c r="G792" s="169"/>
      <c r="H792" s="169"/>
      <c r="I792" s="169"/>
      <c r="J792" s="169"/>
      <c r="K792" s="169"/>
      <c r="L792" s="169"/>
      <c r="M792" s="486">
        <v>8851.35</v>
      </c>
    </row>
    <row r="793" spans="3:13" ht="20.25" customHeight="1" x14ac:dyDescent="0.25">
      <c r="C793" s="169" t="s">
        <v>1130</v>
      </c>
      <c r="D793" s="485" t="s">
        <v>682</v>
      </c>
      <c r="E793" s="169"/>
      <c r="F793" s="169"/>
      <c r="G793" s="169"/>
      <c r="H793" s="169"/>
      <c r="I793" s="169"/>
      <c r="J793" s="169"/>
      <c r="K793" s="169"/>
      <c r="L793" s="169"/>
      <c r="M793" s="486">
        <v>8851.35</v>
      </c>
    </row>
    <row r="794" spans="3:13" ht="20.25" customHeight="1" x14ac:dyDescent="0.25">
      <c r="C794" s="169" t="s">
        <v>1131</v>
      </c>
      <c r="D794" s="485" t="s">
        <v>682</v>
      </c>
      <c r="E794" s="169"/>
      <c r="F794" s="169"/>
      <c r="G794" s="169"/>
      <c r="H794" s="169"/>
      <c r="I794" s="169"/>
      <c r="J794" s="169"/>
      <c r="K794" s="169"/>
      <c r="L794" s="169"/>
      <c r="M794" s="486">
        <v>8874</v>
      </c>
    </row>
    <row r="795" spans="3:13" ht="20.25" customHeight="1" x14ac:dyDescent="0.25">
      <c r="C795" s="169" t="s">
        <v>1132</v>
      </c>
      <c r="D795" s="485" t="s">
        <v>682</v>
      </c>
      <c r="E795" s="169"/>
      <c r="F795" s="169"/>
      <c r="G795" s="169"/>
      <c r="H795" s="169"/>
      <c r="I795" s="169"/>
      <c r="J795" s="169"/>
      <c r="K795" s="169"/>
      <c r="L795" s="169"/>
      <c r="M795" s="486">
        <v>8874</v>
      </c>
    </row>
    <row r="796" spans="3:13" ht="20.25" customHeight="1" x14ac:dyDescent="0.25">
      <c r="C796" s="169" t="s">
        <v>1133</v>
      </c>
      <c r="D796" s="485" t="s">
        <v>682</v>
      </c>
      <c r="E796" s="169"/>
      <c r="F796" s="169"/>
      <c r="G796" s="169"/>
      <c r="H796" s="169"/>
      <c r="I796" s="169"/>
      <c r="J796" s="169"/>
      <c r="K796" s="169"/>
      <c r="L796" s="169"/>
      <c r="M796" s="486">
        <v>8874</v>
      </c>
    </row>
    <row r="797" spans="3:13" ht="20.25" customHeight="1" x14ac:dyDescent="0.25">
      <c r="C797" s="169" t="s">
        <v>1134</v>
      </c>
      <c r="D797" s="485" t="s">
        <v>682</v>
      </c>
      <c r="E797" s="169"/>
      <c r="F797" s="169"/>
      <c r="G797" s="169"/>
      <c r="H797" s="169"/>
      <c r="I797" s="169"/>
      <c r="J797" s="169"/>
      <c r="K797" s="169"/>
      <c r="L797" s="169"/>
      <c r="M797" s="486">
        <v>8874</v>
      </c>
    </row>
    <row r="798" spans="3:13" ht="20.25" customHeight="1" x14ac:dyDescent="0.25">
      <c r="C798" s="169" t="s">
        <v>1135</v>
      </c>
      <c r="D798" s="485" t="s">
        <v>682</v>
      </c>
      <c r="E798" s="169"/>
      <c r="F798" s="169"/>
      <c r="G798" s="169"/>
      <c r="H798" s="169"/>
      <c r="I798" s="169"/>
      <c r="J798" s="169"/>
      <c r="K798" s="169"/>
      <c r="L798" s="169"/>
      <c r="M798" s="486">
        <v>8874</v>
      </c>
    </row>
    <row r="799" spans="3:13" ht="20.25" customHeight="1" x14ac:dyDescent="0.25">
      <c r="C799" s="169" t="s">
        <v>1136</v>
      </c>
      <c r="D799" s="485" t="s">
        <v>682</v>
      </c>
      <c r="E799" s="169"/>
      <c r="F799" s="169"/>
      <c r="G799" s="169"/>
      <c r="H799" s="169"/>
      <c r="I799" s="169"/>
      <c r="J799" s="169"/>
      <c r="K799" s="169"/>
      <c r="L799" s="169"/>
      <c r="M799" s="486">
        <v>8874</v>
      </c>
    </row>
    <row r="800" spans="3:13" ht="20.25" customHeight="1" x14ac:dyDescent="0.25">
      <c r="C800" s="169" t="s">
        <v>1137</v>
      </c>
      <c r="D800" s="485" t="s">
        <v>682</v>
      </c>
      <c r="E800" s="169"/>
      <c r="F800" s="169"/>
      <c r="G800" s="169"/>
      <c r="H800" s="169"/>
      <c r="I800" s="169"/>
      <c r="J800" s="169"/>
      <c r="K800" s="169"/>
      <c r="L800" s="169"/>
      <c r="M800" s="486">
        <v>8874</v>
      </c>
    </row>
    <row r="801" spans="3:13" ht="20.25" customHeight="1" x14ac:dyDescent="0.25">
      <c r="C801" s="169" t="s">
        <v>1138</v>
      </c>
      <c r="D801" s="485" t="s">
        <v>993</v>
      </c>
      <c r="E801" s="169"/>
      <c r="F801" s="169"/>
      <c r="G801" s="169"/>
      <c r="H801" s="169"/>
      <c r="I801" s="169"/>
      <c r="J801" s="169"/>
      <c r="K801" s="169"/>
      <c r="L801" s="169"/>
      <c r="M801" s="486">
        <v>18690.001199999999</v>
      </c>
    </row>
    <row r="802" spans="3:13" ht="20.25" customHeight="1" x14ac:dyDescent="0.25">
      <c r="C802" s="169" t="s">
        <v>1139</v>
      </c>
      <c r="D802" s="485" t="s">
        <v>993</v>
      </c>
      <c r="E802" s="169"/>
      <c r="F802" s="169"/>
      <c r="G802" s="169"/>
      <c r="H802" s="169"/>
      <c r="I802" s="169"/>
      <c r="J802" s="169"/>
      <c r="K802" s="169"/>
      <c r="L802" s="169"/>
      <c r="M802" s="486">
        <v>18690.001199999999</v>
      </c>
    </row>
    <row r="803" spans="3:13" ht="20.25" customHeight="1" x14ac:dyDescent="0.25">
      <c r="C803" s="169" t="s">
        <v>1140</v>
      </c>
      <c r="D803" s="485" t="s">
        <v>993</v>
      </c>
      <c r="E803" s="169"/>
      <c r="F803" s="169"/>
      <c r="G803" s="169"/>
      <c r="H803" s="169"/>
      <c r="I803" s="169"/>
      <c r="J803" s="169"/>
      <c r="K803" s="169"/>
      <c r="L803" s="169"/>
      <c r="M803" s="486">
        <v>18690.001199999999</v>
      </c>
    </row>
    <row r="804" spans="3:13" ht="20.25" customHeight="1" x14ac:dyDescent="0.25">
      <c r="C804" s="169" t="s">
        <v>1141</v>
      </c>
      <c r="D804" s="485" t="s">
        <v>993</v>
      </c>
      <c r="E804" s="169"/>
      <c r="F804" s="169"/>
      <c r="G804" s="169"/>
      <c r="H804" s="169"/>
      <c r="I804" s="169"/>
      <c r="J804" s="169"/>
      <c r="K804" s="169"/>
      <c r="L804" s="169"/>
      <c r="M804" s="486">
        <v>18690.001199999999</v>
      </c>
    </row>
    <row r="805" spans="3:13" ht="20.25" customHeight="1" x14ac:dyDescent="0.25">
      <c r="C805" s="169" t="s">
        <v>1142</v>
      </c>
      <c r="D805" s="485" t="s">
        <v>993</v>
      </c>
      <c r="E805" s="169"/>
      <c r="F805" s="169"/>
      <c r="G805" s="169"/>
      <c r="H805" s="169"/>
      <c r="I805" s="169"/>
      <c r="J805" s="169"/>
      <c r="K805" s="169"/>
      <c r="L805" s="169"/>
      <c r="M805" s="486">
        <v>18690.001199999999</v>
      </c>
    </row>
    <row r="806" spans="3:13" ht="20.25" customHeight="1" x14ac:dyDescent="0.25">
      <c r="C806" s="169" t="s">
        <v>1143</v>
      </c>
      <c r="D806" s="485" t="s">
        <v>993</v>
      </c>
      <c r="E806" s="169"/>
      <c r="F806" s="169"/>
      <c r="G806" s="169"/>
      <c r="H806" s="169"/>
      <c r="I806" s="169"/>
      <c r="J806" s="169"/>
      <c r="K806" s="169"/>
      <c r="L806" s="169"/>
      <c r="M806" s="486">
        <v>18690.001199999999</v>
      </c>
    </row>
    <row r="807" spans="3:13" ht="20.25" customHeight="1" x14ac:dyDescent="0.25">
      <c r="C807" s="169" t="s">
        <v>1144</v>
      </c>
      <c r="D807" s="485" t="s">
        <v>993</v>
      </c>
      <c r="E807" s="169"/>
      <c r="F807" s="169"/>
      <c r="G807" s="169"/>
      <c r="H807" s="169"/>
      <c r="I807" s="169"/>
      <c r="J807" s="169"/>
      <c r="K807" s="169"/>
      <c r="L807" s="169"/>
      <c r="M807" s="486">
        <v>18690.001199999999</v>
      </c>
    </row>
    <row r="808" spans="3:13" ht="20.25" customHeight="1" x14ac:dyDescent="0.25">
      <c r="C808" s="169" t="s">
        <v>1145</v>
      </c>
      <c r="D808" s="485" t="s">
        <v>993</v>
      </c>
      <c r="E808" s="169"/>
      <c r="F808" s="169"/>
      <c r="G808" s="169"/>
      <c r="H808" s="169"/>
      <c r="I808" s="169"/>
      <c r="J808" s="169"/>
      <c r="K808" s="169"/>
      <c r="L808" s="169"/>
      <c r="M808" s="486">
        <v>18690.001199999999</v>
      </c>
    </row>
    <row r="809" spans="3:13" ht="20.25" customHeight="1" x14ac:dyDescent="0.25">
      <c r="C809" s="169" t="s">
        <v>1146</v>
      </c>
      <c r="D809" s="485" t="s">
        <v>993</v>
      </c>
      <c r="E809" s="169"/>
      <c r="F809" s="169"/>
      <c r="G809" s="169"/>
      <c r="H809" s="169"/>
      <c r="I809" s="169"/>
      <c r="J809" s="169"/>
      <c r="K809" s="169"/>
      <c r="L809" s="169"/>
      <c r="M809" s="486">
        <v>18690.001199999999</v>
      </c>
    </row>
    <row r="810" spans="3:13" ht="20.25" customHeight="1" x14ac:dyDescent="0.25">
      <c r="C810" s="169" t="s">
        <v>1147</v>
      </c>
      <c r="D810" s="485" t="s">
        <v>993</v>
      </c>
      <c r="E810" s="169"/>
      <c r="F810" s="169"/>
      <c r="G810" s="169"/>
      <c r="H810" s="169"/>
      <c r="I810" s="169"/>
      <c r="J810" s="169"/>
      <c r="K810" s="169"/>
      <c r="L810" s="169"/>
      <c r="M810" s="486">
        <v>18690.001199999999</v>
      </c>
    </row>
    <row r="811" spans="3:13" ht="20.25" customHeight="1" x14ac:dyDescent="0.25">
      <c r="C811" s="169" t="s">
        <v>1148</v>
      </c>
      <c r="D811" s="485" t="s">
        <v>993</v>
      </c>
      <c r="E811" s="169"/>
      <c r="F811" s="169"/>
      <c r="G811" s="169"/>
      <c r="H811" s="169"/>
      <c r="I811" s="169"/>
      <c r="J811" s="169"/>
      <c r="K811" s="169"/>
      <c r="L811" s="169"/>
      <c r="M811" s="486">
        <v>18690.001199999999</v>
      </c>
    </row>
    <row r="812" spans="3:13" ht="20.25" customHeight="1" x14ac:dyDescent="0.25">
      <c r="C812" s="169" t="s">
        <v>1149</v>
      </c>
      <c r="D812" s="485" t="s">
        <v>993</v>
      </c>
      <c r="E812" s="169"/>
      <c r="F812" s="169"/>
      <c r="G812" s="169"/>
      <c r="H812" s="169"/>
      <c r="I812" s="169"/>
      <c r="J812" s="169"/>
      <c r="K812" s="169"/>
      <c r="L812" s="169"/>
      <c r="M812" s="486">
        <v>18690.001199999999</v>
      </c>
    </row>
    <row r="813" spans="3:13" ht="20.25" customHeight="1" x14ac:dyDescent="0.25">
      <c r="C813" s="169" t="s">
        <v>1150</v>
      </c>
      <c r="D813" s="485" t="s">
        <v>993</v>
      </c>
      <c r="E813" s="169"/>
      <c r="F813" s="169"/>
      <c r="G813" s="169"/>
      <c r="H813" s="169"/>
      <c r="I813" s="169"/>
      <c r="J813" s="169"/>
      <c r="K813" s="169"/>
      <c r="L813" s="169"/>
      <c r="M813" s="486">
        <v>18690.001199999999</v>
      </c>
    </row>
    <row r="814" spans="3:13" ht="20.25" customHeight="1" x14ac:dyDescent="0.25">
      <c r="C814" s="169" t="s">
        <v>1151</v>
      </c>
      <c r="D814" s="485" t="s">
        <v>993</v>
      </c>
      <c r="E814" s="169"/>
      <c r="F814" s="169"/>
      <c r="G814" s="169"/>
      <c r="H814" s="169"/>
      <c r="I814" s="169"/>
      <c r="J814" s="169"/>
      <c r="K814" s="169"/>
      <c r="L814" s="169"/>
      <c r="M814" s="486">
        <v>18690.001199999999</v>
      </c>
    </row>
    <row r="815" spans="3:13" ht="20.25" customHeight="1" x14ac:dyDescent="0.25">
      <c r="C815" s="169" t="s">
        <v>1152</v>
      </c>
      <c r="D815" s="485" t="s">
        <v>993</v>
      </c>
      <c r="E815" s="169"/>
      <c r="F815" s="169"/>
      <c r="G815" s="169"/>
      <c r="H815" s="169"/>
      <c r="I815" s="169"/>
      <c r="J815" s="169"/>
      <c r="K815" s="169"/>
      <c r="L815" s="169"/>
      <c r="M815" s="486">
        <v>18690.001199999999</v>
      </c>
    </row>
    <row r="816" spans="3:13" ht="20.25" customHeight="1" x14ac:dyDescent="0.25">
      <c r="C816" s="169" t="s">
        <v>1153</v>
      </c>
      <c r="D816" s="485" t="s">
        <v>993</v>
      </c>
      <c r="E816" s="169"/>
      <c r="F816" s="169"/>
      <c r="G816" s="169"/>
      <c r="H816" s="169"/>
      <c r="I816" s="169"/>
      <c r="J816" s="169"/>
      <c r="K816" s="169"/>
      <c r="L816" s="169"/>
      <c r="M816" s="486">
        <v>18690.001199999999</v>
      </c>
    </row>
    <row r="817" spans="3:13" ht="20.25" customHeight="1" x14ac:dyDescent="0.25">
      <c r="C817" s="169" t="s">
        <v>1154</v>
      </c>
      <c r="D817" s="485" t="s">
        <v>993</v>
      </c>
      <c r="E817" s="169"/>
      <c r="F817" s="169"/>
      <c r="G817" s="169"/>
      <c r="H817" s="169"/>
      <c r="I817" s="169"/>
      <c r="J817" s="169"/>
      <c r="K817" s="169"/>
      <c r="L817" s="169"/>
      <c r="M817" s="486">
        <v>18690.001199999999</v>
      </c>
    </row>
    <row r="818" spans="3:13" ht="20.25" customHeight="1" x14ac:dyDescent="0.25">
      <c r="C818" s="169" t="s">
        <v>1155</v>
      </c>
      <c r="D818" s="485" t="s">
        <v>993</v>
      </c>
      <c r="E818" s="169"/>
      <c r="F818" s="169"/>
      <c r="G818" s="169"/>
      <c r="H818" s="169"/>
      <c r="I818" s="169"/>
      <c r="J818" s="169"/>
      <c r="K818" s="169"/>
      <c r="L818" s="169"/>
      <c r="M818" s="486">
        <v>18690.001199999999</v>
      </c>
    </row>
    <row r="819" spans="3:13" ht="20.25" customHeight="1" x14ac:dyDescent="0.25">
      <c r="C819" s="169" t="s">
        <v>1156</v>
      </c>
      <c r="D819" s="485" t="s">
        <v>993</v>
      </c>
      <c r="E819" s="169"/>
      <c r="F819" s="169"/>
      <c r="G819" s="169"/>
      <c r="H819" s="169"/>
      <c r="I819" s="169"/>
      <c r="J819" s="169"/>
      <c r="K819" s="169"/>
      <c r="L819" s="169"/>
      <c r="M819" s="486">
        <v>18690.001199999999</v>
      </c>
    </row>
    <row r="820" spans="3:13" ht="20.25" customHeight="1" x14ac:dyDescent="0.25">
      <c r="C820" s="169" t="s">
        <v>1157</v>
      </c>
      <c r="D820" s="485" t="s">
        <v>993</v>
      </c>
      <c r="E820" s="169"/>
      <c r="F820" s="169"/>
      <c r="G820" s="169"/>
      <c r="H820" s="169"/>
      <c r="I820" s="169"/>
      <c r="J820" s="169"/>
      <c r="K820" s="169"/>
      <c r="L820" s="169"/>
      <c r="M820" s="486">
        <v>18690.001199999999</v>
      </c>
    </row>
    <row r="821" spans="3:13" ht="20.25" customHeight="1" x14ac:dyDescent="0.25">
      <c r="C821" s="169" t="s">
        <v>1158</v>
      </c>
      <c r="D821" s="485" t="s">
        <v>993</v>
      </c>
      <c r="E821" s="169"/>
      <c r="F821" s="169"/>
      <c r="G821" s="169"/>
      <c r="H821" s="169"/>
      <c r="I821" s="169"/>
      <c r="J821" s="169"/>
      <c r="K821" s="169"/>
      <c r="L821" s="169"/>
      <c r="M821" s="486">
        <v>18690.001199999999</v>
      </c>
    </row>
    <row r="822" spans="3:13" ht="20.25" customHeight="1" x14ac:dyDescent="0.25">
      <c r="C822" s="169" t="s">
        <v>1159</v>
      </c>
      <c r="D822" s="485" t="s">
        <v>993</v>
      </c>
      <c r="E822" s="169"/>
      <c r="F822" s="169"/>
      <c r="G822" s="169"/>
      <c r="H822" s="169"/>
      <c r="I822" s="169"/>
      <c r="J822" s="169"/>
      <c r="K822" s="169"/>
      <c r="L822" s="169"/>
      <c r="M822" s="486">
        <v>18690.001199999999</v>
      </c>
    </row>
    <row r="823" spans="3:13" ht="20.25" customHeight="1" x14ac:dyDescent="0.25">
      <c r="C823" s="169" t="s">
        <v>1160</v>
      </c>
      <c r="D823" s="485" t="s">
        <v>993</v>
      </c>
      <c r="E823" s="169"/>
      <c r="F823" s="169"/>
      <c r="G823" s="169"/>
      <c r="H823" s="169"/>
      <c r="I823" s="169"/>
      <c r="J823" s="169"/>
      <c r="K823" s="169"/>
      <c r="L823" s="169"/>
      <c r="M823" s="486">
        <v>18690.001199999999</v>
      </c>
    </row>
    <row r="824" spans="3:13" ht="20.25" customHeight="1" x14ac:dyDescent="0.25">
      <c r="C824" s="169" t="s">
        <v>1161</v>
      </c>
      <c r="D824" s="485" t="s">
        <v>993</v>
      </c>
      <c r="E824" s="169"/>
      <c r="F824" s="169"/>
      <c r="G824" s="169"/>
      <c r="H824" s="169"/>
      <c r="I824" s="169"/>
      <c r="J824" s="169"/>
      <c r="K824" s="169"/>
      <c r="L824" s="169"/>
      <c r="M824" s="341">
        <v>18690.001199999999</v>
      </c>
    </row>
    <row r="825" spans="3:13" ht="20.25" customHeight="1" x14ac:dyDescent="0.25">
      <c r="C825" s="169" t="s">
        <v>1162</v>
      </c>
      <c r="D825" s="485" t="s">
        <v>993</v>
      </c>
      <c r="E825" s="169"/>
      <c r="F825" s="169"/>
      <c r="G825" s="169"/>
      <c r="H825" s="169"/>
      <c r="I825" s="169"/>
      <c r="J825" s="169"/>
      <c r="K825" s="169"/>
      <c r="L825" s="169"/>
      <c r="M825" s="341">
        <v>18690.001199999999</v>
      </c>
    </row>
    <row r="826" spans="3:13" ht="20.25" customHeight="1" x14ac:dyDescent="0.25">
      <c r="C826" s="169" t="s">
        <v>1163</v>
      </c>
      <c r="D826" s="485" t="s">
        <v>993</v>
      </c>
      <c r="E826" s="169"/>
      <c r="F826" s="169"/>
      <c r="G826" s="169"/>
      <c r="H826" s="169"/>
      <c r="I826" s="169"/>
      <c r="J826" s="169"/>
      <c r="K826" s="169"/>
      <c r="L826" s="169"/>
      <c r="M826" s="312">
        <v>18690.001199999999</v>
      </c>
    </row>
    <row r="827" spans="3:13" ht="20.25" customHeight="1" x14ac:dyDescent="0.25">
      <c r="C827" s="489" t="s">
        <v>1164</v>
      </c>
      <c r="D827" s="485" t="s">
        <v>682</v>
      </c>
      <c r="E827" s="169"/>
      <c r="F827" s="169"/>
      <c r="G827" s="169"/>
      <c r="H827" s="169"/>
      <c r="I827" s="169"/>
      <c r="J827" s="169"/>
      <c r="K827" s="169"/>
      <c r="L827" s="169"/>
      <c r="M827" s="312">
        <v>9572.83</v>
      </c>
    </row>
    <row r="828" spans="3:13" ht="20.25" customHeight="1" x14ac:dyDescent="0.25">
      <c r="C828" s="489" t="s">
        <v>1165</v>
      </c>
      <c r="D828" s="485" t="s">
        <v>682</v>
      </c>
      <c r="M828" s="312">
        <v>9572.83</v>
      </c>
    </row>
    <row r="829" spans="3:13" ht="20.25" customHeight="1" x14ac:dyDescent="0.25">
      <c r="C829" s="169" t="s">
        <v>1166</v>
      </c>
      <c r="D829" s="485" t="s">
        <v>682</v>
      </c>
      <c r="M829" s="312">
        <v>9572.83</v>
      </c>
    </row>
    <row r="830" spans="3:13" ht="20.25" customHeight="1" x14ac:dyDescent="0.25">
      <c r="C830" s="169" t="s">
        <v>1167</v>
      </c>
      <c r="D830" s="485" t="s">
        <v>682</v>
      </c>
      <c r="M830" s="312">
        <v>9572.83</v>
      </c>
    </row>
    <row r="831" spans="3:13" ht="15" customHeight="1" x14ac:dyDescent="0.25">
      <c r="C831" s="169" t="s">
        <v>1168</v>
      </c>
      <c r="D831" s="485" t="s">
        <v>682</v>
      </c>
      <c r="M831" s="312">
        <v>9572.83</v>
      </c>
    </row>
    <row r="832" spans="3:13" ht="15" x14ac:dyDescent="0.25">
      <c r="C832" s="169" t="s">
        <v>1169</v>
      </c>
      <c r="D832" s="485" t="s">
        <v>682</v>
      </c>
      <c r="M832" s="312">
        <v>9665.75</v>
      </c>
    </row>
    <row r="833" spans="3:13" ht="20.25" customHeight="1" x14ac:dyDescent="0.25">
      <c r="C833" s="169" t="s">
        <v>1170</v>
      </c>
      <c r="D833" s="485" t="s">
        <v>682</v>
      </c>
      <c r="M833" s="312">
        <v>9665.75</v>
      </c>
    </row>
    <row r="834" spans="3:13" ht="20.25" customHeight="1" x14ac:dyDescent="0.25">
      <c r="C834" s="169" t="s">
        <v>1171</v>
      </c>
      <c r="D834" s="485" t="s">
        <v>682</v>
      </c>
      <c r="M834" s="312">
        <v>9665.75</v>
      </c>
    </row>
    <row r="835" spans="3:13" ht="20.25" customHeight="1" x14ac:dyDescent="0.25">
      <c r="C835" s="169" t="s">
        <v>1172</v>
      </c>
      <c r="D835" s="485" t="s">
        <v>682</v>
      </c>
      <c r="M835" s="312">
        <v>9665.75</v>
      </c>
    </row>
    <row r="836" spans="3:13" ht="20.25" customHeight="1" x14ac:dyDescent="0.25">
      <c r="C836" s="169" t="s">
        <v>1173</v>
      </c>
      <c r="D836" s="485" t="s">
        <v>682</v>
      </c>
      <c r="M836" s="312">
        <v>9665.75</v>
      </c>
    </row>
    <row r="837" spans="3:13" ht="20.25" customHeight="1" x14ac:dyDescent="0.25">
      <c r="C837" s="169" t="s">
        <v>1174</v>
      </c>
      <c r="D837" s="485" t="s">
        <v>682</v>
      </c>
      <c r="M837" s="312">
        <v>9729</v>
      </c>
    </row>
    <row r="838" spans="3:13" ht="20.25" customHeight="1" x14ac:dyDescent="0.25">
      <c r="C838" s="169" t="s">
        <v>1175</v>
      </c>
      <c r="D838" s="485" t="s">
        <v>682</v>
      </c>
      <c r="M838" s="312">
        <v>9729</v>
      </c>
    </row>
    <row r="839" spans="3:13" ht="20.25" customHeight="1" x14ac:dyDescent="0.25">
      <c r="C839" s="169" t="s">
        <v>1176</v>
      </c>
      <c r="D839" s="485" t="s">
        <v>682</v>
      </c>
      <c r="M839" s="312">
        <v>9729</v>
      </c>
    </row>
    <row r="840" spans="3:13" ht="20.25" customHeight="1" x14ac:dyDescent="0.25">
      <c r="C840" s="169" t="s">
        <v>1177</v>
      </c>
      <c r="D840" s="485" t="s">
        <v>682</v>
      </c>
      <c r="M840" s="312">
        <v>9729</v>
      </c>
    </row>
    <row r="841" spans="3:13" ht="20.25" customHeight="1" x14ac:dyDescent="0.25">
      <c r="C841" s="169" t="s">
        <v>1178</v>
      </c>
      <c r="D841" s="485" t="s">
        <v>682</v>
      </c>
      <c r="M841" s="312">
        <v>9729</v>
      </c>
    </row>
    <row r="842" spans="3:13" ht="20.25" customHeight="1" x14ac:dyDescent="0.25">
      <c r="C842" s="169" t="s">
        <v>1179</v>
      </c>
      <c r="D842" s="485" t="s">
        <v>682</v>
      </c>
      <c r="M842" s="312">
        <v>9729</v>
      </c>
    </row>
    <row r="843" spans="3:13" ht="20.25" customHeight="1" x14ac:dyDescent="0.25">
      <c r="C843" s="169" t="s">
        <v>1180</v>
      </c>
      <c r="D843" s="485" t="s">
        <v>682</v>
      </c>
      <c r="M843" s="312">
        <v>9729</v>
      </c>
    </row>
    <row r="844" spans="3:13" ht="20.25" customHeight="1" x14ac:dyDescent="0.25">
      <c r="C844" s="169" t="s">
        <v>1181</v>
      </c>
      <c r="D844" s="485" t="s">
        <v>682</v>
      </c>
      <c r="M844" s="312">
        <v>9964.2027999999991</v>
      </c>
    </row>
    <row r="845" spans="3:13" ht="20.25" customHeight="1" x14ac:dyDescent="0.25">
      <c r="C845" s="169" t="s">
        <v>1182</v>
      </c>
      <c r="D845" s="485" t="s">
        <v>682</v>
      </c>
      <c r="M845" s="312">
        <v>9964.2027999999991</v>
      </c>
    </row>
    <row r="846" spans="3:13" ht="20.25" customHeight="1" x14ac:dyDescent="0.25">
      <c r="C846" s="169" t="s">
        <v>1183</v>
      </c>
      <c r="D846" s="485" t="s">
        <v>682</v>
      </c>
      <c r="M846" s="312">
        <v>9964.2027999999991</v>
      </c>
    </row>
    <row r="847" spans="3:13" ht="20.25" customHeight="1" x14ac:dyDescent="0.25">
      <c r="C847" s="169" t="s">
        <v>1184</v>
      </c>
      <c r="D847" s="485" t="s">
        <v>682</v>
      </c>
      <c r="M847" s="312">
        <v>9964.2027999999991</v>
      </c>
    </row>
    <row r="848" spans="3:13" ht="20.25" customHeight="1" x14ac:dyDescent="0.25">
      <c r="C848" s="169" t="s">
        <v>1185</v>
      </c>
      <c r="D848" s="485" t="s">
        <v>682</v>
      </c>
      <c r="M848" s="312">
        <v>9964.2027999999991</v>
      </c>
    </row>
    <row r="849" spans="3:13" ht="20.25" customHeight="1" x14ac:dyDescent="0.25">
      <c r="C849" s="169" t="s">
        <v>1186</v>
      </c>
      <c r="D849" s="485" t="s">
        <v>682</v>
      </c>
      <c r="M849" s="312">
        <v>9964.2027999999991</v>
      </c>
    </row>
    <row r="850" spans="3:13" ht="20.25" customHeight="1" x14ac:dyDescent="0.25">
      <c r="C850" s="169" t="s">
        <v>1187</v>
      </c>
      <c r="D850" s="485" t="s">
        <v>682</v>
      </c>
      <c r="M850" s="312">
        <v>9964.2027999999991</v>
      </c>
    </row>
    <row r="851" spans="3:13" ht="20.25" customHeight="1" x14ac:dyDescent="0.25">
      <c r="C851" s="169" t="s">
        <v>1188</v>
      </c>
      <c r="D851" s="485" t="s">
        <v>682</v>
      </c>
      <c r="M851" s="312">
        <v>9964.2027999999991</v>
      </c>
    </row>
    <row r="852" spans="3:13" ht="20.25" customHeight="1" x14ac:dyDescent="0.25">
      <c r="C852" s="169" t="s">
        <v>1189</v>
      </c>
      <c r="D852" s="485" t="s">
        <v>682</v>
      </c>
      <c r="M852" s="312">
        <v>9964.2027999999991</v>
      </c>
    </row>
    <row r="853" spans="3:13" ht="20.25" customHeight="1" x14ac:dyDescent="0.25">
      <c r="C853" s="169" t="s">
        <v>1190</v>
      </c>
      <c r="D853" s="485" t="s">
        <v>682</v>
      </c>
      <c r="M853" s="312">
        <v>9964.2027999999991</v>
      </c>
    </row>
    <row r="854" spans="3:13" ht="20.25" customHeight="1" x14ac:dyDescent="0.25">
      <c r="C854" s="169" t="s">
        <v>1191</v>
      </c>
      <c r="D854" s="485" t="s">
        <v>682</v>
      </c>
      <c r="M854" s="312">
        <v>9964.2027999999991</v>
      </c>
    </row>
    <row r="855" spans="3:13" ht="20.25" customHeight="1" x14ac:dyDescent="0.25">
      <c r="C855" s="169" t="s">
        <v>1192</v>
      </c>
      <c r="D855" s="485" t="s">
        <v>682</v>
      </c>
      <c r="M855" s="312">
        <v>9964.2027999999991</v>
      </c>
    </row>
    <row r="856" spans="3:13" ht="20.25" customHeight="1" x14ac:dyDescent="0.25">
      <c r="C856" s="169" t="s">
        <v>1193</v>
      </c>
      <c r="D856" s="485" t="s">
        <v>682</v>
      </c>
      <c r="M856" s="312">
        <v>9964.2027999999991</v>
      </c>
    </row>
    <row r="857" spans="3:13" ht="20.25" customHeight="1" x14ac:dyDescent="0.25">
      <c r="C857" s="169" t="s">
        <v>1194</v>
      </c>
      <c r="D857" s="485" t="s">
        <v>682</v>
      </c>
      <c r="M857" s="312">
        <v>9964.2027999999991</v>
      </c>
    </row>
    <row r="858" spans="3:13" ht="20.25" customHeight="1" x14ac:dyDescent="0.25">
      <c r="C858" s="169" t="s">
        <v>1195</v>
      </c>
      <c r="D858" s="485" t="s">
        <v>682</v>
      </c>
      <c r="M858" s="312">
        <v>9964.2027999999991</v>
      </c>
    </row>
    <row r="859" spans="3:13" ht="20.25" customHeight="1" x14ac:dyDescent="0.25">
      <c r="C859" s="169" t="s">
        <v>1196</v>
      </c>
      <c r="D859" s="485" t="s">
        <v>682</v>
      </c>
      <c r="M859" s="312">
        <v>9964.2027999999991</v>
      </c>
    </row>
    <row r="860" spans="3:13" ht="20.25" customHeight="1" x14ac:dyDescent="0.25">
      <c r="C860" s="169" t="s">
        <v>1197</v>
      </c>
      <c r="D860" s="485" t="s">
        <v>682</v>
      </c>
      <c r="M860" s="312">
        <v>10000</v>
      </c>
    </row>
    <row r="861" spans="3:13" ht="20.25" customHeight="1" x14ac:dyDescent="0.25">
      <c r="C861" s="169" t="s">
        <v>1198</v>
      </c>
      <c r="D861" s="485" t="s">
        <v>682</v>
      </c>
      <c r="M861" s="312">
        <v>10000</v>
      </c>
    </row>
    <row r="862" spans="3:13" ht="20.25" customHeight="1" x14ac:dyDescent="0.25">
      <c r="C862" s="169" t="s">
        <v>1199</v>
      </c>
      <c r="D862" s="485" t="s">
        <v>682</v>
      </c>
      <c r="M862" s="312">
        <v>10000</v>
      </c>
    </row>
    <row r="863" spans="3:13" ht="20.25" customHeight="1" x14ac:dyDescent="0.25">
      <c r="C863" s="169" t="s">
        <v>1200</v>
      </c>
      <c r="D863" s="485" t="s">
        <v>993</v>
      </c>
      <c r="M863" s="312">
        <v>12885.28</v>
      </c>
    </row>
    <row r="864" spans="3:13" ht="20.25" customHeight="1" x14ac:dyDescent="0.25">
      <c r="C864" s="169" t="s">
        <v>1201</v>
      </c>
      <c r="D864" s="485" t="s">
        <v>993</v>
      </c>
      <c r="M864" s="312">
        <v>12885.28</v>
      </c>
    </row>
    <row r="865" spans="3:13" ht="20.25" customHeight="1" x14ac:dyDescent="0.25">
      <c r="C865" s="169" t="s">
        <v>1202</v>
      </c>
      <c r="D865" s="485" t="s">
        <v>993</v>
      </c>
      <c r="M865" s="312">
        <v>12885.28</v>
      </c>
    </row>
    <row r="866" spans="3:13" ht="20.25" customHeight="1" x14ac:dyDescent="0.25">
      <c r="C866" s="169" t="s">
        <v>1203</v>
      </c>
      <c r="D866" s="485" t="s">
        <v>993</v>
      </c>
      <c r="M866" s="312">
        <v>12885.28</v>
      </c>
    </row>
    <row r="867" spans="3:13" ht="20.25" customHeight="1" x14ac:dyDescent="0.25">
      <c r="C867" s="169" t="s">
        <v>1204</v>
      </c>
      <c r="D867" s="485" t="s">
        <v>993</v>
      </c>
      <c r="M867" s="312">
        <v>12885.28</v>
      </c>
    </row>
    <row r="868" spans="3:13" ht="20.25" customHeight="1" x14ac:dyDescent="0.25">
      <c r="C868" s="169" t="s">
        <v>1205</v>
      </c>
      <c r="D868" s="485" t="s">
        <v>993</v>
      </c>
      <c r="M868" s="312">
        <v>12885.28</v>
      </c>
    </row>
    <row r="869" spans="3:13" ht="20.25" customHeight="1" x14ac:dyDescent="0.25">
      <c r="C869" s="169" t="s">
        <v>1206</v>
      </c>
      <c r="D869" s="485" t="s">
        <v>993</v>
      </c>
      <c r="M869" s="490">
        <v>12885.28</v>
      </c>
    </row>
    <row r="870" spans="3:13" ht="20.25" customHeight="1" x14ac:dyDescent="0.25">
      <c r="C870" s="169" t="s">
        <v>1207</v>
      </c>
      <c r="D870" s="485" t="s">
        <v>993</v>
      </c>
      <c r="M870" s="490">
        <v>12885.28</v>
      </c>
    </row>
    <row r="871" spans="3:13" ht="20.25" customHeight="1" x14ac:dyDescent="0.25">
      <c r="C871" s="169" t="s">
        <v>1208</v>
      </c>
      <c r="D871" s="485" t="s">
        <v>993</v>
      </c>
      <c r="M871" s="490">
        <v>12885.28</v>
      </c>
    </row>
    <row r="872" spans="3:13" ht="20.25" customHeight="1" x14ac:dyDescent="0.25">
      <c r="C872" s="169" t="s">
        <v>1209</v>
      </c>
      <c r="D872" s="485" t="s">
        <v>993</v>
      </c>
      <c r="M872" s="490">
        <v>12885.28</v>
      </c>
    </row>
    <row r="873" spans="3:13" ht="20.25" customHeight="1" x14ac:dyDescent="0.25">
      <c r="C873" s="169" t="s">
        <v>1210</v>
      </c>
      <c r="D873" s="485" t="s">
        <v>993</v>
      </c>
      <c r="M873" s="490">
        <v>12885.28</v>
      </c>
    </row>
    <row r="874" spans="3:13" ht="20.25" customHeight="1" x14ac:dyDescent="0.25">
      <c r="C874" s="169" t="s">
        <v>1211</v>
      </c>
      <c r="D874" s="485" t="s">
        <v>993</v>
      </c>
      <c r="M874" s="490">
        <v>12885.28</v>
      </c>
    </row>
    <row r="875" spans="3:13" ht="20.25" customHeight="1" x14ac:dyDescent="0.25">
      <c r="C875" s="169" t="s">
        <v>1212</v>
      </c>
      <c r="D875" s="485" t="s">
        <v>993</v>
      </c>
      <c r="M875" s="490">
        <v>12885.28</v>
      </c>
    </row>
    <row r="876" spans="3:13" ht="20.25" customHeight="1" x14ac:dyDescent="0.25">
      <c r="C876" s="168" t="s">
        <v>1213</v>
      </c>
      <c r="D876" s="485" t="s">
        <v>993</v>
      </c>
      <c r="M876" s="312">
        <v>12885.28</v>
      </c>
    </row>
    <row r="877" spans="3:13" ht="20.25" customHeight="1" x14ac:dyDescent="0.25">
      <c r="C877" s="168" t="s">
        <v>1214</v>
      </c>
      <c r="D877" s="485" t="s">
        <v>993</v>
      </c>
      <c r="M877" s="312">
        <v>12885.28</v>
      </c>
    </row>
    <row r="878" spans="3:13" ht="20.25" customHeight="1" x14ac:dyDescent="0.25">
      <c r="C878" s="168" t="s">
        <v>1215</v>
      </c>
      <c r="D878" s="485" t="s">
        <v>993</v>
      </c>
      <c r="M878" s="312">
        <v>12885.28</v>
      </c>
    </row>
    <row r="879" spans="3:13" ht="20.25" customHeight="1" x14ac:dyDescent="0.25">
      <c r="C879" s="168" t="s">
        <v>1216</v>
      </c>
      <c r="D879" s="485" t="s">
        <v>993</v>
      </c>
      <c r="M879" s="312">
        <v>12885.28</v>
      </c>
    </row>
    <row r="880" spans="3:13" ht="20.25" customHeight="1" x14ac:dyDescent="0.25">
      <c r="C880" s="168" t="s">
        <v>1217</v>
      </c>
      <c r="D880" s="485" t="s">
        <v>993</v>
      </c>
      <c r="M880" s="312">
        <v>12885.28</v>
      </c>
    </row>
    <row r="881" spans="3:13" ht="20.25" customHeight="1" x14ac:dyDescent="0.25">
      <c r="C881" s="168" t="s">
        <v>1218</v>
      </c>
      <c r="D881" s="485" t="s">
        <v>993</v>
      </c>
      <c r="M881" s="312">
        <v>12885.28</v>
      </c>
    </row>
    <row r="882" spans="3:13" ht="20.25" customHeight="1" x14ac:dyDescent="0.25">
      <c r="C882" s="168" t="s">
        <v>1219</v>
      </c>
      <c r="D882" s="485" t="s">
        <v>993</v>
      </c>
      <c r="M882" s="312">
        <v>12885.28</v>
      </c>
    </row>
    <row r="883" spans="3:13" ht="20.25" customHeight="1" x14ac:dyDescent="0.25">
      <c r="C883" s="168" t="s">
        <v>1220</v>
      </c>
      <c r="D883" s="485" t="s">
        <v>993</v>
      </c>
      <c r="M883" s="312">
        <v>12885.28</v>
      </c>
    </row>
    <row r="884" spans="3:13" ht="20.25" customHeight="1" x14ac:dyDescent="0.25">
      <c r="C884" s="169" t="s">
        <v>1221</v>
      </c>
      <c r="D884" s="485" t="s">
        <v>993</v>
      </c>
      <c r="M884" s="490">
        <v>12885.28</v>
      </c>
    </row>
    <row r="885" spans="3:13" ht="20.25" customHeight="1" x14ac:dyDescent="0.25">
      <c r="C885" s="169" t="s">
        <v>1222</v>
      </c>
      <c r="D885" s="485" t="s">
        <v>993</v>
      </c>
      <c r="M885" s="490">
        <v>12885.28</v>
      </c>
    </row>
    <row r="886" spans="3:13" ht="20.25" customHeight="1" x14ac:dyDescent="0.25">
      <c r="C886" s="169" t="s">
        <v>1223</v>
      </c>
      <c r="D886" s="485" t="s">
        <v>993</v>
      </c>
      <c r="M886" s="490">
        <v>12885.28</v>
      </c>
    </row>
    <row r="887" spans="3:13" ht="20.25" customHeight="1" x14ac:dyDescent="0.25">
      <c r="C887" s="169" t="s">
        <v>1224</v>
      </c>
      <c r="D887" s="485" t="s">
        <v>993</v>
      </c>
      <c r="M887" s="490">
        <v>12885.28</v>
      </c>
    </row>
    <row r="888" spans="3:13" ht="20.25" customHeight="1" x14ac:dyDescent="0.25">
      <c r="C888" s="169" t="s">
        <v>1225</v>
      </c>
      <c r="D888" s="485" t="s">
        <v>993</v>
      </c>
      <c r="M888" s="490">
        <v>12885.28</v>
      </c>
    </row>
    <row r="889" spans="3:13" ht="20.25" customHeight="1" x14ac:dyDescent="0.25">
      <c r="C889" s="169" t="s">
        <v>1226</v>
      </c>
      <c r="D889" s="485" t="s">
        <v>993</v>
      </c>
      <c r="M889" s="490">
        <v>12885.28</v>
      </c>
    </row>
    <row r="890" spans="3:13" ht="20.25" customHeight="1" x14ac:dyDescent="0.25">
      <c r="C890" s="169" t="s">
        <v>1227</v>
      </c>
      <c r="D890" s="485" t="s">
        <v>993</v>
      </c>
      <c r="M890" s="490">
        <v>12885.28</v>
      </c>
    </row>
    <row r="891" spans="3:13" ht="20.25" customHeight="1" x14ac:dyDescent="0.25">
      <c r="C891" s="169" t="s">
        <v>1228</v>
      </c>
      <c r="D891" s="485" t="s">
        <v>993</v>
      </c>
      <c r="M891" s="490">
        <v>12885.28</v>
      </c>
    </row>
    <row r="892" spans="3:13" ht="20.25" customHeight="1" x14ac:dyDescent="0.25">
      <c r="C892" s="168" t="s">
        <v>1229</v>
      </c>
      <c r="D892" s="485" t="s">
        <v>993</v>
      </c>
      <c r="M892" s="490">
        <v>13731.186799999999</v>
      </c>
    </row>
    <row r="893" spans="3:13" ht="20.25" customHeight="1" x14ac:dyDescent="0.25">
      <c r="C893" s="168" t="s">
        <v>1230</v>
      </c>
      <c r="D893" s="485" t="s">
        <v>993</v>
      </c>
      <c r="M893" s="490">
        <v>13731.186799999999</v>
      </c>
    </row>
    <row r="894" spans="3:13" ht="20.25" customHeight="1" x14ac:dyDescent="0.25">
      <c r="C894" s="168" t="s">
        <v>1231</v>
      </c>
      <c r="D894" s="485" t="s">
        <v>993</v>
      </c>
      <c r="M894" s="491">
        <v>13731.186799999999</v>
      </c>
    </row>
    <row r="895" spans="3:13" ht="20.25" customHeight="1" x14ac:dyDescent="0.25">
      <c r="C895" s="168" t="s">
        <v>1232</v>
      </c>
      <c r="D895" s="485" t="s">
        <v>993</v>
      </c>
      <c r="M895" s="491">
        <v>13731.186799999999</v>
      </c>
    </row>
    <row r="896" spans="3:13" ht="20.25" customHeight="1" x14ac:dyDescent="0.25">
      <c r="C896" s="168" t="s">
        <v>1233</v>
      </c>
      <c r="D896" s="485" t="s">
        <v>993</v>
      </c>
      <c r="M896" s="492">
        <v>13731.186799999999</v>
      </c>
    </row>
    <row r="897" spans="3:13" ht="20.25" customHeight="1" x14ac:dyDescent="0.25">
      <c r="C897" s="168" t="s">
        <v>1234</v>
      </c>
      <c r="D897" s="485" t="s">
        <v>993</v>
      </c>
      <c r="M897" s="492">
        <v>13731.186799999999</v>
      </c>
    </row>
    <row r="898" spans="3:13" ht="20.25" customHeight="1" x14ac:dyDescent="0.25">
      <c r="C898" s="168" t="s">
        <v>1235</v>
      </c>
      <c r="D898" s="485" t="s">
        <v>993</v>
      </c>
      <c r="M898" s="492">
        <v>13731.186799999999</v>
      </c>
    </row>
    <row r="899" spans="3:13" ht="20.25" customHeight="1" x14ac:dyDescent="0.25">
      <c r="C899" s="168" t="s">
        <v>1236</v>
      </c>
      <c r="D899" s="485" t="s">
        <v>993</v>
      </c>
      <c r="M899" s="492">
        <v>13731.186799999999</v>
      </c>
    </row>
    <row r="900" spans="3:13" ht="20.25" customHeight="1" x14ac:dyDescent="0.25">
      <c r="C900" s="168" t="s">
        <v>1237</v>
      </c>
      <c r="D900" s="485" t="s">
        <v>993</v>
      </c>
      <c r="M900" s="312">
        <v>13731.186799999999</v>
      </c>
    </row>
    <row r="901" spans="3:13" ht="20.25" customHeight="1" x14ac:dyDescent="0.25">
      <c r="C901" s="168" t="s">
        <v>1238</v>
      </c>
      <c r="D901" s="485" t="s">
        <v>993</v>
      </c>
      <c r="M901" s="312">
        <v>13731.186799999999</v>
      </c>
    </row>
    <row r="902" spans="3:13" ht="20.25" customHeight="1" x14ac:dyDescent="0.25">
      <c r="C902" s="168" t="s">
        <v>1239</v>
      </c>
      <c r="D902" s="485" t="s">
        <v>993</v>
      </c>
      <c r="M902" s="312">
        <v>13731.186799999999</v>
      </c>
    </row>
    <row r="903" spans="3:13" ht="20.25" customHeight="1" x14ac:dyDescent="0.25">
      <c r="C903" s="168" t="s">
        <v>1240</v>
      </c>
      <c r="D903" s="485" t="s">
        <v>993</v>
      </c>
      <c r="M903" s="312">
        <v>13731.186799999999</v>
      </c>
    </row>
    <row r="904" spans="3:13" ht="20.25" customHeight="1" x14ac:dyDescent="0.25">
      <c r="C904" s="168" t="s">
        <v>1241</v>
      </c>
      <c r="D904" s="485" t="s">
        <v>993</v>
      </c>
      <c r="M904" s="312">
        <v>13731.186799999999</v>
      </c>
    </row>
    <row r="905" spans="3:13" ht="20.25" customHeight="1" x14ac:dyDescent="0.25">
      <c r="C905" s="168" t="s">
        <v>1242</v>
      </c>
      <c r="D905" s="485" t="s">
        <v>993</v>
      </c>
      <c r="M905" s="312">
        <v>13731.186799999999</v>
      </c>
    </row>
    <row r="906" spans="3:13" ht="20.25" customHeight="1" x14ac:dyDescent="0.25">
      <c r="C906" s="168" t="s">
        <v>1243</v>
      </c>
      <c r="D906" s="485" t="s">
        <v>993</v>
      </c>
      <c r="M906" s="312">
        <v>13731.186799999999</v>
      </c>
    </row>
    <row r="907" spans="3:13" ht="20.25" customHeight="1" x14ac:dyDescent="0.25">
      <c r="C907" s="168" t="s">
        <v>1244</v>
      </c>
      <c r="D907" s="485" t="s">
        <v>993</v>
      </c>
      <c r="M907" s="491">
        <v>13731.186799999999</v>
      </c>
    </row>
    <row r="908" spans="3:13" ht="20.25" customHeight="1" x14ac:dyDescent="0.25">
      <c r="C908" s="168" t="s">
        <v>1245</v>
      </c>
      <c r="D908" s="485" t="s">
        <v>993</v>
      </c>
      <c r="M908" s="493">
        <v>14957.7708</v>
      </c>
    </row>
    <row r="909" spans="3:13" ht="20.25" customHeight="1" x14ac:dyDescent="0.25">
      <c r="C909" s="168" t="s">
        <v>1246</v>
      </c>
      <c r="D909" s="485" t="s">
        <v>993</v>
      </c>
      <c r="M909" s="493">
        <v>14957.7708</v>
      </c>
    </row>
    <row r="910" spans="3:13" ht="20.25" customHeight="1" x14ac:dyDescent="0.25">
      <c r="C910" s="293" t="s">
        <v>1247</v>
      </c>
      <c r="D910" s="485" t="s">
        <v>993</v>
      </c>
      <c r="M910" s="493">
        <v>14957.7708</v>
      </c>
    </row>
    <row r="911" spans="3:13" ht="20.25" customHeight="1" x14ac:dyDescent="0.25">
      <c r="C911" s="168" t="s">
        <v>1248</v>
      </c>
      <c r="D911" s="485" t="s">
        <v>993</v>
      </c>
      <c r="M911" s="493">
        <v>14957.7708</v>
      </c>
    </row>
    <row r="912" spans="3:13" ht="20.25" customHeight="1" x14ac:dyDescent="0.25">
      <c r="C912" s="168" t="s">
        <v>1249</v>
      </c>
      <c r="D912" s="485" t="s">
        <v>1250</v>
      </c>
      <c r="M912" s="493">
        <v>18557.04</v>
      </c>
    </row>
    <row r="913" spans="3:13" ht="20.25" customHeight="1" x14ac:dyDescent="0.25">
      <c r="C913" s="168" t="s">
        <v>1251</v>
      </c>
      <c r="D913" s="485" t="s">
        <v>1250</v>
      </c>
      <c r="M913" s="493">
        <v>18557.04</v>
      </c>
    </row>
    <row r="914" spans="3:13" ht="20.25" customHeight="1" x14ac:dyDescent="0.25">
      <c r="C914" s="168" t="s">
        <v>1252</v>
      </c>
      <c r="D914" s="485" t="s">
        <v>1250</v>
      </c>
      <c r="M914" s="493">
        <v>18557.04</v>
      </c>
    </row>
    <row r="915" spans="3:13" ht="20.25" customHeight="1" x14ac:dyDescent="0.25">
      <c r="C915" s="168" t="s">
        <v>1253</v>
      </c>
      <c r="D915" s="485" t="s">
        <v>1250</v>
      </c>
      <c r="M915" s="493">
        <v>18557.04</v>
      </c>
    </row>
    <row r="916" spans="3:13" ht="20.25" customHeight="1" x14ac:dyDescent="0.25">
      <c r="C916" s="168" t="s">
        <v>1254</v>
      </c>
      <c r="D916" s="485" t="s">
        <v>1250</v>
      </c>
      <c r="M916" s="493">
        <v>18557.04</v>
      </c>
    </row>
    <row r="917" spans="3:13" ht="20.25" customHeight="1" x14ac:dyDescent="0.25">
      <c r="C917" s="168" t="s">
        <v>1255</v>
      </c>
      <c r="D917" s="485" t="s">
        <v>1250</v>
      </c>
      <c r="M917" s="493">
        <v>18557.04</v>
      </c>
    </row>
    <row r="918" spans="3:13" ht="20.25" customHeight="1" x14ac:dyDescent="0.25">
      <c r="C918" s="168" t="s">
        <v>1256</v>
      </c>
      <c r="D918" s="485" t="s">
        <v>1250</v>
      </c>
      <c r="M918" s="493">
        <v>18557.04</v>
      </c>
    </row>
    <row r="919" spans="3:13" ht="20.25" customHeight="1" x14ac:dyDescent="0.25">
      <c r="C919" s="168" t="s">
        <v>1257</v>
      </c>
      <c r="D919" s="485" t="s">
        <v>1250</v>
      </c>
      <c r="M919" s="493">
        <v>18557.04</v>
      </c>
    </row>
    <row r="920" spans="3:13" ht="20.25" customHeight="1" x14ac:dyDescent="0.25">
      <c r="C920" s="293" t="s">
        <v>1258</v>
      </c>
      <c r="D920" s="485" t="s">
        <v>1250</v>
      </c>
      <c r="M920" s="493">
        <v>18557.04</v>
      </c>
    </row>
    <row r="921" spans="3:13" ht="20.25" customHeight="1" x14ac:dyDescent="0.25">
      <c r="C921" s="293" t="s">
        <v>1259</v>
      </c>
      <c r="D921" s="485" t="s">
        <v>1250</v>
      </c>
      <c r="M921" s="493">
        <v>18557.04</v>
      </c>
    </row>
    <row r="922" spans="3:13" ht="20.25" customHeight="1" x14ac:dyDescent="0.25">
      <c r="C922" s="168" t="s">
        <v>1260</v>
      </c>
      <c r="D922" s="485" t="s">
        <v>1250</v>
      </c>
      <c r="M922" s="493">
        <v>18557.04</v>
      </c>
    </row>
    <row r="923" spans="3:13" ht="20.25" customHeight="1" x14ac:dyDescent="0.25">
      <c r="C923" s="168" t="s">
        <v>1261</v>
      </c>
      <c r="D923" s="485" t="s">
        <v>1250</v>
      </c>
      <c r="M923" s="493">
        <v>18557.04</v>
      </c>
    </row>
    <row r="924" spans="3:13" ht="20.25" customHeight="1" x14ac:dyDescent="0.25">
      <c r="C924" s="168" t="s">
        <v>1262</v>
      </c>
      <c r="D924" s="485" t="s">
        <v>1250</v>
      </c>
      <c r="M924" s="493">
        <v>18557.04</v>
      </c>
    </row>
    <row r="925" spans="3:13" ht="20.25" customHeight="1" x14ac:dyDescent="0.25">
      <c r="C925" s="168" t="s">
        <v>1263</v>
      </c>
      <c r="D925" s="485" t="s">
        <v>1250</v>
      </c>
      <c r="M925" s="493">
        <v>18557.04</v>
      </c>
    </row>
    <row r="926" spans="3:13" ht="20.25" customHeight="1" x14ac:dyDescent="0.25">
      <c r="C926" s="168" t="s">
        <v>1264</v>
      </c>
      <c r="D926" s="485" t="s">
        <v>1250</v>
      </c>
      <c r="M926" s="493">
        <v>18557.04</v>
      </c>
    </row>
    <row r="927" spans="3:13" ht="20.25" customHeight="1" x14ac:dyDescent="0.25">
      <c r="C927" s="168" t="s">
        <v>1265</v>
      </c>
      <c r="D927" s="485" t="s">
        <v>1250</v>
      </c>
      <c r="M927" s="493">
        <v>18557.04</v>
      </c>
    </row>
    <row r="928" spans="3:13" ht="20.25" customHeight="1" x14ac:dyDescent="0.25">
      <c r="C928" s="168" t="s">
        <v>1266</v>
      </c>
      <c r="D928" s="485" t="s">
        <v>1250</v>
      </c>
      <c r="M928" s="493">
        <v>18557.04</v>
      </c>
    </row>
    <row r="929" spans="3:13" ht="20.25" customHeight="1" x14ac:dyDescent="0.25">
      <c r="C929" s="168" t="s">
        <v>1267</v>
      </c>
      <c r="D929" s="485" t="s">
        <v>1250</v>
      </c>
      <c r="M929" s="493">
        <v>18557.04</v>
      </c>
    </row>
    <row r="930" spans="3:13" ht="20.25" customHeight="1" x14ac:dyDescent="0.25">
      <c r="C930" s="168" t="s">
        <v>1268</v>
      </c>
      <c r="D930" s="485" t="s">
        <v>993</v>
      </c>
      <c r="M930" s="493">
        <v>20855.23</v>
      </c>
    </row>
    <row r="931" spans="3:13" ht="20.25" customHeight="1" x14ac:dyDescent="0.25">
      <c r="C931" s="168" t="s">
        <v>1269</v>
      </c>
      <c r="D931" s="485" t="s">
        <v>993</v>
      </c>
      <c r="M931" s="493">
        <v>20855.23</v>
      </c>
    </row>
    <row r="932" spans="3:13" ht="20.25" customHeight="1" x14ac:dyDescent="0.25">
      <c r="C932" s="168" t="s">
        <v>1270</v>
      </c>
      <c r="D932" s="485" t="s">
        <v>993</v>
      </c>
      <c r="M932" s="493">
        <v>20855.23</v>
      </c>
    </row>
    <row r="933" spans="3:13" ht="20.25" customHeight="1" x14ac:dyDescent="0.25">
      <c r="C933" s="168" t="s">
        <v>1271</v>
      </c>
      <c r="D933" s="485" t="s">
        <v>993</v>
      </c>
      <c r="M933" s="493">
        <v>20855.23</v>
      </c>
    </row>
    <row r="934" spans="3:13" ht="20.25" customHeight="1" x14ac:dyDescent="0.25">
      <c r="C934" s="168" t="s">
        <v>1272</v>
      </c>
      <c r="D934" s="485" t="s">
        <v>993</v>
      </c>
      <c r="M934" s="493">
        <v>20855.23</v>
      </c>
    </row>
    <row r="935" spans="3:13" ht="20.25" customHeight="1" x14ac:dyDescent="0.25">
      <c r="C935" s="168" t="s">
        <v>1273</v>
      </c>
      <c r="D935" s="485" t="s">
        <v>993</v>
      </c>
      <c r="M935" s="493">
        <v>20855.23</v>
      </c>
    </row>
    <row r="936" spans="3:13" ht="20.25" customHeight="1" x14ac:dyDescent="0.25">
      <c r="C936" s="168" t="s">
        <v>1274</v>
      </c>
      <c r="D936" s="485" t="s">
        <v>1275</v>
      </c>
      <c r="M936" s="493">
        <v>9840.2219999999998</v>
      </c>
    </row>
    <row r="937" spans="3:13" ht="20.25" customHeight="1" x14ac:dyDescent="0.25">
      <c r="C937" s="168" t="s">
        <v>1276</v>
      </c>
      <c r="D937" s="485" t="s">
        <v>1275</v>
      </c>
      <c r="M937" s="493">
        <v>9840.2219999999998</v>
      </c>
    </row>
    <row r="938" spans="3:13" ht="20.25" customHeight="1" x14ac:dyDescent="0.25">
      <c r="C938" s="168" t="s">
        <v>1277</v>
      </c>
      <c r="D938" s="485" t="s">
        <v>1275</v>
      </c>
      <c r="M938" s="493">
        <v>9840.2219999999998</v>
      </c>
    </row>
    <row r="939" spans="3:13" ht="20.25" customHeight="1" x14ac:dyDescent="0.25">
      <c r="C939" s="168" t="s">
        <v>1278</v>
      </c>
      <c r="D939" s="485" t="s">
        <v>1275</v>
      </c>
      <c r="M939" s="493">
        <v>9840.2219999999998</v>
      </c>
    </row>
    <row r="940" spans="3:13" ht="20.25" customHeight="1" x14ac:dyDescent="0.25">
      <c r="C940" s="168" t="s">
        <v>1279</v>
      </c>
      <c r="D940" s="485" t="s">
        <v>1275</v>
      </c>
      <c r="M940" s="493">
        <v>9840.2219999999998</v>
      </c>
    </row>
    <row r="941" spans="3:13" ht="20.25" customHeight="1" x14ac:dyDescent="0.25">
      <c r="C941" s="168" t="s">
        <v>1280</v>
      </c>
      <c r="D941" s="485" t="s">
        <v>1281</v>
      </c>
      <c r="M941" s="493">
        <v>4906.6014999999998</v>
      </c>
    </row>
    <row r="942" spans="3:13" ht="20.25" customHeight="1" x14ac:dyDescent="0.25">
      <c r="C942" s="168" t="s">
        <v>1282</v>
      </c>
      <c r="D942" s="485" t="s">
        <v>1281</v>
      </c>
      <c r="M942" s="493">
        <v>4906.6014999999998</v>
      </c>
    </row>
    <row r="943" spans="3:13" ht="20.25" customHeight="1" x14ac:dyDescent="0.25">
      <c r="C943" s="168" t="s">
        <v>1283</v>
      </c>
      <c r="D943" s="485" t="s">
        <v>1281</v>
      </c>
      <c r="M943" s="493">
        <v>18899.995999999999</v>
      </c>
    </row>
    <row r="944" spans="3:13" ht="20.25" customHeight="1" x14ac:dyDescent="0.25">
      <c r="C944" s="168" t="s">
        <v>1284</v>
      </c>
      <c r="D944" s="485" t="s">
        <v>1285</v>
      </c>
      <c r="M944" s="493">
        <v>4466</v>
      </c>
    </row>
    <row r="945" spans="3:13" ht="20.25" customHeight="1" x14ac:dyDescent="0.25">
      <c r="C945" s="168" t="s">
        <v>1286</v>
      </c>
      <c r="D945" s="485" t="s">
        <v>1287</v>
      </c>
      <c r="M945" s="493">
        <v>2879.99</v>
      </c>
    </row>
    <row r="946" spans="3:13" ht="20.25" customHeight="1" x14ac:dyDescent="0.25">
      <c r="C946" s="168" t="s">
        <v>1288</v>
      </c>
      <c r="D946" s="485" t="s">
        <v>1289</v>
      </c>
      <c r="M946" s="493">
        <v>4524</v>
      </c>
    </row>
    <row r="947" spans="3:13" ht="20.25" customHeight="1" x14ac:dyDescent="0.25">
      <c r="C947" s="494" t="s">
        <v>1290</v>
      </c>
      <c r="D947" s="495" t="s">
        <v>1291</v>
      </c>
      <c r="M947" s="325">
        <v>5701.4</v>
      </c>
    </row>
    <row r="948" spans="3:13" ht="20.25" customHeight="1" x14ac:dyDescent="0.25">
      <c r="C948" s="278" t="s">
        <v>1292</v>
      </c>
      <c r="D948" s="485" t="s">
        <v>1293</v>
      </c>
      <c r="M948" s="341">
        <v>4830</v>
      </c>
    </row>
    <row r="949" spans="3:13" ht="20.25" customHeight="1" x14ac:dyDescent="0.25">
      <c r="C949" s="278" t="s">
        <v>1294</v>
      </c>
      <c r="D949" s="485" t="s">
        <v>1293</v>
      </c>
      <c r="M949" s="341">
        <v>4830</v>
      </c>
    </row>
    <row r="950" spans="3:13" ht="20.25" customHeight="1" x14ac:dyDescent="0.25">
      <c r="C950" s="278" t="s">
        <v>1295</v>
      </c>
      <c r="D950" s="485" t="s">
        <v>1293</v>
      </c>
      <c r="M950" s="341">
        <v>4830</v>
      </c>
    </row>
    <row r="951" spans="3:13" ht="20.25" customHeight="1" x14ac:dyDescent="0.25">
      <c r="C951" s="278" t="s">
        <v>1296</v>
      </c>
      <c r="D951" s="485" t="s">
        <v>1297</v>
      </c>
      <c r="M951" s="341">
        <v>6349.84</v>
      </c>
    </row>
    <row r="952" spans="3:13" ht="20.25" customHeight="1" x14ac:dyDescent="0.25">
      <c r="C952" s="278" t="s">
        <v>1298</v>
      </c>
      <c r="D952" s="485" t="s">
        <v>1297</v>
      </c>
      <c r="M952" s="341">
        <v>6349.84</v>
      </c>
    </row>
    <row r="953" spans="3:13" ht="20.25" customHeight="1" x14ac:dyDescent="0.25">
      <c r="C953" s="278" t="s">
        <v>1299</v>
      </c>
      <c r="D953" s="485" t="s">
        <v>1297</v>
      </c>
      <c r="M953" s="341">
        <v>6349.84</v>
      </c>
    </row>
    <row r="954" spans="3:13" ht="20.25" customHeight="1" x14ac:dyDescent="0.25">
      <c r="C954" s="278" t="s">
        <v>1300</v>
      </c>
      <c r="D954" s="485" t="s">
        <v>1297</v>
      </c>
      <c r="M954" s="341">
        <v>6349.84</v>
      </c>
    </row>
    <row r="955" spans="3:13" ht="20.25" customHeight="1" x14ac:dyDescent="0.25">
      <c r="C955" s="278" t="s">
        <v>1301</v>
      </c>
      <c r="D955" s="485" t="s">
        <v>1297</v>
      </c>
      <c r="M955" s="341">
        <v>6349.84</v>
      </c>
    </row>
    <row r="956" spans="3:13" ht="20.25" customHeight="1" x14ac:dyDescent="0.25">
      <c r="C956" s="278" t="s">
        <v>1302</v>
      </c>
      <c r="D956" s="485" t="s">
        <v>1297</v>
      </c>
      <c r="M956" s="341">
        <v>6349.84</v>
      </c>
    </row>
    <row r="957" spans="3:13" ht="20.25" customHeight="1" x14ac:dyDescent="0.25">
      <c r="C957" s="278" t="s">
        <v>1303</v>
      </c>
      <c r="D957" s="485" t="s">
        <v>1297</v>
      </c>
      <c r="M957" s="341">
        <v>6349.84</v>
      </c>
    </row>
    <row r="958" spans="3:13" ht="20.25" customHeight="1" x14ac:dyDescent="0.25">
      <c r="C958" s="278" t="s">
        <v>1304</v>
      </c>
      <c r="D958" s="485" t="s">
        <v>1297</v>
      </c>
      <c r="M958" s="341">
        <v>6349.84</v>
      </c>
    </row>
    <row r="959" spans="3:13" ht="20.25" customHeight="1" x14ac:dyDescent="0.25">
      <c r="C959" s="278" t="s">
        <v>1305</v>
      </c>
      <c r="D959" s="485" t="s">
        <v>1297</v>
      </c>
      <c r="M959" s="341">
        <v>6349.84</v>
      </c>
    </row>
    <row r="960" spans="3:13" ht="20.25" customHeight="1" x14ac:dyDescent="0.25">
      <c r="C960" s="278" t="s">
        <v>1306</v>
      </c>
      <c r="D960" s="485" t="s">
        <v>1297</v>
      </c>
      <c r="M960" s="341">
        <v>6349.84</v>
      </c>
    </row>
    <row r="961" spans="3:13" ht="20.25" customHeight="1" x14ac:dyDescent="0.25">
      <c r="C961" s="278" t="s">
        <v>1307</v>
      </c>
      <c r="D961" s="485" t="s">
        <v>1297</v>
      </c>
      <c r="M961" s="341">
        <v>6349.84</v>
      </c>
    </row>
    <row r="962" spans="3:13" ht="20.25" customHeight="1" x14ac:dyDescent="0.25">
      <c r="C962" s="278" t="s">
        <v>1308</v>
      </c>
      <c r="D962" s="485" t="s">
        <v>1297</v>
      </c>
      <c r="M962" s="341">
        <v>6349.84</v>
      </c>
    </row>
    <row r="963" spans="3:13" ht="20.25" customHeight="1" x14ac:dyDescent="0.25">
      <c r="C963" s="278" t="s">
        <v>1309</v>
      </c>
      <c r="D963" s="485" t="s">
        <v>1297</v>
      </c>
      <c r="M963" s="341">
        <v>6349.84</v>
      </c>
    </row>
    <row r="964" spans="3:13" ht="20.25" customHeight="1" x14ac:dyDescent="0.25">
      <c r="C964" s="278" t="s">
        <v>1310</v>
      </c>
      <c r="D964" s="485" t="s">
        <v>1297</v>
      </c>
      <c r="M964" s="341">
        <v>6349.84</v>
      </c>
    </row>
    <row r="965" spans="3:13" ht="20.25" customHeight="1" x14ac:dyDescent="0.25">
      <c r="C965" s="278" t="s">
        <v>1311</v>
      </c>
      <c r="D965" s="485" t="s">
        <v>1297</v>
      </c>
      <c r="M965" s="341">
        <v>6349.84</v>
      </c>
    </row>
    <row r="966" spans="3:13" ht="20.25" customHeight="1" x14ac:dyDescent="0.25">
      <c r="C966" s="278" t="s">
        <v>1312</v>
      </c>
      <c r="D966" s="485" t="s">
        <v>1297</v>
      </c>
      <c r="M966" s="341">
        <v>6349.84</v>
      </c>
    </row>
    <row r="967" spans="3:13" ht="20.25" customHeight="1" x14ac:dyDescent="0.25">
      <c r="C967" s="278" t="s">
        <v>1313</v>
      </c>
      <c r="D967" s="485" t="s">
        <v>1297</v>
      </c>
      <c r="M967" s="341">
        <v>6349.84</v>
      </c>
    </row>
    <row r="968" spans="3:13" ht="20.25" customHeight="1" x14ac:dyDescent="0.25">
      <c r="C968" s="278" t="s">
        <v>1314</v>
      </c>
      <c r="D968" s="485" t="s">
        <v>1297</v>
      </c>
      <c r="M968" s="341">
        <v>6349.84</v>
      </c>
    </row>
    <row r="969" spans="3:13" ht="20.25" customHeight="1" x14ac:dyDescent="0.25">
      <c r="C969" s="278" t="s">
        <v>1315</v>
      </c>
      <c r="D969" s="485" t="s">
        <v>1297</v>
      </c>
      <c r="M969" s="341">
        <v>6349.84</v>
      </c>
    </row>
    <row r="970" spans="3:13" ht="20.25" customHeight="1" x14ac:dyDescent="0.25">
      <c r="C970" s="278" t="s">
        <v>1316</v>
      </c>
      <c r="D970" s="485" t="s">
        <v>1297</v>
      </c>
      <c r="M970" s="341">
        <v>6349.84</v>
      </c>
    </row>
    <row r="971" spans="3:13" ht="20.25" customHeight="1" x14ac:dyDescent="0.25">
      <c r="C971" s="278" t="s">
        <v>1317</v>
      </c>
      <c r="D971" s="485" t="s">
        <v>1297</v>
      </c>
      <c r="M971" s="341">
        <v>6349.84</v>
      </c>
    </row>
    <row r="972" spans="3:13" ht="20.25" customHeight="1" x14ac:dyDescent="0.25">
      <c r="C972" s="278" t="s">
        <v>1318</v>
      </c>
      <c r="D972" s="485" t="s">
        <v>1297</v>
      </c>
      <c r="M972" s="341">
        <v>6349.84</v>
      </c>
    </row>
    <row r="973" spans="3:13" ht="20.25" customHeight="1" x14ac:dyDescent="0.25">
      <c r="C973" s="278" t="s">
        <v>1319</v>
      </c>
      <c r="D973" s="485" t="s">
        <v>1297</v>
      </c>
      <c r="M973" s="341">
        <v>6349.84</v>
      </c>
    </row>
    <row r="974" spans="3:13" ht="20.25" customHeight="1" x14ac:dyDescent="0.25">
      <c r="C974" s="278" t="s">
        <v>1320</v>
      </c>
      <c r="D974" s="485" t="s">
        <v>1297</v>
      </c>
      <c r="M974" s="341">
        <v>6349.84</v>
      </c>
    </row>
    <row r="975" spans="3:13" ht="20.25" customHeight="1" x14ac:dyDescent="0.25">
      <c r="C975" s="278" t="s">
        <v>1321</v>
      </c>
      <c r="D975" s="485" t="s">
        <v>1297</v>
      </c>
      <c r="M975" s="341">
        <v>6349.84</v>
      </c>
    </row>
    <row r="976" spans="3:13" ht="20.25" customHeight="1" x14ac:dyDescent="0.25">
      <c r="C976" s="278" t="s">
        <v>1322</v>
      </c>
      <c r="D976" s="485" t="s">
        <v>1297</v>
      </c>
      <c r="M976" s="341">
        <v>6349.84</v>
      </c>
    </row>
    <row r="977" spans="3:13" ht="20.25" customHeight="1" x14ac:dyDescent="0.25">
      <c r="C977" s="278" t="s">
        <v>1323</v>
      </c>
      <c r="D977" s="485" t="s">
        <v>1297</v>
      </c>
      <c r="M977" s="341">
        <v>6349.84</v>
      </c>
    </row>
    <row r="978" spans="3:13" ht="20.25" customHeight="1" x14ac:dyDescent="0.25">
      <c r="C978" s="278" t="s">
        <v>1324</v>
      </c>
      <c r="D978" s="485" t="s">
        <v>1297</v>
      </c>
      <c r="M978" s="341">
        <v>6349.84</v>
      </c>
    </row>
    <row r="979" spans="3:13" ht="20.25" customHeight="1" x14ac:dyDescent="0.25">
      <c r="C979" s="278" t="s">
        <v>1325</v>
      </c>
      <c r="D979" s="485" t="s">
        <v>1297</v>
      </c>
      <c r="M979" s="341">
        <v>6349.84</v>
      </c>
    </row>
    <row r="980" spans="3:13" ht="20.25" customHeight="1" x14ac:dyDescent="0.25">
      <c r="C980" s="278" t="s">
        <v>1326</v>
      </c>
      <c r="D980" s="485" t="s">
        <v>1297</v>
      </c>
      <c r="M980" s="341">
        <v>6349.84</v>
      </c>
    </row>
    <row r="981" spans="3:13" ht="20.25" customHeight="1" x14ac:dyDescent="0.25">
      <c r="C981" s="278" t="s">
        <v>1327</v>
      </c>
      <c r="D981" s="485" t="s">
        <v>1297</v>
      </c>
      <c r="M981" s="341">
        <v>6349.84</v>
      </c>
    </row>
    <row r="982" spans="3:13" ht="20.25" customHeight="1" x14ac:dyDescent="0.25">
      <c r="C982" s="278" t="s">
        <v>1328</v>
      </c>
      <c r="D982" s="485" t="s">
        <v>1297</v>
      </c>
      <c r="M982" s="341">
        <v>6349.84</v>
      </c>
    </row>
    <row r="983" spans="3:13" ht="20.25" customHeight="1" x14ac:dyDescent="0.25">
      <c r="C983" s="278" t="s">
        <v>1329</v>
      </c>
      <c r="D983" s="485" t="s">
        <v>1297</v>
      </c>
      <c r="M983" s="341">
        <v>6349.84</v>
      </c>
    </row>
    <row r="984" spans="3:13" ht="20.25" customHeight="1" x14ac:dyDescent="0.25">
      <c r="C984" s="278" t="s">
        <v>1330</v>
      </c>
      <c r="D984" s="485" t="s">
        <v>1297</v>
      </c>
      <c r="M984" s="341">
        <v>6349.84</v>
      </c>
    </row>
    <row r="985" spans="3:13" ht="20.25" customHeight="1" x14ac:dyDescent="0.25">
      <c r="C985" s="278" t="s">
        <v>1331</v>
      </c>
      <c r="D985" s="485" t="s">
        <v>1297</v>
      </c>
      <c r="M985" s="341">
        <v>6349.84</v>
      </c>
    </row>
    <row r="986" spans="3:13" ht="20.25" customHeight="1" x14ac:dyDescent="0.25">
      <c r="C986" s="278" t="s">
        <v>1332</v>
      </c>
      <c r="D986" s="485" t="s">
        <v>1297</v>
      </c>
      <c r="M986" s="341">
        <v>6349.84</v>
      </c>
    </row>
    <row r="987" spans="3:13" ht="20.25" customHeight="1" x14ac:dyDescent="0.25">
      <c r="C987" s="278" t="s">
        <v>1333</v>
      </c>
      <c r="D987" s="485" t="s">
        <v>1297</v>
      </c>
      <c r="M987" s="341">
        <v>6349.84</v>
      </c>
    </row>
    <row r="988" spans="3:13" ht="20.25" customHeight="1" x14ac:dyDescent="0.25">
      <c r="C988" s="278" t="s">
        <v>1334</v>
      </c>
      <c r="D988" s="485" t="s">
        <v>1297</v>
      </c>
      <c r="M988" s="341">
        <v>6349.84</v>
      </c>
    </row>
    <row r="989" spans="3:13" ht="20.25" customHeight="1" x14ac:dyDescent="0.25">
      <c r="C989" s="278" t="s">
        <v>1335</v>
      </c>
      <c r="D989" s="485" t="s">
        <v>1297</v>
      </c>
      <c r="M989" s="341">
        <v>6349.84</v>
      </c>
    </row>
    <row r="990" spans="3:13" ht="20.25" customHeight="1" x14ac:dyDescent="0.25">
      <c r="C990" s="278" t="s">
        <v>1336</v>
      </c>
      <c r="D990" s="485" t="s">
        <v>1297</v>
      </c>
      <c r="M990" s="341">
        <v>6349.84</v>
      </c>
    </row>
    <row r="991" spans="3:13" ht="20.25" customHeight="1" x14ac:dyDescent="0.25">
      <c r="C991" s="278" t="s">
        <v>1337</v>
      </c>
      <c r="D991" s="485" t="s">
        <v>1297</v>
      </c>
      <c r="M991" s="341">
        <v>6349.84</v>
      </c>
    </row>
    <row r="992" spans="3:13" ht="20.25" customHeight="1" x14ac:dyDescent="0.25">
      <c r="C992" s="278" t="s">
        <v>1338</v>
      </c>
      <c r="D992" s="485" t="s">
        <v>1297</v>
      </c>
      <c r="M992" s="341">
        <v>6349.84</v>
      </c>
    </row>
    <row r="993" spans="3:13" ht="20.25" customHeight="1" x14ac:dyDescent="0.25">
      <c r="C993" s="278" t="s">
        <v>1339</v>
      </c>
      <c r="D993" s="485" t="s">
        <v>1297</v>
      </c>
      <c r="M993" s="341">
        <v>6349.84</v>
      </c>
    </row>
    <row r="994" spans="3:13" ht="20.25" customHeight="1" x14ac:dyDescent="0.25">
      <c r="C994" s="278" t="s">
        <v>1340</v>
      </c>
      <c r="D994" s="485" t="s">
        <v>1297</v>
      </c>
      <c r="M994" s="341">
        <v>6349.84</v>
      </c>
    </row>
    <row r="995" spans="3:13" ht="20.25" customHeight="1" x14ac:dyDescent="0.25">
      <c r="C995" s="278" t="s">
        <v>1341</v>
      </c>
      <c r="D995" s="485" t="s">
        <v>1297</v>
      </c>
      <c r="M995" s="341">
        <v>6349.84</v>
      </c>
    </row>
    <row r="996" spans="3:13" ht="20.25" customHeight="1" x14ac:dyDescent="0.25">
      <c r="C996" s="278" t="s">
        <v>1342</v>
      </c>
      <c r="D996" s="485" t="s">
        <v>1297</v>
      </c>
      <c r="M996" s="341">
        <v>6349.84</v>
      </c>
    </row>
    <row r="997" spans="3:13" ht="20.25" customHeight="1" x14ac:dyDescent="0.25">
      <c r="C997" s="278" t="s">
        <v>1343</v>
      </c>
      <c r="D997" s="485" t="s">
        <v>1297</v>
      </c>
      <c r="M997" s="341">
        <v>6349.84</v>
      </c>
    </row>
    <row r="998" spans="3:13" ht="20.25" customHeight="1" x14ac:dyDescent="0.25">
      <c r="C998" s="278" t="s">
        <v>1344</v>
      </c>
      <c r="D998" s="485" t="s">
        <v>1297</v>
      </c>
      <c r="M998" s="341">
        <v>6349.84</v>
      </c>
    </row>
    <row r="999" spans="3:13" ht="20.25" customHeight="1" x14ac:dyDescent="0.25">
      <c r="C999" s="278" t="s">
        <v>1345</v>
      </c>
      <c r="D999" s="485" t="s">
        <v>1297</v>
      </c>
      <c r="M999" s="341">
        <v>6349.84</v>
      </c>
    </row>
    <row r="1000" spans="3:13" ht="20.25" customHeight="1" x14ac:dyDescent="0.25">
      <c r="C1000" s="278" t="s">
        <v>1346</v>
      </c>
      <c r="D1000" s="485" t="s">
        <v>1297</v>
      </c>
      <c r="M1000" s="341">
        <v>6349.84</v>
      </c>
    </row>
    <row r="1001" spans="3:13" ht="20.25" customHeight="1" x14ac:dyDescent="0.25">
      <c r="C1001" s="278" t="s">
        <v>1347</v>
      </c>
      <c r="D1001" s="485" t="s">
        <v>1297</v>
      </c>
      <c r="M1001" s="341">
        <v>6349.84</v>
      </c>
    </row>
    <row r="1002" spans="3:13" ht="20.25" customHeight="1" x14ac:dyDescent="0.25">
      <c r="C1002" s="278" t="s">
        <v>1348</v>
      </c>
      <c r="D1002" s="485" t="s">
        <v>1297</v>
      </c>
      <c r="M1002" s="341">
        <v>6349.84</v>
      </c>
    </row>
    <row r="1003" spans="3:13" ht="20.25" customHeight="1" x14ac:dyDescent="0.25">
      <c r="C1003" s="278" t="s">
        <v>1349</v>
      </c>
      <c r="D1003" s="485" t="s">
        <v>1297</v>
      </c>
      <c r="M1003" s="341">
        <v>6349.84</v>
      </c>
    </row>
    <row r="1004" spans="3:13" ht="20.25" customHeight="1" x14ac:dyDescent="0.25">
      <c r="C1004" s="278" t="s">
        <v>1350</v>
      </c>
      <c r="D1004" s="485" t="s">
        <v>1297</v>
      </c>
      <c r="M1004" s="341">
        <v>6349.84</v>
      </c>
    </row>
    <row r="1005" spans="3:13" ht="20.25" customHeight="1" x14ac:dyDescent="0.25">
      <c r="C1005" s="278" t="s">
        <v>1351</v>
      </c>
      <c r="D1005" s="485" t="s">
        <v>1297</v>
      </c>
      <c r="M1005" s="341">
        <v>6349.84</v>
      </c>
    </row>
    <row r="1006" spans="3:13" ht="20.25" customHeight="1" x14ac:dyDescent="0.25">
      <c r="C1006" s="278" t="s">
        <v>1352</v>
      </c>
      <c r="D1006" s="485" t="s">
        <v>1297</v>
      </c>
      <c r="M1006" s="341">
        <v>6349.84</v>
      </c>
    </row>
    <row r="1007" spans="3:13" ht="20.25" customHeight="1" x14ac:dyDescent="0.25">
      <c r="C1007" s="278" t="s">
        <v>1353</v>
      </c>
      <c r="D1007" s="485" t="s">
        <v>1297</v>
      </c>
      <c r="M1007" s="341">
        <v>6349.84</v>
      </c>
    </row>
    <row r="1008" spans="3:13" ht="20.25" customHeight="1" x14ac:dyDescent="0.25">
      <c r="C1008" s="278" t="s">
        <v>1354</v>
      </c>
      <c r="D1008" s="485" t="s">
        <v>1297</v>
      </c>
      <c r="M1008" s="341">
        <v>6349.84</v>
      </c>
    </row>
    <row r="1009" spans="3:13" ht="20.25" customHeight="1" x14ac:dyDescent="0.25">
      <c r="C1009" s="278" t="s">
        <v>1355</v>
      </c>
      <c r="D1009" s="485" t="s">
        <v>1297</v>
      </c>
      <c r="M1009" s="341">
        <v>6349.84</v>
      </c>
    </row>
    <row r="1010" spans="3:13" ht="20.25" customHeight="1" x14ac:dyDescent="0.25">
      <c r="C1010" s="278" t="s">
        <v>1356</v>
      </c>
      <c r="D1010" s="485" t="s">
        <v>1297</v>
      </c>
      <c r="M1010" s="341">
        <v>6349.84</v>
      </c>
    </row>
    <row r="1011" spans="3:13" ht="20.25" customHeight="1" x14ac:dyDescent="0.25">
      <c r="C1011" s="278" t="s">
        <v>1357</v>
      </c>
      <c r="D1011" s="485" t="s">
        <v>1297</v>
      </c>
      <c r="M1011" s="341">
        <v>6349.84</v>
      </c>
    </row>
    <row r="1012" spans="3:13" ht="20.25" customHeight="1" x14ac:dyDescent="0.25">
      <c r="C1012" s="278" t="s">
        <v>1358</v>
      </c>
      <c r="D1012" s="485" t="s">
        <v>1359</v>
      </c>
      <c r="M1012" s="341">
        <v>5916.75</v>
      </c>
    </row>
    <row r="1013" spans="3:13" ht="20.25" customHeight="1" x14ac:dyDescent="0.25">
      <c r="C1013" s="278" t="s">
        <v>1360</v>
      </c>
      <c r="D1013" s="485" t="s">
        <v>1297</v>
      </c>
      <c r="M1013" s="341">
        <v>6349.84</v>
      </c>
    </row>
    <row r="1014" spans="3:13" ht="20.25" customHeight="1" x14ac:dyDescent="0.25">
      <c r="C1014" s="278" t="s">
        <v>1361</v>
      </c>
      <c r="D1014" s="485" t="s">
        <v>1297</v>
      </c>
      <c r="M1014" s="341">
        <v>6349.84</v>
      </c>
    </row>
    <row r="1015" spans="3:13" ht="20.25" customHeight="1" x14ac:dyDescent="0.25">
      <c r="C1015" s="278" t="s">
        <v>1362</v>
      </c>
      <c r="D1015" s="485" t="s">
        <v>1297</v>
      </c>
      <c r="M1015" s="341">
        <v>6349.84</v>
      </c>
    </row>
    <row r="1016" spans="3:13" ht="20.25" customHeight="1" x14ac:dyDescent="0.25">
      <c r="C1016" s="278" t="s">
        <v>1363</v>
      </c>
      <c r="D1016" s="485" t="s">
        <v>1297</v>
      </c>
      <c r="M1016" s="341">
        <v>6349.84</v>
      </c>
    </row>
    <row r="1017" spans="3:13" ht="20.25" customHeight="1" x14ac:dyDescent="0.25">
      <c r="C1017" s="278" t="s">
        <v>1364</v>
      </c>
      <c r="D1017" s="485" t="s">
        <v>1297</v>
      </c>
      <c r="M1017" s="341">
        <v>6349.84</v>
      </c>
    </row>
    <row r="1018" spans="3:13" ht="20.25" customHeight="1" x14ac:dyDescent="0.25">
      <c r="C1018" s="278" t="s">
        <v>1365</v>
      </c>
      <c r="D1018" s="485" t="s">
        <v>1297</v>
      </c>
      <c r="M1018" s="341">
        <v>6349.84</v>
      </c>
    </row>
    <row r="1019" spans="3:13" ht="20.25" customHeight="1" x14ac:dyDescent="0.25">
      <c r="C1019" s="278" t="s">
        <v>1366</v>
      </c>
      <c r="D1019" s="485" t="s">
        <v>1297</v>
      </c>
      <c r="M1019" s="341">
        <v>6349.84</v>
      </c>
    </row>
    <row r="1020" spans="3:13" ht="20.25" customHeight="1" x14ac:dyDescent="0.25">
      <c r="C1020" s="278" t="s">
        <v>1367</v>
      </c>
      <c r="D1020" s="485" t="s">
        <v>1297</v>
      </c>
      <c r="M1020" s="341">
        <v>6349.84</v>
      </c>
    </row>
    <row r="1021" spans="3:13" ht="20.25" customHeight="1" x14ac:dyDescent="0.25">
      <c r="C1021" s="278" t="s">
        <v>1368</v>
      </c>
      <c r="D1021" s="485" t="s">
        <v>1297</v>
      </c>
      <c r="M1021" s="341">
        <v>6349.84</v>
      </c>
    </row>
    <row r="1022" spans="3:13" ht="20.25" customHeight="1" x14ac:dyDescent="0.25">
      <c r="C1022" s="278" t="s">
        <v>1369</v>
      </c>
      <c r="D1022" s="485" t="s">
        <v>1297</v>
      </c>
      <c r="M1022" s="341">
        <v>6349.84</v>
      </c>
    </row>
    <row r="1023" spans="3:13" ht="20.25" customHeight="1" x14ac:dyDescent="0.25">
      <c r="C1023" s="278" t="s">
        <v>1370</v>
      </c>
      <c r="D1023" s="485" t="s">
        <v>1297</v>
      </c>
      <c r="M1023" s="341">
        <v>6349.84</v>
      </c>
    </row>
    <row r="1024" spans="3:13" ht="20.25" customHeight="1" x14ac:dyDescent="0.25">
      <c r="C1024" s="278" t="s">
        <v>1371</v>
      </c>
      <c r="D1024" s="485" t="s">
        <v>1297</v>
      </c>
      <c r="M1024" s="341">
        <v>6349.84</v>
      </c>
    </row>
    <row r="1025" spans="3:13" ht="20.25" customHeight="1" x14ac:dyDescent="0.25">
      <c r="C1025" s="278" t="s">
        <v>1372</v>
      </c>
      <c r="D1025" s="485" t="s">
        <v>1297</v>
      </c>
      <c r="M1025" s="341">
        <v>6349.84</v>
      </c>
    </row>
    <row r="1026" spans="3:13" ht="20.25" customHeight="1" x14ac:dyDescent="0.25">
      <c r="C1026" s="278" t="s">
        <v>1373</v>
      </c>
      <c r="D1026" s="485" t="s">
        <v>1297</v>
      </c>
      <c r="M1026" s="341">
        <v>6349.84</v>
      </c>
    </row>
    <row r="1027" spans="3:13" ht="20.25" customHeight="1" x14ac:dyDescent="0.25">
      <c r="C1027" s="278" t="s">
        <v>1374</v>
      </c>
      <c r="D1027" s="485" t="s">
        <v>1297</v>
      </c>
      <c r="M1027" s="341">
        <v>6349.84</v>
      </c>
    </row>
    <row r="1028" spans="3:13" ht="20.25" customHeight="1" x14ac:dyDescent="0.25">
      <c r="C1028" s="278" t="s">
        <v>1375</v>
      </c>
      <c r="D1028" s="485" t="s">
        <v>1297</v>
      </c>
      <c r="M1028" s="341">
        <v>6349.84</v>
      </c>
    </row>
    <row r="1029" spans="3:13" ht="20.25" customHeight="1" x14ac:dyDescent="0.25">
      <c r="C1029" s="278" t="s">
        <v>1376</v>
      </c>
      <c r="D1029" s="485" t="s">
        <v>1297</v>
      </c>
      <c r="M1029" s="341">
        <v>6349.84</v>
      </c>
    </row>
    <row r="1030" spans="3:13" ht="20.25" customHeight="1" x14ac:dyDescent="0.25">
      <c r="C1030" s="278" t="s">
        <v>1377</v>
      </c>
      <c r="D1030" s="485" t="s">
        <v>1297</v>
      </c>
      <c r="M1030" s="341">
        <v>6349.84</v>
      </c>
    </row>
    <row r="1031" spans="3:13" ht="20.25" customHeight="1" x14ac:dyDescent="0.25">
      <c r="C1031" s="278" t="s">
        <v>1378</v>
      </c>
      <c r="D1031" s="485" t="s">
        <v>1297</v>
      </c>
      <c r="M1031" s="341">
        <v>6349.84</v>
      </c>
    </row>
    <row r="1032" spans="3:13" ht="20.25" customHeight="1" x14ac:dyDescent="0.25">
      <c r="C1032" s="278" t="s">
        <v>1379</v>
      </c>
      <c r="D1032" s="485" t="s">
        <v>1297</v>
      </c>
      <c r="M1032" s="341">
        <v>6349.84</v>
      </c>
    </row>
    <row r="1033" spans="3:13" ht="20.25" customHeight="1" x14ac:dyDescent="0.25">
      <c r="C1033" s="278" t="s">
        <v>1380</v>
      </c>
      <c r="D1033" s="485" t="s">
        <v>1297</v>
      </c>
      <c r="M1033" s="341">
        <v>6349.84</v>
      </c>
    </row>
    <row r="1034" spans="3:13" ht="20.25" customHeight="1" x14ac:dyDescent="0.25">
      <c r="C1034" s="278" t="s">
        <v>1381</v>
      </c>
      <c r="D1034" s="485" t="s">
        <v>1297</v>
      </c>
      <c r="M1034" s="341">
        <v>6349.84</v>
      </c>
    </row>
    <row r="1035" spans="3:13" ht="20.25" customHeight="1" x14ac:dyDescent="0.25">
      <c r="C1035" s="278" t="s">
        <v>1382</v>
      </c>
      <c r="D1035" s="485" t="s">
        <v>1297</v>
      </c>
      <c r="M1035" s="341">
        <v>6349.84</v>
      </c>
    </row>
    <row r="1036" spans="3:13" ht="20.25" customHeight="1" x14ac:dyDescent="0.25">
      <c r="C1036" s="278" t="s">
        <v>1383</v>
      </c>
      <c r="D1036" s="485" t="s">
        <v>1297</v>
      </c>
      <c r="M1036" s="341">
        <v>6349.84</v>
      </c>
    </row>
    <row r="1037" spans="3:13" ht="20.25" customHeight="1" x14ac:dyDescent="0.25">
      <c r="C1037" s="278" t="s">
        <v>1384</v>
      </c>
      <c r="D1037" s="485" t="s">
        <v>1297</v>
      </c>
      <c r="M1037" s="341">
        <v>6349.84</v>
      </c>
    </row>
    <row r="1038" spans="3:13" ht="20.25" customHeight="1" x14ac:dyDescent="0.25">
      <c r="C1038" s="278" t="s">
        <v>1385</v>
      </c>
      <c r="D1038" s="485" t="s">
        <v>1297</v>
      </c>
      <c r="M1038" s="341">
        <v>6349.84</v>
      </c>
    </row>
    <row r="1039" spans="3:13" ht="20.25" customHeight="1" x14ac:dyDescent="0.25">
      <c r="C1039" s="278" t="s">
        <v>1386</v>
      </c>
      <c r="D1039" s="485" t="s">
        <v>1297</v>
      </c>
      <c r="M1039" s="341">
        <v>6349.84</v>
      </c>
    </row>
    <row r="1040" spans="3:13" ht="20.25" customHeight="1" x14ac:dyDescent="0.25">
      <c r="C1040" s="278" t="s">
        <v>1387</v>
      </c>
      <c r="D1040" s="485" t="s">
        <v>1297</v>
      </c>
      <c r="M1040" s="341">
        <v>6349.84</v>
      </c>
    </row>
    <row r="1041" spans="3:13" ht="20.25" customHeight="1" x14ac:dyDescent="0.25">
      <c r="C1041" s="278" t="s">
        <v>1388</v>
      </c>
      <c r="D1041" s="485" t="s">
        <v>1297</v>
      </c>
      <c r="M1041" s="341">
        <v>6349.84</v>
      </c>
    </row>
    <row r="1042" spans="3:13" ht="20.25" customHeight="1" x14ac:dyDescent="0.25">
      <c r="C1042" s="278" t="s">
        <v>1389</v>
      </c>
      <c r="D1042" s="485" t="s">
        <v>1297</v>
      </c>
      <c r="M1042" s="341">
        <v>6349.84</v>
      </c>
    </row>
    <row r="1043" spans="3:13" ht="20.25" customHeight="1" x14ac:dyDescent="0.25">
      <c r="C1043" s="278" t="s">
        <v>1390</v>
      </c>
      <c r="D1043" s="485" t="s">
        <v>1297</v>
      </c>
      <c r="M1043" s="341">
        <v>6349.84</v>
      </c>
    </row>
    <row r="1044" spans="3:13" ht="20.25" customHeight="1" x14ac:dyDescent="0.25">
      <c r="C1044" s="278" t="s">
        <v>1391</v>
      </c>
      <c r="D1044" s="485" t="s">
        <v>1297</v>
      </c>
      <c r="M1044" s="341">
        <v>6349.84</v>
      </c>
    </row>
    <row r="1045" spans="3:13" ht="20.25" customHeight="1" x14ac:dyDescent="0.25">
      <c r="C1045" s="278" t="s">
        <v>1392</v>
      </c>
      <c r="D1045" s="485" t="s">
        <v>1297</v>
      </c>
      <c r="M1045" s="341">
        <v>6349.84</v>
      </c>
    </row>
    <row r="1046" spans="3:13" ht="20.25" customHeight="1" x14ac:dyDescent="0.25">
      <c r="C1046" s="278" t="s">
        <v>1393</v>
      </c>
      <c r="D1046" s="485" t="s">
        <v>1297</v>
      </c>
      <c r="M1046" s="341">
        <v>6349.84</v>
      </c>
    </row>
    <row r="1047" spans="3:13" ht="20.25" customHeight="1" x14ac:dyDescent="0.25">
      <c r="C1047" s="278" t="s">
        <v>1394</v>
      </c>
      <c r="D1047" s="485" t="s">
        <v>1297</v>
      </c>
      <c r="M1047" s="341">
        <v>6349.84</v>
      </c>
    </row>
    <row r="1048" spans="3:13" ht="20.25" customHeight="1" x14ac:dyDescent="0.25">
      <c r="C1048" s="278" t="s">
        <v>1395</v>
      </c>
      <c r="D1048" s="485" t="s">
        <v>1297</v>
      </c>
      <c r="M1048" s="341">
        <v>6349.84</v>
      </c>
    </row>
    <row r="1049" spans="3:13" ht="20.25" customHeight="1" x14ac:dyDescent="0.25">
      <c r="C1049" s="278" t="s">
        <v>1396</v>
      </c>
      <c r="D1049" s="485" t="s">
        <v>1297</v>
      </c>
      <c r="M1049" s="341">
        <v>6349.84</v>
      </c>
    </row>
    <row r="1050" spans="3:13" ht="20.25" customHeight="1" x14ac:dyDescent="0.25">
      <c r="C1050" s="278" t="s">
        <v>1397</v>
      </c>
      <c r="D1050" s="485" t="s">
        <v>1297</v>
      </c>
      <c r="M1050" s="341">
        <v>6349.84</v>
      </c>
    </row>
    <row r="1051" spans="3:13" ht="20.25" customHeight="1" x14ac:dyDescent="0.25">
      <c r="C1051" s="278" t="s">
        <v>1398</v>
      </c>
      <c r="D1051" s="485" t="s">
        <v>1297</v>
      </c>
      <c r="M1051" s="341">
        <v>6349.84</v>
      </c>
    </row>
    <row r="1052" spans="3:13" ht="20.25" customHeight="1" x14ac:dyDescent="0.25">
      <c r="C1052" s="278" t="s">
        <v>1399</v>
      </c>
      <c r="D1052" s="485" t="s">
        <v>1297</v>
      </c>
      <c r="M1052" s="341">
        <v>6349.84</v>
      </c>
    </row>
    <row r="1053" spans="3:13" ht="20.25" customHeight="1" x14ac:dyDescent="0.25">
      <c r="C1053" s="278" t="s">
        <v>1400</v>
      </c>
      <c r="D1053" s="485" t="s">
        <v>1297</v>
      </c>
      <c r="M1053" s="341">
        <v>6349.84</v>
      </c>
    </row>
    <row r="1054" spans="3:13" ht="20.25" customHeight="1" x14ac:dyDescent="0.25">
      <c r="C1054" s="278" t="s">
        <v>1401</v>
      </c>
      <c r="D1054" s="485" t="s">
        <v>1297</v>
      </c>
      <c r="M1054" s="341">
        <v>6349.84</v>
      </c>
    </row>
    <row r="1055" spans="3:13" ht="20.25" customHeight="1" x14ac:dyDescent="0.25">
      <c r="C1055" s="278" t="s">
        <v>1402</v>
      </c>
      <c r="D1055" s="485" t="s">
        <v>1297</v>
      </c>
      <c r="M1055" s="341">
        <v>6349.84</v>
      </c>
    </row>
    <row r="1056" spans="3:13" ht="20.25" customHeight="1" x14ac:dyDescent="0.25">
      <c r="C1056" s="278" t="s">
        <v>1403</v>
      </c>
      <c r="D1056" s="485" t="s">
        <v>1297</v>
      </c>
      <c r="M1056" s="341">
        <v>6349.84</v>
      </c>
    </row>
    <row r="1057" spans="3:13" ht="20.25" customHeight="1" x14ac:dyDescent="0.25">
      <c r="C1057" s="278" t="s">
        <v>1404</v>
      </c>
      <c r="D1057" s="485" t="s">
        <v>1297</v>
      </c>
      <c r="M1057" s="341">
        <v>6349.84</v>
      </c>
    </row>
    <row r="1058" spans="3:13" ht="20.25" customHeight="1" x14ac:dyDescent="0.25">
      <c r="C1058" s="278" t="s">
        <v>1405</v>
      </c>
      <c r="D1058" s="485" t="s">
        <v>1297</v>
      </c>
      <c r="M1058" s="341">
        <v>6349.84</v>
      </c>
    </row>
    <row r="1059" spans="3:13" ht="20.25" customHeight="1" x14ac:dyDescent="0.25">
      <c r="C1059" s="278" t="s">
        <v>1406</v>
      </c>
      <c r="D1059" s="485" t="s">
        <v>1297</v>
      </c>
      <c r="M1059" s="341">
        <v>6349.84</v>
      </c>
    </row>
    <row r="1060" spans="3:13" ht="20.25" customHeight="1" x14ac:dyDescent="0.25">
      <c r="C1060" s="278" t="s">
        <v>1407</v>
      </c>
      <c r="D1060" s="485" t="s">
        <v>1297</v>
      </c>
      <c r="M1060" s="341">
        <v>6349.84</v>
      </c>
    </row>
    <row r="1061" spans="3:13" ht="20.25" customHeight="1" x14ac:dyDescent="0.25">
      <c r="C1061" s="278" t="s">
        <v>1408</v>
      </c>
      <c r="D1061" s="485" t="s">
        <v>1297</v>
      </c>
      <c r="M1061" s="341">
        <v>6349.84</v>
      </c>
    </row>
    <row r="1062" spans="3:13" ht="20.25" customHeight="1" x14ac:dyDescent="0.25">
      <c r="C1062" s="278" t="s">
        <v>1409</v>
      </c>
      <c r="D1062" s="485" t="s">
        <v>1297</v>
      </c>
      <c r="M1062" s="341">
        <v>6349.84</v>
      </c>
    </row>
    <row r="1063" spans="3:13" ht="20.25" customHeight="1" x14ac:dyDescent="0.25">
      <c r="C1063" s="278" t="s">
        <v>1410</v>
      </c>
      <c r="D1063" s="485" t="s">
        <v>1297</v>
      </c>
      <c r="M1063" s="341">
        <v>6349.84</v>
      </c>
    </row>
    <row r="1064" spans="3:13" ht="20.25" customHeight="1" x14ac:dyDescent="0.25">
      <c r="C1064" s="278" t="s">
        <v>1411</v>
      </c>
      <c r="D1064" s="485" t="s">
        <v>1297</v>
      </c>
      <c r="M1064" s="341">
        <v>6349.84</v>
      </c>
    </row>
    <row r="1065" spans="3:13" ht="20.25" customHeight="1" x14ac:dyDescent="0.25">
      <c r="C1065" s="278" t="s">
        <v>1412</v>
      </c>
      <c r="D1065" s="485" t="s">
        <v>1297</v>
      </c>
      <c r="M1065" s="341">
        <v>6349.84</v>
      </c>
    </row>
    <row r="1066" spans="3:13" ht="20.25" customHeight="1" x14ac:dyDescent="0.25">
      <c r="C1066" s="278" t="s">
        <v>1413</v>
      </c>
      <c r="D1066" s="485" t="s">
        <v>1297</v>
      </c>
      <c r="M1066" s="341">
        <v>6349.84</v>
      </c>
    </row>
    <row r="1067" spans="3:13" ht="20.25" customHeight="1" x14ac:dyDescent="0.25">
      <c r="C1067" s="278" t="s">
        <v>1414</v>
      </c>
      <c r="D1067" s="485" t="s">
        <v>1297</v>
      </c>
      <c r="M1067" s="341">
        <v>6349.84</v>
      </c>
    </row>
    <row r="1068" spans="3:13" ht="20.25" customHeight="1" x14ac:dyDescent="0.25">
      <c r="C1068" s="278" t="s">
        <v>1415</v>
      </c>
      <c r="D1068" s="485" t="s">
        <v>1297</v>
      </c>
      <c r="M1068" s="341">
        <v>6349.84</v>
      </c>
    </row>
    <row r="1069" spans="3:13" ht="20.25" customHeight="1" x14ac:dyDescent="0.25">
      <c r="C1069" s="278" t="s">
        <v>1416</v>
      </c>
      <c r="D1069" s="485" t="s">
        <v>1297</v>
      </c>
      <c r="M1069" s="341">
        <v>6349.84</v>
      </c>
    </row>
    <row r="1070" spans="3:13" ht="20.25" customHeight="1" x14ac:dyDescent="0.25">
      <c r="C1070" s="278" t="s">
        <v>1417</v>
      </c>
      <c r="D1070" s="485" t="s">
        <v>1297</v>
      </c>
      <c r="M1070" s="341">
        <v>6349.84</v>
      </c>
    </row>
    <row r="1071" spans="3:13" ht="20.25" customHeight="1" x14ac:dyDescent="0.25">
      <c r="C1071" s="278" t="s">
        <v>1418</v>
      </c>
      <c r="D1071" s="485" t="s">
        <v>1297</v>
      </c>
      <c r="M1071" s="341">
        <v>6349.84</v>
      </c>
    </row>
    <row r="1072" spans="3:13" ht="20.25" customHeight="1" x14ac:dyDescent="0.25">
      <c r="C1072" s="278" t="s">
        <v>1419</v>
      </c>
      <c r="D1072" s="485" t="s">
        <v>1297</v>
      </c>
      <c r="M1072" s="341">
        <v>6349.84</v>
      </c>
    </row>
    <row r="1073" spans="3:13" ht="20.25" customHeight="1" x14ac:dyDescent="0.25">
      <c r="C1073" s="278" t="s">
        <v>1420</v>
      </c>
      <c r="D1073" s="485" t="s">
        <v>1297</v>
      </c>
      <c r="M1073" s="341">
        <v>6349.84</v>
      </c>
    </row>
    <row r="1074" spans="3:13" ht="20.25" customHeight="1" x14ac:dyDescent="0.25">
      <c r="C1074" s="278" t="s">
        <v>1421</v>
      </c>
      <c r="D1074" s="485" t="s">
        <v>1297</v>
      </c>
      <c r="M1074" s="341">
        <v>6349.84</v>
      </c>
    </row>
    <row r="1075" spans="3:13" ht="20.25" customHeight="1" x14ac:dyDescent="0.25">
      <c r="C1075" s="278" t="s">
        <v>1422</v>
      </c>
      <c r="D1075" s="485" t="s">
        <v>1297</v>
      </c>
      <c r="M1075" s="341">
        <v>6349.84</v>
      </c>
    </row>
    <row r="1076" spans="3:13" ht="20.25" customHeight="1" x14ac:dyDescent="0.25">
      <c r="C1076" s="278" t="s">
        <v>1423</v>
      </c>
      <c r="D1076" s="485" t="s">
        <v>1297</v>
      </c>
      <c r="M1076" s="341">
        <v>6349.84</v>
      </c>
    </row>
    <row r="1077" spans="3:13" ht="20.25" customHeight="1" x14ac:dyDescent="0.25">
      <c r="C1077" s="278" t="s">
        <v>1424</v>
      </c>
      <c r="D1077" s="485" t="s">
        <v>1297</v>
      </c>
      <c r="M1077" s="341">
        <v>6349.84</v>
      </c>
    </row>
    <row r="1078" spans="3:13" ht="20.25" customHeight="1" x14ac:dyDescent="0.25">
      <c r="C1078" s="278" t="s">
        <v>1425</v>
      </c>
      <c r="D1078" s="485" t="s">
        <v>1297</v>
      </c>
      <c r="M1078" s="341">
        <v>6349.84</v>
      </c>
    </row>
    <row r="1079" spans="3:13" ht="20.25" customHeight="1" x14ac:dyDescent="0.25">
      <c r="C1079" s="278" t="s">
        <v>1426</v>
      </c>
      <c r="D1079" s="485" t="s">
        <v>1297</v>
      </c>
      <c r="M1079" s="341">
        <v>6349.84</v>
      </c>
    </row>
    <row r="1080" spans="3:13" ht="20.25" customHeight="1" x14ac:dyDescent="0.25">
      <c r="C1080" s="278" t="s">
        <v>1427</v>
      </c>
      <c r="D1080" s="485" t="s">
        <v>1297</v>
      </c>
      <c r="M1080" s="341">
        <v>6349.84</v>
      </c>
    </row>
    <row r="1081" spans="3:13" ht="20.25" customHeight="1" x14ac:dyDescent="0.25">
      <c r="C1081" s="278" t="s">
        <v>1428</v>
      </c>
      <c r="D1081" s="485" t="s">
        <v>1297</v>
      </c>
      <c r="M1081" s="341">
        <v>6349.84</v>
      </c>
    </row>
    <row r="1082" spans="3:13" ht="20.25" customHeight="1" x14ac:dyDescent="0.25">
      <c r="C1082" s="278" t="s">
        <v>1429</v>
      </c>
      <c r="D1082" s="485" t="s">
        <v>1297</v>
      </c>
      <c r="M1082" s="341">
        <v>6349.84</v>
      </c>
    </row>
    <row r="1083" spans="3:13" ht="20.25" customHeight="1" x14ac:dyDescent="0.25">
      <c r="C1083" s="278" t="s">
        <v>1430</v>
      </c>
      <c r="D1083" s="485" t="s">
        <v>1297</v>
      </c>
      <c r="M1083" s="341">
        <v>6349.84</v>
      </c>
    </row>
    <row r="1084" spans="3:13" ht="20.25" customHeight="1" x14ac:dyDescent="0.25">
      <c r="C1084" s="278" t="s">
        <v>1431</v>
      </c>
      <c r="D1084" s="485" t="s">
        <v>1297</v>
      </c>
      <c r="M1084" s="341">
        <v>6349.84</v>
      </c>
    </row>
    <row r="1085" spans="3:13" ht="20.25" customHeight="1" x14ac:dyDescent="0.25">
      <c r="C1085" s="278" t="s">
        <v>1432</v>
      </c>
      <c r="D1085" s="485" t="s">
        <v>1297</v>
      </c>
      <c r="M1085" s="341">
        <v>6349.84</v>
      </c>
    </row>
    <row r="1086" spans="3:13" ht="20.25" customHeight="1" x14ac:dyDescent="0.25">
      <c r="C1086" s="278" t="s">
        <v>1433</v>
      </c>
      <c r="D1086" s="485" t="s">
        <v>1297</v>
      </c>
      <c r="M1086" s="341">
        <v>6349.84</v>
      </c>
    </row>
    <row r="1087" spans="3:13" ht="20.25" customHeight="1" x14ac:dyDescent="0.25">
      <c r="C1087" s="278" t="s">
        <v>1434</v>
      </c>
      <c r="D1087" s="485" t="s">
        <v>1297</v>
      </c>
      <c r="M1087" s="341">
        <v>6349.84</v>
      </c>
    </row>
    <row r="1088" spans="3:13" ht="20.25" customHeight="1" x14ac:dyDescent="0.25">
      <c r="C1088" s="278" t="s">
        <v>1435</v>
      </c>
      <c r="D1088" s="485" t="s">
        <v>1297</v>
      </c>
      <c r="M1088" s="341">
        <v>6349.84</v>
      </c>
    </row>
    <row r="1089" spans="3:13" ht="20.25" customHeight="1" x14ac:dyDescent="0.25">
      <c r="C1089" s="278" t="s">
        <v>1436</v>
      </c>
      <c r="D1089" s="485" t="s">
        <v>1297</v>
      </c>
      <c r="M1089" s="341">
        <v>6349.84</v>
      </c>
    </row>
    <row r="1090" spans="3:13" ht="20.25" customHeight="1" x14ac:dyDescent="0.25">
      <c r="C1090" s="278" t="s">
        <v>1437</v>
      </c>
      <c r="D1090" s="485" t="s">
        <v>1297</v>
      </c>
      <c r="M1090" s="341">
        <v>6349.84</v>
      </c>
    </row>
    <row r="1091" spans="3:13" ht="20.25" customHeight="1" x14ac:dyDescent="0.25">
      <c r="C1091" s="278" t="s">
        <v>1438</v>
      </c>
      <c r="D1091" s="485" t="s">
        <v>1297</v>
      </c>
      <c r="M1091" s="341">
        <v>6349.84</v>
      </c>
    </row>
    <row r="1092" spans="3:13" ht="20.25" customHeight="1" x14ac:dyDescent="0.25">
      <c r="C1092" s="278" t="s">
        <v>1439</v>
      </c>
      <c r="D1092" s="485" t="s">
        <v>1297</v>
      </c>
      <c r="M1092" s="341">
        <v>6349.84</v>
      </c>
    </row>
    <row r="1093" spans="3:13" ht="20.25" customHeight="1" x14ac:dyDescent="0.25">
      <c r="C1093" s="278" t="s">
        <v>1440</v>
      </c>
      <c r="D1093" s="485" t="s">
        <v>1297</v>
      </c>
      <c r="M1093" s="341">
        <v>6349.84</v>
      </c>
    </row>
    <row r="1094" spans="3:13" ht="20.25" customHeight="1" x14ac:dyDescent="0.25">
      <c r="C1094" s="278" t="s">
        <v>1441</v>
      </c>
      <c r="D1094" s="485" t="s">
        <v>1297</v>
      </c>
      <c r="M1094" s="341">
        <v>6349.84</v>
      </c>
    </row>
    <row r="1095" spans="3:13" ht="20.25" customHeight="1" x14ac:dyDescent="0.25">
      <c r="C1095" s="278" t="s">
        <v>1442</v>
      </c>
      <c r="D1095" s="485" t="s">
        <v>1297</v>
      </c>
      <c r="M1095" s="341">
        <v>6349.84</v>
      </c>
    </row>
    <row r="1096" spans="3:13" ht="20.25" customHeight="1" x14ac:dyDescent="0.25">
      <c r="C1096" s="278" t="s">
        <v>1443</v>
      </c>
      <c r="D1096" s="485" t="s">
        <v>1297</v>
      </c>
      <c r="M1096" s="341">
        <v>6349.84</v>
      </c>
    </row>
    <row r="1097" spans="3:13" ht="20.25" customHeight="1" x14ac:dyDescent="0.25">
      <c r="C1097" s="278" t="s">
        <v>1444</v>
      </c>
      <c r="D1097" s="485" t="s">
        <v>1297</v>
      </c>
      <c r="M1097" s="341">
        <v>6349.84</v>
      </c>
    </row>
    <row r="1098" spans="3:13" ht="20.25" customHeight="1" x14ac:dyDescent="0.25">
      <c r="C1098" s="278" t="s">
        <v>1445</v>
      </c>
      <c r="D1098" s="485" t="s">
        <v>1297</v>
      </c>
      <c r="M1098" s="341">
        <v>6349.84</v>
      </c>
    </row>
    <row r="1099" spans="3:13" ht="20.25" customHeight="1" x14ac:dyDescent="0.25">
      <c r="C1099" s="278" t="s">
        <v>1446</v>
      </c>
      <c r="D1099" s="485" t="s">
        <v>1297</v>
      </c>
      <c r="M1099" s="341">
        <v>6349.84</v>
      </c>
    </row>
    <row r="1100" spans="3:13" ht="20.25" customHeight="1" x14ac:dyDescent="0.25">
      <c r="C1100" s="278" t="s">
        <v>1447</v>
      </c>
      <c r="D1100" s="485" t="s">
        <v>1297</v>
      </c>
      <c r="M1100" s="341">
        <v>6349.84</v>
      </c>
    </row>
    <row r="1101" spans="3:13" ht="20.25" customHeight="1" x14ac:dyDescent="0.25">
      <c r="C1101" s="278" t="s">
        <v>1448</v>
      </c>
      <c r="D1101" s="485" t="s">
        <v>1297</v>
      </c>
      <c r="M1101" s="341">
        <v>6349.84</v>
      </c>
    </row>
    <row r="1102" spans="3:13" ht="20.25" customHeight="1" x14ac:dyDescent="0.25">
      <c r="C1102" s="278" t="s">
        <v>1449</v>
      </c>
      <c r="D1102" s="485" t="s">
        <v>1297</v>
      </c>
      <c r="M1102" s="341">
        <v>6349.84</v>
      </c>
    </row>
    <row r="1103" spans="3:13" ht="20.25" customHeight="1" x14ac:dyDescent="0.25">
      <c r="C1103" s="278" t="s">
        <v>1450</v>
      </c>
      <c r="D1103" s="485" t="s">
        <v>1297</v>
      </c>
      <c r="M1103" s="341">
        <v>6349.84</v>
      </c>
    </row>
    <row r="1104" spans="3:13" ht="20.25" customHeight="1" x14ac:dyDescent="0.25">
      <c r="C1104" s="278" t="s">
        <v>1451</v>
      </c>
      <c r="D1104" s="485" t="s">
        <v>1297</v>
      </c>
      <c r="M1104" s="341">
        <v>6349.84</v>
      </c>
    </row>
    <row r="1105" spans="3:13" ht="20.25" customHeight="1" x14ac:dyDescent="0.25">
      <c r="C1105" s="278" t="s">
        <v>1452</v>
      </c>
      <c r="D1105" s="485" t="s">
        <v>1297</v>
      </c>
      <c r="M1105" s="341">
        <v>6349.84</v>
      </c>
    </row>
    <row r="1106" spans="3:13" ht="20.25" customHeight="1" x14ac:dyDescent="0.25">
      <c r="C1106" s="278" t="s">
        <v>1453</v>
      </c>
      <c r="D1106" s="485" t="s">
        <v>1297</v>
      </c>
      <c r="M1106" s="341">
        <v>6349.84</v>
      </c>
    </row>
    <row r="1107" spans="3:13" ht="20.25" customHeight="1" x14ac:dyDescent="0.25">
      <c r="C1107" s="278" t="s">
        <v>1454</v>
      </c>
      <c r="D1107" s="485" t="s">
        <v>1297</v>
      </c>
      <c r="M1107" s="341">
        <v>6349.84</v>
      </c>
    </row>
    <row r="1108" spans="3:13" ht="20.25" customHeight="1" x14ac:dyDescent="0.25">
      <c r="C1108" s="278" t="s">
        <v>1455</v>
      </c>
      <c r="D1108" s="485" t="s">
        <v>1297</v>
      </c>
      <c r="M1108" s="341">
        <v>6349.84</v>
      </c>
    </row>
    <row r="1109" spans="3:13" ht="20.25" customHeight="1" x14ac:dyDescent="0.25">
      <c r="C1109" s="278" t="s">
        <v>1456</v>
      </c>
      <c r="D1109" s="485" t="s">
        <v>1297</v>
      </c>
      <c r="M1109" s="341">
        <v>6349.84</v>
      </c>
    </row>
    <row r="1110" spans="3:13" ht="20.25" customHeight="1" x14ac:dyDescent="0.25">
      <c r="C1110" s="278" t="s">
        <v>1457</v>
      </c>
      <c r="D1110" s="485" t="s">
        <v>1297</v>
      </c>
      <c r="M1110" s="341">
        <v>6349.84</v>
      </c>
    </row>
    <row r="1111" spans="3:13" ht="20.25" customHeight="1" x14ac:dyDescent="0.25">
      <c r="C1111" s="278" t="s">
        <v>1458</v>
      </c>
      <c r="D1111" s="485" t="s">
        <v>1297</v>
      </c>
      <c r="M1111" s="341">
        <v>6349.84</v>
      </c>
    </row>
    <row r="1112" spans="3:13" ht="20.25" customHeight="1" x14ac:dyDescent="0.25">
      <c r="C1112" s="278" t="s">
        <v>1459</v>
      </c>
      <c r="D1112" s="485" t="s">
        <v>1297</v>
      </c>
      <c r="M1112" s="341">
        <v>6349.84</v>
      </c>
    </row>
    <row r="1113" spans="3:13" ht="20.25" customHeight="1" x14ac:dyDescent="0.25">
      <c r="C1113" s="278" t="s">
        <v>1460</v>
      </c>
      <c r="D1113" s="485" t="s">
        <v>1297</v>
      </c>
      <c r="M1113" s="341">
        <v>6349.84</v>
      </c>
    </row>
    <row r="1114" spans="3:13" ht="20.25" customHeight="1" x14ac:dyDescent="0.25">
      <c r="C1114" s="278" t="s">
        <v>1461</v>
      </c>
      <c r="D1114" s="485" t="s">
        <v>1297</v>
      </c>
      <c r="M1114" s="341">
        <v>6349.84</v>
      </c>
    </row>
    <row r="1115" spans="3:13" ht="20.25" customHeight="1" x14ac:dyDescent="0.25">
      <c r="C1115" s="278" t="s">
        <v>1462</v>
      </c>
      <c r="D1115" s="485" t="s">
        <v>1297</v>
      </c>
      <c r="M1115" s="341">
        <v>6349.84</v>
      </c>
    </row>
    <row r="1116" spans="3:13" ht="20.25" customHeight="1" x14ac:dyDescent="0.25">
      <c r="C1116" s="278" t="s">
        <v>1463</v>
      </c>
      <c r="D1116" s="485" t="s">
        <v>1297</v>
      </c>
      <c r="M1116" s="341">
        <v>6349.84</v>
      </c>
    </row>
    <row r="1117" spans="3:13" ht="20.25" customHeight="1" x14ac:dyDescent="0.25">
      <c r="C1117" s="278" t="s">
        <v>1464</v>
      </c>
      <c r="D1117" s="485" t="s">
        <v>1297</v>
      </c>
      <c r="M1117" s="341">
        <v>6349.84</v>
      </c>
    </row>
    <row r="1118" spans="3:13" ht="20.25" customHeight="1" x14ac:dyDescent="0.25">
      <c r="C1118" s="278" t="s">
        <v>1465</v>
      </c>
      <c r="D1118" s="485" t="s">
        <v>1297</v>
      </c>
      <c r="M1118" s="341">
        <v>6349.84</v>
      </c>
    </row>
    <row r="1119" spans="3:13" ht="20.25" customHeight="1" x14ac:dyDescent="0.25">
      <c r="C1119" s="278" t="s">
        <v>1466</v>
      </c>
      <c r="D1119" s="485" t="s">
        <v>1297</v>
      </c>
      <c r="M1119" s="341">
        <v>6349.84</v>
      </c>
    </row>
    <row r="1120" spans="3:13" ht="20.25" customHeight="1" x14ac:dyDescent="0.25">
      <c r="C1120" s="278" t="s">
        <v>1467</v>
      </c>
      <c r="D1120" s="485" t="s">
        <v>1297</v>
      </c>
      <c r="M1120" s="341">
        <v>6349.84</v>
      </c>
    </row>
    <row r="1121" spans="3:13" ht="20.25" customHeight="1" x14ac:dyDescent="0.25">
      <c r="C1121" s="278" t="s">
        <v>1468</v>
      </c>
      <c r="D1121" s="485" t="s">
        <v>1297</v>
      </c>
      <c r="M1121" s="341">
        <v>6349.84</v>
      </c>
    </row>
    <row r="1122" spans="3:13" ht="20.25" customHeight="1" x14ac:dyDescent="0.25">
      <c r="C1122" s="278" t="s">
        <v>1469</v>
      </c>
      <c r="D1122" s="485" t="s">
        <v>1297</v>
      </c>
      <c r="M1122" s="341">
        <v>6349.84</v>
      </c>
    </row>
    <row r="1123" spans="3:13" ht="20.25" customHeight="1" x14ac:dyDescent="0.25">
      <c r="C1123" s="278" t="s">
        <v>1470</v>
      </c>
      <c r="D1123" s="485" t="s">
        <v>1297</v>
      </c>
      <c r="M1123" s="341">
        <v>6349.84</v>
      </c>
    </row>
    <row r="1124" spans="3:13" ht="20.25" customHeight="1" x14ac:dyDescent="0.25">
      <c r="C1124" s="278" t="s">
        <v>1471</v>
      </c>
      <c r="D1124" s="485" t="s">
        <v>1297</v>
      </c>
      <c r="M1124" s="341">
        <v>6349.84</v>
      </c>
    </row>
    <row r="1125" spans="3:13" ht="20.25" customHeight="1" x14ac:dyDescent="0.25">
      <c r="C1125" s="278" t="s">
        <v>1472</v>
      </c>
      <c r="D1125" s="485" t="s">
        <v>1297</v>
      </c>
      <c r="M1125" s="341">
        <v>6349.84</v>
      </c>
    </row>
    <row r="1126" spans="3:13" ht="20.25" customHeight="1" x14ac:dyDescent="0.25">
      <c r="C1126" s="278" t="s">
        <v>1473</v>
      </c>
      <c r="D1126" s="485" t="s">
        <v>1297</v>
      </c>
      <c r="M1126" s="341">
        <v>6349.84</v>
      </c>
    </row>
    <row r="1127" spans="3:13" ht="20.25" customHeight="1" x14ac:dyDescent="0.25">
      <c r="C1127" s="278" t="s">
        <v>1474</v>
      </c>
      <c r="D1127" s="485" t="s">
        <v>1297</v>
      </c>
      <c r="M1127" s="341">
        <v>6349.84</v>
      </c>
    </row>
    <row r="1128" spans="3:13" ht="20.25" customHeight="1" x14ac:dyDescent="0.25">
      <c r="C1128" s="278" t="s">
        <v>1475</v>
      </c>
      <c r="D1128" s="485" t="s">
        <v>1297</v>
      </c>
      <c r="M1128" s="341">
        <v>6349.84</v>
      </c>
    </row>
    <row r="1129" spans="3:13" ht="20.25" customHeight="1" x14ac:dyDescent="0.25">
      <c r="C1129" s="278" t="s">
        <v>1476</v>
      </c>
      <c r="D1129" s="485" t="s">
        <v>1297</v>
      </c>
      <c r="M1129" s="341">
        <v>6349.84</v>
      </c>
    </row>
    <row r="1130" spans="3:13" ht="20.25" customHeight="1" x14ac:dyDescent="0.25">
      <c r="C1130" s="278" t="s">
        <v>1477</v>
      </c>
      <c r="D1130" s="485" t="s">
        <v>1297</v>
      </c>
      <c r="M1130" s="341">
        <v>6349.84</v>
      </c>
    </row>
    <row r="1131" spans="3:13" ht="20.25" customHeight="1" x14ac:dyDescent="0.25">
      <c r="C1131" s="278" t="s">
        <v>1478</v>
      </c>
      <c r="D1131" s="485" t="s">
        <v>1297</v>
      </c>
      <c r="M1131" s="341">
        <v>6349.84</v>
      </c>
    </row>
    <row r="1132" spans="3:13" ht="20.25" customHeight="1" x14ac:dyDescent="0.25">
      <c r="C1132" s="278" t="s">
        <v>1479</v>
      </c>
      <c r="D1132" s="485" t="s">
        <v>1297</v>
      </c>
      <c r="M1132" s="341">
        <v>6349.84</v>
      </c>
    </row>
    <row r="1133" spans="3:13" ht="20.25" customHeight="1" x14ac:dyDescent="0.25">
      <c r="C1133" s="278" t="s">
        <v>1480</v>
      </c>
      <c r="D1133" s="485" t="s">
        <v>1297</v>
      </c>
      <c r="M1133" s="341">
        <v>6349.84</v>
      </c>
    </row>
    <row r="1134" spans="3:13" ht="20.25" customHeight="1" x14ac:dyDescent="0.25">
      <c r="C1134" s="278" t="s">
        <v>1481</v>
      </c>
      <c r="D1134" s="485" t="s">
        <v>1297</v>
      </c>
      <c r="M1134" s="341">
        <v>6349.84</v>
      </c>
    </row>
    <row r="1135" spans="3:13" ht="20.25" customHeight="1" x14ac:dyDescent="0.25">
      <c r="C1135" s="278" t="s">
        <v>1482</v>
      </c>
      <c r="D1135" s="485" t="s">
        <v>1297</v>
      </c>
      <c r="M1135" s="341">
        <v>6349.84</v>
      </c>
    </row>
    <row r="1136" spans="3:13" ht="20.25" customHeight="1" x14ac:dyDescent="0.25">
      <c r="C1136" s="278" t="s">
        <v>1483</v>
      </c>
      <c r="D1136" s="485" t="s">
        <v>1484</v>
      </c>
      <c r="M1136" s="341">
        <v>12644</v>
      </c>
    </row>
    <row r="1137" spans="3:13" ht="20.25" customHeight="1" x14ac:dyDescent="0.25">
      <c r="C1137" s="278" t="s">
        <v>1485</v>
      </c>
      <c r="D1137" s="485" t="s">
        <v>1486</v>
      </c>
      <c r="M1137" s="341">
        <v>13224</v>
      </c>
    </row>
    <row r="1138" spans="3:13" ht="20.25" customHeight="1" x14ac:dyDescent="0.25">
      <c r="C1138" s="278" t="s">
        <v>1487</v>
      </c>
      <c r="D1138" s="485" t="s">
        <v>1486</v>
      </c>
      <c r="M1138" s="341">
        <v>13224</v>
      </c>
    </row>
    <row r="1139" spans="3:13" ht="20.25" customHeight="1" x14ac:dyDescent="0.25">
      <c r="C1139" s="278" t="s">
        <v>1488</v>
      </c>
      <c r="D1139" s="485" t="s">
        <v>1486</v>
      </c>
      <c r="M1139" s="341">
        <v>13224</v>
      </c>
    </row>
    <row r="1140" spans="3:13" ht="20.25" customHeight="1" x14ac:dyDescent="0.25">
      <c r="C1140" s="278" t="s">
        <v>1489</v>
      </c>
      <c r="D1140" s="485" t="s">
        <v>1486</v>
      </c>
      <c r="M1140" s="341">
        <v>13224</v>
      </c>
    </row>
    <row r="1141" spans="3:13" ht="20.25" customHeight="1" x14ac:dyDescent="0.25">
      <c r="C1141" s="278" t="s">
        <v>1490</v>
      </c>
      <c r="D1141" s="485" t="s">
        <v>1486</v>
      </c>
      <c r="M1141" s="341">
        <v>13224</v>
      </c>
    </row>
    <row r="1142" spans="3:13" ht="20.25" customHeight="1" x14ac:dyDescent="0.25">
      <c r="C1142" s="278" t="s">
        <v>1491</v>
      </c>
      <c r="D1142" s="485" t="s">
        <v>1486</v>
      </c>
      <c r="M1142" s="341">
        <v>13224</v>
      </c>
    </row>
    <row r="1143" spans="3:13" ht="20.25" customHeight="1" x14ac:dyDescent="0.25">
      <c r="C1143" s="278" t="s">
        <v>1492</v>
      </c>
      <c r="D1143" s="485" t="s">
        <v>1486</v>
      </c>
      <c r="M1143" s="341">
        <v>13224</v>
      </c>
    </row>
    <row r="1144" spans="3:13" ht="20.25" customHeight="1" x14ac:dyDescent="0.25">
      <c r="C1144" s="278" t="s">
        <v>1493</v>
      </c>
      <c r="D1144" s="485" t="s">
        <v>1486</v>
      </c>
      <c r="M1144" s="341">
        <v>13224</v>
      </c>
    </row>
    <row r="1145" spans="3:13" ht="20.25" customHeight="1" x14ac:dyDescent="0.25">
      <c r="C1145" s="278" t="s">
        <v>1494</v>
      </c>
      <c r="D1145" s="485" t="s">
        <v>1486</v>
      </c>
      <c r="M1145" s="341">
        <v>13224</v>
      </c>
    </row>
    <row r="1146" spans="3:13" ht="20.25" customHeight="1" x14ac:dyDescent="0.25">
      <c r="C1146" s="278" t="s">
        <v>1495</v>
      </c>
      <c r="D1146" s="485" t="s">
        <v>1486</v>
      </c>
      <c r="M1146" s="341">
        <v>13224</v>
      </c>
    </row>
    <row r="1147" spans="3:13" ht="20.25" customHeight="1" x14ac:dyDescent="0.25">
      <c r="C1147" s="278" t="s">
        <v>1496</v>
      </c>
      <c r="D1147" s="485" t="s">
        <v>1497</v>
      </c>
      <c r="M1147" s="341">
        <v>22620</v>
      </c>
    </row>
    <row r="1148" spans="3:13" ht="20.25" customHeight="1" x14ac:dyDescent="0.25">
      <c r="C1148" s="278" t="s">
        <v>1498</v>
      </c>
      <c r="D1148" s="485" t="s">
        <v>1499</v>
      </c>
      <c r="M1148" s="341">
        <v>59000</v>
      </c>
    </row>
    <row r="1149" spans="3:13" ht="20.25" customHeight="1" x14ac:dyDescent="0.25">
      <c r="C1149" s="278" t="s">
        <v>1500</v>
      </c>
      <c r="D1149" s="485" t="s">
        <v>1499</v>
      </c>
      <c r="M1149" s="341">
        <v>143410</v>
      </c>
    </row>
    <row r="1150" spans="3:13" ht="20.25" customHeight="1" x14ac:dyDescent="0.25">
      <c r="C1150" s="278" t="s">
        <v>1501</v>
      </c>
      <c r="D1150" s="485" t="s">
        <v>1499</v>
      </c>
      <c r="M1150" s="341">
        <v>143410</v>
      </c>
    </row>
    <row r="1151" spans="3:13" ht="20.25" customHeight="1" x14ac:dyDescent="0.25">
      <c r="C1151" s="278" t="s">
        <v>1502</v>
      </c>
      <c r="D1151" s="485" t="s">
        <v>1499</v>
      </c>
      <c r="M1151" s="341">
        <v>94000</v>
      </c>
    </row>
    <row r="1152" spans="3:13" ht="20.25" customHeight="1" x14ac:dyDescent="0.25">
      <c r="C1152" s="278" t="s">
        <v>1503</v>
      </c>
      <c r="D1152" s="485" t="s">
        <v>1499</v>
      </c>
      <c r="M1152" s="341">
        <v>156097</v>
      </c>
    </row>
    <row r="1153" spans="3:13" ht="20.25" customHeight="1" x14ac:dyDescent="0.25">
      <c r="C1153" s="278" t="s">
        <v>1504</v>
      </c>
      <c r="D1153" s="485" t="s">
        <v>1499</v>
      </c>
      <c r="M1153" s="341">
        <v>156097.00080000001</v>
      </c>
    </row>
    <row r="1154" spans="3:13" ht="20.25" customHeight="1" x14ac:dyDescent="0.25">
      <c r="C1154" s="278" t="s">
        <v>1505</v>
      </c>
      <c r="D1154" s="485" t="s">
        <v>1499</v>
      </c>
      <c r="M1154" s="341">
        <v>156097.00080000001</v>
      </c>
    </row>
    <row r="1155" spans="3:13" ht="20.25" customHeight="1" x14ac:dyDescent="0.25">
      <c r="C1155" s="278" t="s">
        <v>1506</v>
      </c>
      <c r="D1155" s="485" t="s">
        <v>1499</v>
      </c>
      <c r="M1155" s="341">
        <v>156097.00080000001</v>
      </c>
    </row>
    <row r="1156" spans="3:13" ht="20.25" customHeight="1" x14ac:dyDescent="0.25">
      <c r="C1156" s="278" t="s">
        <v>1507</v>
      </c>
      <c r="D1156" s="485" t="s">
        <v>1508</v>
      </c>
      <c r="M1156" s="341">
        <v>211459.99600000001</v>
      </c>
    </row>
    <row r="1157" spans="3:13" ht="20.25" customHeight="1" x14ac:dyDescent="0.25">
      <c r="C1157" s="278" t="s">
        <v>1509</v>
      </c>
      <c r="D1157" s="485" t="s">
        <v>1508</v>
      </c>
      <c r="M1157" s="341">
        <v>211459.99600000001</v>
      </c>
    </row>
    <row r="1158" spans="3:13" ht="20.25" customHeight="1" x14ac:dyDescent="0.25">
      <c r="C1158" s="278" t="s">
        <v>1510</v>
      </c>
      <c r="D1158" s="485" t="s">
        <v>1508</v>
      </c>
      <c r="M1158" s="341">
        <v>211459.99600000001</v>
      </c>
    </row>
    <row r="1159" spans="3:13" ht="20.25" customHeight="1" x14ac:dyDescent="0.25">
      <c r="C1159" s="278" t="s">
        <v>1511</v>
      </c>
      <c r="D1159" s="485" t="s">
        <v>1499</v>
      </c>
      <c r="M1159" s="341">
        <v>245215.99600000001</v>
      </c>
    </row>
    <row r="1160" spans="3:13" ht="20.25" customHeight="1" x14ac:dyDescent="0.25">
      <c r="C1160" s="278" t="s">
        <v>1512</v>
      </c>
      <c r="D1160" s="485" t="s">
        <v>1513</v>
      </c>
      <c r="M1160" s="341">
        <v>228190.44</v>
      </c>
    </row>
    <row r="1161" spans="3:13" ht="20.25" customHeight="1" x14ac:dyDescent="0.25">
      <c r="C1161" s="278" t="s">
        <v>1514</v>
      </c>
      <c r="D1161" s="485" t="s">
        <v>1513</v>
      </c>
      <c r="M1161" s="341">
        <v>228190.44</v>
      </c>
    </row>
    <row r="1162" spans="3:13" ht="20.25" customHeight="1" x14ac:dyDescent="0.25">
      <c r="C1162" s="278" t="s">
        <v>1515</v>
      </c>
      <c r="D1162" s="485" t="s">
        <v>1516</v>
      </c>
      <c r="M1162" s="341">
        <v>299000</v>
      </c>
    </row>
    <row r="1163" spans="3:13" ht="20.25" customHeight="1" x14ac:dyDescent="0.25">
      <c r="C1163" s="278" t="s">
        <v>1517</v>
      </c>
      <c r="D1163" s="485" t="s">
        <v>1518</v>
      </c>
      <c r="M1163" s="341">
        <v>340636.27</v>
      </c>
    </row>
    <row r="1164" spans="3:13" ht="20.25" customHeight="1" x14ac:dyDescent="0.25">
      <c r="C1164" s="278" t="s">
        <v>1519</v>
      </c>
      <c r="D1164" s="485" t="s">
        <v>1520</v>
      </c>
      <c r="M1164" s="341">
        <v>500999</v>
      </c>
    </row>
    <row r="1165" spans="3:13" ht="20.25" customHeight="1" x14ac:dyDescent="0.25">
      <c r="C1165" s="278" t="s">
        <v>1521</v>
      </c>
      <c r="D1165" s="485" t="s">
        <v>1522</v>
      </c>
      <c r="M1165" s="341">
        <v>1546280</v>
      </c>
    </row>
    <row r="1166" spans="3:13" ht="20.25" customHeight="1" x14ac:dyDescent="0.25">
      <c r="C1166" s="278" t="s">
        <v>1523</v>
      </c>
      <c r="D1166" s="485" t="s">
        <v>1524</v>
      </c>
      <c r="M1166" s="341">
        <v>10810</v>
      </c>
    </row>
    <row r="1167" spans="3:13" ht="20.25" customHeight="1" x14ac:dyDescent="0.25">
      <c r="C1167" s="278" t="s">
        <v>1525</v>
      </c>
      <c r="D1167" s="485" t="s">
        <v>1526</v>
      </c>
      <c r="M1167" s="341">
        <v>8816</v>
      </c>
    </row>
    <row r="1168" spans="3:13" ht="20.25" customHeight="1" x14ac:dyDescent="0.25">
      <c r="C1168" s="278" t="s">
        <v>1527</v>
      </c>
      <c r="D1168" s="485" t="s">
        <v>1526</v>
      </c>
      <c r="M1168" s="341">
        <v>7788.87</v>
      </c>
    </row>
    <row r="1169" spans="3:13" ht="20.25" customHeight="1" x14ac:dyDescent="0.25">
      <c r="C1169" s="278" t="s">
        <v>1528</v>
      </c>
      <c r="D1169" s="485" t="s">
        <v>1526</v>
      </c>
      <c r="M1169" s="341">
        <v>15709.28</v>
      </c>
    </row>
    <row r="1170" spans="3:13" ht="20.25" customHeight="1" x14ac:dyDescent="0.25">
      <c r="C1170" s="278" t="s">
        <v>1529</v>
      </c>
      <c r="D1170" s="485" t="s">
        <v>1526</v>
      </c>
      <c r="M1170" s="341">
        <v>15709.28</v>
      </c>
    </row>
    <row r="1171" spans="3:13" ht="20.25" customHeight="1" x14ac:dyDescent="0.25">
      <c r="C1171" s="278" t="s">
        <v>1530</v>
      </c>
      <c r="D1171" s="485" t="s">
        <v>1526</v>
      </c>
      <c r="M1171" s="341">
        <v>15709.28</v>
      </c>
    </row>
    <row r="1172" spans="3:13" ht="20.25" customHeight="1" x14ac:dyDescent="0.25">
      <c r="C1172" s="278" t="s">
        <v>1531</v>
      </c>
      <c r="D1172" s="485" t="s">
        <v>1526</v>
      </c>
      <c r="M1172" s="341">
        <v>15709.28</v>
      </c>
    </row>
    <row r="1173" spans="3:13" ht="20.25" customHeight="1" x14ac:dyDescent="0.25">
      <c r="C1173" s="278" t="s">
        <v>1532</v>
      </c>
      <c r="D1173" s="485" t="s">
        <v>1526</v>
      </c>
      <c r="M1173" s="341">
        <v>15709.28</v>
      </c>
    </row>
    <row r="1174" spans="3:13" ht="20.25" customHeight="1" x14ac:dyDescent="0.25">
      <c r="C1174" s="278" t="s">
        <v>1533</v>
      </c>
      <c r="D1174" s="485" t="s">
        <v>1526</v>
      </c>
      <c r="M1174" s="341">
        <v>15709.28</v>
      </c>
    </row>
    <row r="1175" spans="3:13" ht="20.25" customHeight="1" x14ac:dyDescent="0.25">
      <c r="C1175" s="278" t="s">
        <v>1534</v>
      </c>
      <c r="D1175" s="485" t="s">
        <v>1526</v>
      </c>
      <c r="M1175" s="341">
        <v>15709.28</v>
      </c>
    </row>
    <row r="1176" spans="3:13" ht="20.25" customHeight="1" x14ac:dyDescent="0.25">
      <c r="C1176" s="278" t="s">
        <v>1535</v>
      </c>
      <c r="D1176" s="485" t="s">
        <v>1526</v>
      </c>
      <c r="M1176" s="341">
        <v>15709.28</v>
      </c>
    </row>
    <row r="1177" spans="3:13" ht="20.25" customHeight="1" x14ac:dyDescent="0.25">
      <c r="C1177" s="278" t="s">
        <v>1536</v>
      </c>
      <c r="D1177" s="485" t="s">
        <v>1526</v>
      </c>
      <c r="M1177" s="341">
        <v>15709.28</v>
      </c>
    </row>
    <row r="1178" spans="3:13" ht="20.25" customHeight="1" x14ac:dyDescent="0.25">
      <c r="C1178" s="278" t="s">
        <v>1537</v>
      </c>
      <c r="D1178" s="485" t="s">
        <v>1526</v>
      </c>
      <c r="M1178" s="341">
        <v>15709.28</v>
      </c>
    </row>
    <row r="1179" spans="3:13" ht="20.25" customHeight="1" x14ac:dyDescent="0.25">
      <c r="C1179" s="278" t="s">
        <v>1538</v>
      </c>
      <c r="D1179" s="485" t="s">
        <v>1526</v>
      </c>
      <c r="M1179" s="341">
        <v>15709.28</v>
      </c>
    </row>
    <row r="1180" spans="3:13" ht="20.25" customHeight="1" x14ac:dyDescent="0.25">
      <c r="C1180" s="278" t="s">
        <v>1539</v>
      </c>
      <c r="D1180" s="485" t="s">
        <v>1540</v>
      </c>
      <c r="M1180" s="341">
        <v>4988</v>
      </c>
    </row>
    <row r="1181" spans="3:13" ht="20.25" customHeight="1" x14ac:dyDescent="0.25">
      <c r="C1181" s="278" t="s">
        <v>1541</v>
      </c>
      <c r="D1181" s="485" t="s">
        <v>1542</v>
      </c>
      <c r="M1181" s="341">
        <v>6500</v>
      </c>
    </row>
  </sheetData>
  <mergeCells count="8">
    <mergeCell ref="AL11:AO11"/>
    <mergeCell ref="AM12:AN12"/>
    <mergeCell ref="C1:M1"/>
    <mergeCell ref="C2:M2"/>
    <mergeCell ref="C3:M3"/>
    <mergeCell ref="D4:M4"/>
    <mergeCell ref="AL9:AO9"/>
    <mergeCell ref="AL10:AO10"/>
  </mergeCells>
  <conditionalFormatting sqref="C731:C733 C737:C738">
    <cfRule type="duplicateValues" dxfId="767" priority="745"/>
    <cfRule type="duplicateValues" dxfId="766" priority="746"/>
    <cfRule type="duplicateValues" dxfId="765" priority="747"/>
    <cfRule type="duplicateValues" dxfId="764" priority="748"/>
  </conditionalFormatting>
  <conditionalFormatting sqref="C760:C761">
    <cfRule type="duplicateValues" dxfId="763" priority="741"/>
    <cfRule type="duplicateValues" dxfId="762" priority="742"/>
    <cfRule type="duplicateValues" dxfId="761" priority="743"/>
    <cfRule type="duplicateValues" dxfId="760" priority="744"/>
  </conditionalFormatting>
  <conditionalFormatting sqref="C762">
    <cfRule type="duplicateValues" dxfId="759" priority="737"/>
    <cfRule type="duplicateValues" dxfId="758" priority="738"/>
    <cfRule type="duplicateValues" dxfId="757" priority="739"/>
    <cfRule type="duplicateValues" dxfId="756" priority="740"/>
  </conditionalFormatting>
  <conditionalFormatting sqref="C766">
    <cfRule type="duplicateValues" dxfId="755" priority="733"/>
    <cfRule type="duplicateValues" dxfId="754" priority="734"/>
    <cfRule type="duplicateValues" dxfId="753" priority="735"/>
    <cfRule type="duplicateValues" dxfId="752" priority="736"/>
  </conditionalFormatting>
  <conditionalFormatting sqref="C767">
    <cfRule type="duplicateValues" dxfId="751" priority="729"/>
    <cfRule type="duplicateValues" dxfId="750" priority="730"/>
    <cfRule type="duplicateValues" dxfId="749" priority="731"/>
    <cfRule type="duplicateValues" dxfId="748" priority="732"/>
  </conditionalFormatting>
  <conditionalFormatting sqref="C768">
    <cfRule type="duplicateValues" dxfId="747" priority="725"/>
    <cfRule type="duplicateValues" dxfId="746" priority="726"/>
    <cfRule type="duplicateValues" dxfId="745" priority="727"/>
    <cfRule type="duplicateValues" dxfId="744" priority="728"/>
  </conditionalFormatting>
  <conditionalFormatting sqref="C769">
    <cfRule type="duplicateValues" dxfId="743" priority="721"/>
    <cfRule type="duplicateValues" dxfId="742" priority="722"/>
    <cfRule type="duplicateValues" dxfId="741" priority="723"/>
    <cfRule type="duplicateValues" dxfId="740" priority="724"/>
  </conditionalFormatting>
  <conditionalFormatting sqref="C772">
    <cfRule type="duplicateValues" dxfId="739" priority="717"/>
    <cfRule type="duplicateValues" dxfId="738" priority="718"/>
    <cfRule type="duplicateValues" dxfId="737" priority="719"/>
    <cfRule type="duplicateValues" dxfId="736" priority="720"/>
  </conditionalFormatting>
  <conditionalFormatting sqref="C773:C775">
    <cfRule type="duplicateValues" dxfId="735" priority="713"/>
    <cfRule type="duplicateValues" dxfId="734" priority="714"/>
    <cfRule type="duplicateValues" dxfId="733" priority="715"/>
    <cfRule type="duplicateValues" dxfId="732" priority="716"/>
  </conditionalFormatting>
  <conditionalFormatting sqref="C778:C779 C783:C784">
    <cfRule type="duplicateValues" dxfId="731" priority="709"/>
    <cfRule type="duplicateValues" dxfId="730" priority="710"/>
    <cfRule type="duplicateValues" dxfId="729" priority="711"/>
    <cfRule type="duplicateValues" dxfId="728" priority="712"/>
  </conditionalFormatting>
  <conditionalFormatting sqref="C790:C794">
    <cfRule type="duplicateValues" dxfId="727" priority="705"/>
    <cfRule type="duplicateValues" dxfId="726" priority="706"/>
    <cfRule type="duplicateValues" dxfId="725" priority="707"/>
    <cfRule type="duplicateValues" dxfId="724" priority="708"/>
  </conditionalFormatting>
  <conditionalFormatting sqref="C796">
    <cfRule type="duplicateValues" dxfId="723" priority="701"/>
    <cfRule type="duplicateValues" dxfId="722" priority="702"/>
    <cfRule type="duplicateValues" dxfId="721" priority="703"/>
    <cfRule type="duplicateValues" dxfId="720" priority="704"/>
  </conditionalFormatting>
  <conditionalFormatting sqref="C800:C801">
    <cfRule type="duplicateValues" dxfId="719" priority="697"/>
    <cfRule type="duplicateValues" dxfId="718" priority="698"/>
    <cfRule type="duplicateValues" dxfId="717" priority="699"/>
    <cfRule type="duplicateValues" dxfId="716" priority="700"/>
  </conditionalFormatting>
  <conditionalFormatting sqref="C804">
    <cfRule type="duplicateValues" dxfId="715" priority="693"/>
    <cfRule type="duplicateValues" dxfId="714" priority="694"/>
    <cfRule type="duplicateValues" dxfId="713" priority="695"/>
    <cfRule type="duplicateValues" dxfId="712" priority="696"/>
  </conditionalFormatting>
  <conditionalFormatting sqref="C806:C807">
    <cfRule type="duplicateValues" dxfId="711" priority="689"/>
    <cfRule type="duplicateValues" dxfId="710" priority="690"/>
    <cfRule type="duplicateValues" dxfId="709" priority="691"/>
    <cfRule type="duplicateValues" dxfId="708" priority="692"/>
  </conditionalFormatting>
  <conditionalFormatting sqref="C808">
    <cfRule type="duplicateValues" dxfId="707" priority="685"/>
    <cfRule type="duplicateValues" dxfId="706" priority="686"/>
    <cfRule type="duplicateValues" dxfId="705" priority="687"/>
    <cfRule type="duplicateValues" dxfId="704" priority="688"/>
  </conditionalFormatting>
  <conditionalFormatting sqref="C809">
    <cfRule type="duplicateValues" dxfId="703" priority="681"/>
    <cfRule type="duplicateValues" dxfId="702" priority="682"/>
    <cfRule type="duplicateValues" dxfId="701" priority="683"/>
    <cfRule type="duplicateValues" dxfId="700" priority="684"/>
  </conditionalFormatting>
  <conditionalFormatting sqref="C810:C813">
    <cfRule type="duplicateValues" dxfId="699" priority="677"/>
    <cfRule type="duplicateValues" dxfId="698" priority="678"/>
    <cfRule type="duplicateValues" dxfId="697" priority="679"/>
    <cfRule type="duplicateValues" dxfId="696" priority="680"/>
  </conditionalFormatting>
  <conditionalFormatting sqref="C814">
    <cfRule type="duplicateValues" dxfId="695" priority="673"/>
    <cfRule type="duplicateValues" dxfId="694" priority="674"/>
    <cfRule type="duplicateValues" dxfId="693" priority="675"/>
    <cfRule type="duplicateValues" dxfId="692" priority="676"/>
  </conditionalFormatting>
  <conditionalFormatting sqref="C815:C816">
    <cfRule type="duplicateValues" dxfId="691" priority="669"/>
    <cfRule type="duplicateValues" dxfId="690" priority="670"/>
    <cfRule type="duplicateValues" dxfId="689" priority="671"/>
    <cfRule type="duplicateValues" dxfId="688" priority="672"/>
  </conditionalFormatting>
  <conditionalFormatting sqref="C819">
    <cfRule type="duplicateValues" dxfId="687" priority="665"/>
    <cfRule type="duplicateValues" dxfId="686" priority="666"/>
    <cfRule type="duplicateValues" dxfId="685" priority="667"/>
    <cfRule type="duplicateValues" dxfId="684" priority="668"/>
  </conditionalFormatting>
  <conditionalFormatting sqref="C818">
    <cfRule type="duplicateValues" dxfId="683" priority="661"/>
    <cfRule type="duplicateValues" dxfId="682" priority="662"/>
    <cfRule type="duplicateValues" dxfId="681" priority="663"/>
    <cfRule type="duplicateValues" dxfId="680" priority="664"/>
  </conditionalFormatting>
  <conditionalFormatting sqref="C820">
    <cfRule type="duplicateValues" dxfId="679" priority="657"/>
    <cfRule type="duplicateValues" dxfId="678" priority="658"/>
    <cfRule type="duplicateValues" dxfId="677" priority="659"/>
    <cfRule type="duplicateValues" dxfId="676" priority="660"/>
  </conditionalFormatting>
  <conditionalFormatting sqref="C821">
    <cfRule type="duplicateValues" dxfId="675" priority="653"/>
    <cfRule type="duplicateValues" dxfId="674" priority="654"/>
    <cfRule type="duplicateValues" dxfId="673" priority="655"/>
    <cfRule type="duplicateValues" dxfId="672" priority="656"/>
  </conditionalFormatting>
  <conditionalFormatting sqref="C734">
    <cfRule type="duplicateValues" dxfId="671" priority="649"/>
    <cfRule type="duplicateValues" dxfId="670" priority="650"/>
    <cfRule type="duplicateValues" dxfId="669" priority="651"/>
    <cfRule type="duplicateValues" dxfId="668" priority="652"/>
  </conditionalFormatting>
  <conditionalFormatting sqref="C735:C736">
    <cfRule type="duplicateValues" dxfId="667" priority="645"/>
    <cfRule type="duplicateValues" dxfId="666" priority="646"/>
    <cfRule type="duplicateValues" dxfId="665" priority="647"/>
    <cfRule type="duplicateValues" dxfId="664" priority="648"/>
  </conditionalFormatting>
  <conditionalFormatting sqref="C739">
    <cfRule type="duplicateValues" dxfId="663" priority="641"/>
    <cfRule type="duplicateValues" dxfId="662" priority="642"/>
    <cfRule type="duplicateValues" dxfId="661" priority="643"/>
    <cfRule type="duplicateValues" dxfId="660" priority="644"/>
  </conditionalFormatting>
  <conditionalFormatting sqref="C743">
    <cfRule type="duplicateValues" dxfId="659" priority="637"/>
    <cfRule type="duplicateValues" dxfId="658" priority="638"/>
    <cfRule type="duplicateValues" dxfId="657" priority="639"/>
    <cfRule type="duplicateValues" dxfId="656" priority="640"/>
  </conditionalFormatting>
  <conditionalFormatting sqref="C744">
    <cfRule type="duplicateValues" dxfId="655" priority="633"/>
    <cfRule type="duplicateValues" dxfId="654" priority="634"/>
    <cfRule type="duplicateValues" dxfId="653" priority="635"/>
    <cfRule type="duplicateValues" dxfId="652" priority="636"/>
  </conditionalFormatting>
  <conditionalFormatting sqref="C745">
    <cfRule type="duplicateValues" dxfId="651" priority="629"/>
    <cfRule type="duplicateValues" dxfId="650" priority="630"/>
    <cfRule type="duplicateValues" dxfId="649" priority="631"/>
    <cfRule type="duplicateValues" dxfId="648" priority="632"/>
  </conditionalFormatting>
  <conditionalFormatting sqref="C746">
    <cfRule type="duplicateValues" dxfId="647" priority="625"/>
    <cfRule type="duplicateValues" dxfId="646" priority="626"/>
    <cfRule type="duplicateValues" dxfId="645" priority="627"/>
    <cfRule type="duplicateValues" dxfId="644" priority="628"/>
  </conditionalFormatting>
  <conditionalFormatting sqref="C747">
    <cfRule type="duplicateValues" dxfId="643" priority="621"/>
    <cfRule type="duplicateValues" dxfId="642" priority="622"/>
    <cfRule type="duplicateValues" dxfId="641" priority="623"/>
    <cfRule type="duplicateValues" dxfId="640" priority="624"/>
  </conditionalFormatting>
  <conditionalFormatting sqref="C748">
    <cfRule type="duplicateValues" dxfId="639" priority="617"/>
    <cfRule type="duplicateValues" dxfId="638" priority="618"/>
    <cfRule type="duplicateValues" dxfId="637" priority="619"/>
    <cfRule type="duplicateValues" dxfId="636" priority="620"/>
  </conditionalFormatting>
  <conditionalFormatting sqref="C749">
    <cfRule type="duplicateValues" dxfId="635" priority="613"/>
    <cfRule type="duplicateValues" dxfId="634" priority="614"/>
    <cfRule type="duplicateValues" dxfId="633" priority="615"/>
    <cfRule type="duplicateValues" dxfId="632" priority="616"/>
  </conditionalFormatting>
  <conditionalFormatting sqref="C750">
    <cfRule type="duplicateValues" dxfId="631" priority="609"/>
    <cfRule type="duplicateValues" dxfId="630" priority="610"/>
    <cfRule type="duplicateValues" dxfId="629" priority="611"/>
    <cfRule type="duplicateValues" dxfId="628" priority="612"/>
  </conditionalFormatting>
  <conditionalFormatting sqref="C751">
    <cfRule type="duplicateValues" dxfId="627" priority="605"/>
    <cfRule type="duplicateValues" dxfId="626" priority="606"/>
    <cfRule type="duplicateValues" dxfId="625" priority="607"/>
    <cfRule type="duplicateValues" dxfId="624" priority="608"/>
  </conditionalFormatting>
  <conditionalFormatting sqref="C752">
    <cfRule type="duplicateValues" dxfId="623" priority="601"/>
    <cfRule type="duplicateValues" dxfId="622" priority="602"/>
    <cfRule type="duplicateValues" dxfId="621" priority="603"/>
    <cfRule type="duplicateValues" dxfId="620" priority="604"/>
  </conditionalFormatting>
  <conditionalFormatting sqref="C753">
    <cfRule type="duplicateValues" dxfId="619" priority="597"/>
    <cfRule type="duplicateValues" dxfId="618" priority="598"/>
    <cfRule type="duplicateValues" dxfId="617" priority="599"/>
    <cfRule type="duplicateValues" dxfId="616" priority="600"/>
  </conditionalFormatting>
  <conditionalFormatting sqref="C754">
    <cfRule type="duplicateValues" dxfId="615" priority="593"/>
    <cfRule type="duplicateValues" dxfId="614" priority="594"/>
    <cfRule type="duplicateValues" dxfId="613" priority="595"/>
    <cfRule type="duplicateValues" dxfId="612" priority="596"/>
  </conditionalFormatting>
  <conditionalFormatting sqref="C755">
    <cfRule type="duplicateValues" dxfId="611" priority="589"/>
    <cfRule type="duplicateValues" dxfId="610" priority="590"/>
    <cfRule type="duplicateValues" dxfId="609" priority="591"/>
    <cfRule type="duplicateValues" dxfId="608" priority="592"/>
  </conditionalFormatting>
  <conditionalFormatting sqref="C756">
    <cfRule type="duplicateValues" dxfId="607" priority="585"/>
    <cfRule type="duplicateValues" dxfId="606" priority="586"/>
    <cfRule type="duplicateValues" dxfId="605" priority="587"/>
    <cfRule type="duplicateValues" dxfId="604" priority="588"/>
  </conditionalFormatting>
  <conditionalFormatting sqref="C770">
    <cfRule type="duplicateValues" dxfId="603" priority="581"/>
    <cfRule type="duplicateValues" dxfId="602" priority="582"/>
    <cfRule type="duplicateValues" dxfId="601" priority="583"/>
    <cfRule type="duplicateValues" dxfId="600" priority="584"/>
  </conditionalFormatting>
  <conditionalFormatting sqref="C771">
    <cfRule type="duplicateValues" dxfId="599" priority="577"/>
    <cfRule type="duplicateValues" dxfId="598" priority="578"/>
    <cfRule type="duplicateValues" dxfId="597" priority="579"/>
    <cfRule type="duplicateValues" dxfId="596" priority="580"/>
  </conditionalFormatting>
  <conditionalFormatting sqref="C797">
    <cfRule type="duplicateValues" dxfId="595" priority="573"/>
    <cfRule type="duplicateValues" dxfId="594" priority="574"/>
    <cfRule type="duplicateValues" dxfId="593" priority="575"/>
    <cfRule type="duplicateValues" dxfId="592" priority="576"/>
  </conditionalFormatting>
  <conditionalFormatting sqref="C798">
    <cfRule type="duplicateValues" dxfId="591" priority="569"/>
    <cfRule type="duplicateValues" dxfId="590" priority="570"/>
    <cfRule type="duplicateValues" dxfId="589" priority="571"/>
    <cfRule type="duplicateValues" dxfId="588" priority="572"/>
  </conditionalFormatting>
  <conditionalFormatting sqref="C799">
    <cfRule type="duplicateValues" dxfId="587" priority="565"/>
    <cfRule type="duplicateValues" dxfId="586" priority="566"/>
    <cfRule type="duplicateValues" dxfId="585" priority="567"/>
    <cfRule type="duplicateValues" dxfId="584" priority="568"/>
  </conditionalFormatting>
  <conditionalFormatting sqref="C817">
    <cfRule type="duplicateValues" dxfId="583" priority="561"/>
    <cfRule type="duplicateValues" dxfId="582" priority="562"/>
    <cfRule type="duplicateValues" dxfId="581" priority="563"/>
    <cfRule type="duplicateValues" dxfId="580" priority="564"/>
  </conditionalFormatting>
  <conditionalFormatting sqref="C822">
    <cfRule type="duplicateValues" dxfId="579" priority="557"/>
    <cfRule type="duplicateValues" dxfId="578" priority="558"/>
    <cfRule type="duplicateValues" dxfId="577" priority="559"/>
    <cfRule type="duplicateValues" dxfId="576" priority="560"/>
  </conditionalFormatting>
  <conditionalFormatting sqref="C823">
    <cfRule type="duplicateValues" dxfId="575" priority="553"/>
    <cfRule type="duplicateValues" dxfId="574" priority="554"/>
    <cfRule type="duplicateValues" dxfId="573" priority="555"/>
    <cfRule type="duplicateValues" dxfId="572" priority="556"/>
  </conditionalFormatting>
  <conditionalFormatting sqref="C785:C786">
    <cfRule type="duplicateValues" dxfId="571" priority="549"/>
    <cfRule type="duplicateValues" dxfId="570" priority="550"/>
    <cfRule type="duplicateValues" dxfId="569" priority="551"/>
    <cfRule type="duplicateValues" dxfId="568" priority="552"/>
  </conditionalFormatting>
  <conditionalFormatting sqref="C740">
    <cfRule type="duplicateValues" dxfId="567" priority="545"/>
    <cfRule type="duplicateValues" dxfId="566" priority="546"/>
    <cfRule type="duplicateValues" dxfId="565" priority="547"/>
    <cfRule type="duplicateValues" dxfId="564" priority="548"/>
  </conditionalFormatting>
  <conditionalFormatting sqref="C741">
    <cfRule type="duplicateValues" dxfId="563" priority="541"/>
    <cfRule type="duplicateValues" dxfId="562" priority="542"/>
    <cfRule type="duplicateValues" dxfId="561" priority="543"/>
    <cfRule type="duplicateValues" dxfId="560" priority="544"/>
  </conditionalFormatting>
  <conditionalFormatting sqref="C742">
    <cfRule type="duplicateValues" dxfId="559" priority="537"/>
    <cfRule type="duplicateValues" dxfId="558" priority="538"/>
    <cfRule type="duplicateValues" dxfId="557" priority="539"/>
    <cfRule type="duplicateValues" dxfId="556" priority="540"/>
  </conditionalFormatting>
  <conditionalFormatting sqref="C802:C803">
    <cfRule type="duplicateValues" dxfId="555" priority="749"/>
    <cfRule type="duplicateValues" dxfId="554" priority="750"/>
    <cfRule type="duplicateValues" dxfId="553" priority="751"/>
    <cfRule type="duplicateValues" dxfId="552" priority="752"/>
  </conditionalFormatting>
  <conditionalFormatting sqref="C431:C438">
    <cfRule type="duplicateValues" dxfId="551" priority="529"/>
    <cfRule type="duplicateValues" dxfId="550" priority="530"/>
    <cfRule type="duplicateValues" dxfId="549" priority="531"/>
    <cfRule type="duplicateValues" dxfId="548" priority="532"/>
  </conditionalFormatting>
  <conditionalFormatting sqref="C439">
    <cfRule type="duplicateValues" dxfId="547" priority="525"/>
    <cfRule type="duplicateValues" dxfId="546" priority="526"/>
    <cfRule type="duplicateValues" dxfId="545" priority="527"/>
    <cfRule type="duplicateValues" dxfId="544" priority="528"/>
  </conditionalFormatting>
  <conditionalFormatting sqref="C441">
    <cfRule type="duplicateValues" dxfId="543" priority="521"/>
    <cfRule type="duplicateValues" dxfId="542" priority="522"/>
    <cfRule type="duplicateValues" dxfId="541" priority="523"/>
    <cfRule type="duplicateValues" dxfId="540" priority="524"/>
  </conditionalFormatting>
  <conditionalFormatting sqref="C444">
    <cfRule type="duplicateValues" dxfId="539" priority="517"/>
    <cfRule type="duplicateValues" dxfId="538" priority="518"/>
    <cfRule type="duplicateValues" dxfId="537" priority="519"/>
    <cfRule type="duplicateValues" dxfId="536" priority="520"/>
  </conditionalFormatting>
  <conditionalFormatting sqref="C445">
    <cfRule type="duplicateValues" dxfId="535" priority="513"/>
    <cfRule type="duplicateValues" dxfId="534" priority="514"/>
    <cfRule type="duplicateValues" dxfId="533" priority="515"/>
    <cfRule type="duplicateValues" dxfId="532" priority="516"/>
  </conditionalFormatting>
  <conditionalFormatting sqref="C446">
    <cfRule type="duplicateValues" dxfId="531" priority="509"/>
    <cfRule type="duplicateValues" dxfId="530" priority="510"/>
    <cfRule type="duplicateValues" dxfId="529" priority="511"/>
    <cfRule type="duplicateValues" dxfId="528" priority="512"/>
  </conditionalFormatting>
  <conditionalFormatting sqref="C447">
    <cfRule type="duplicateValues" dxfId="527" priority="505"/>
    <cfRule type="duplicateValues" dxfId="526" priority="506"/>
    <cfRule type="duplicateValues" dxfId="525" priority="507"/>
    <cfRule type="duplicateValues" dxfId="524" priority="508"/>
  </conditionalFormatting>
  <conditionalFormatting sqref="C448">
    <cfRule type="duplicateValues" dxfId="523" priority="501"/>
    <cfRule type="duplicateValues" dxfId="522" priority="502"/>
    <cfRule type="duplicateValues" dxfId="521" priority="503"/>
    <cfRule type="duplicateValues" dxfId="520" priority="504"/>
  </conditionalFormatting>
  <conditionalFormatting sqref="C458:C461">
    <cfRule type="duplicateValues" dxfId="519" priority="497"/>
    <cfRule type="duplicateValues" dxfId="518" priority="498"/>
    <cfRule type="duplicateValues" dxfId="517" priority="499"/>
    <cfRule type="duplicateValues" dxfId="516" priority="500"/>
  </conditionalFormatting>
  <conditionalFormatting sqref="C462">
    <cfRule type="duplicateValues" dxfId="515" priority="493"/>
    <cfRule type="duplicateValues" dxfId="514" priority="494"/>
    <cfRule type="duplicateValues" dxfId="513" priority="495"/>
    <cfRule type="duplicateValues" dxfId="512" priority="496"/>
  </conditionalFormatting>
  <conditionalFormatting sqref="C464:C466">
    <cfRule type="duplicateValues" dxfId="511" priority="489"/>
    <cfRule type="duplicateValues" dxfId="510" priority="490"/>
    <cfRule type="duplicateValues" dxfId="509" priority="491"/>
    <cfRule type="duplicateValues" dxfId="508" priority="492"/>
  </conditionalFormatting>
  <conditionalFormatting sqref="C467">
    <cfRule type="duplicateValues" dxfId="507" priority="485"/>
    <cfRule type="duplicateValues" dxfId="506" priority="486"/>
    <cfRule type="duplicateValues" dxfId="505" priority="487"/>
    <cfRule type="duplicateValues" dxfId="504" priority="488"/>
  </conditionalFormatting>
  <conditionalFormatting sqref="C440">
    <cfRule type="duplicateValues" dxfId="503" priority="481"/>
    <cfRule type="duplicateValues" dxfId="502" priority="482"/>
    <cfRule type="duplicateValues" dxfId="501" priority="483"/>
    <cfRule type="duplicateValues" dxfId="500" priority="484"/>
  </conditionalFormatting>
  <conditionalFormatting sqref="C442">
    <cfRule type="duplicateValues" dxfId="499" priority="477"/>
    <cfRule type="duplicateValues" dxfId="498" priority="478"/>
    <cfRule type="duplicateValues" dxfId="497" priority="479"/>
    <cfRule type="duplicateValues" dxfId="496" priority="480"/>
  </conditionalFormatting>
  <conditionalFormatting sqref="C468">
    <cfRule type="duplicateValues" dxfId="495" priority="473"/>
    <cfRule type="duplicateValues" dxfId="494" priority="474"/>
    <cfRule type="duplicateValues" dxfId="493" priority="475"/>
    <cfRule type="duplicateValues" dxfId="492" priority="476"/>
  </conditionalFormatting>
  <conditionalFormatting sqref="C469">
    <cfRule type="duplicateValues" dxfId="491" priority="469"/>
    <cfRule type="duplicateValues" dxfId="490" priority="470"/>
    <cfRule type="duplicateValues" dxfId="489" priority="471"/>
    <cfRule type="duplicateValues" dxfId="488" priority="472"/>
  </conditionalFormatting>
  <conditionalFormatting sqref="C470:C472">
    <cfRule type="duplicateValues" dxfId="487" priority="465"/>
    <cfRule type="duplicateValues" dxfId="486" priority="466"/>
    <cfRule type="duplicateValues" dxfId="485" priority="467"/>
    <cfRule type="duplicateValues" dxfId="484" priority="468"/>
  </conditionalFormatting>
  <conditionalFormatting sqref="C473:C475">
    <cfRule type="duplicateValues" dxfId="483" priority="461"/>
    <cfRule type="duplicateValues" dxfId="482" priority="462"/>
    <cfRule type="duplicateValues" dxfId="481" priority="463"/>
    <cfRule type="duplicateValues" dxfId="480" priority="464"/>
  </conditionalFormatting>
  <conditionalFormatting sqref="C477:C484">
    <cfRule type="duplicateValues" dxfId="479" priority="457"/>
    <cfRule type="duplicateValues" dxfId="478" priority="458"/>
    <cfRule type="duplicateValues" dxfId="477" priority="459"/>
    <cfRule type="duplicateValues" dxfId="476" priority="460"/>
  </conditionalFormatting>
  <conditionalFormatting sqref="C490:C494">
    <cfRule type="duplicateValues" dxfId="475" priority="453"/>
    <cfRule type="duplicateValues" dxfId="474" priority="454"/>
    <cfRule type="duplicateValues" dxfId="473" priority="455"/>
    <cfRule type="duplicateValues" dxfId="472" priority="456"/>
  </conditionalFormatting>
  <conditionalFormatting sqref="C495">
    <cfRule type="duplicateValues" dxfId="471" priority="449"/>
    <cfRule type="duplicateValues" dxfId="470" priority="450"/>
    <cfRule type="duplicateValues" dxfId="469" priority="451"/>
    <cfRule type="duplicateValues" dxfId="468" priority="452"/>
  </conditionalFormatting>
  <conditionalFormatting sqref="C497:C499">
    <cfRule type="duplicateValues" dxfId="467" priority="445"/>
    <cfRule type="duplicateValues" dxfId="466" priority="446"/>
    <cfRule type="duplicateValues" dxfId="465" priority="447"/>
    <cfRule type="duplicateValues" dxfId="464" priority="448"/>
  </conditionalFormatting>
  <conditionalFormatting sqref="C500:C502">
    <cfRule type="duplicateValues" dxfId="463" priority="441"/>
    <cfRule type="duplicateValues" dxfId="462" priority="442"/>
    <cfRule type="duplicateValues" dxfId="461" priority="443"/>
    <cfRule type="duplicateValues" dxfId="460" priority="444"/>
  </conditionalFormatting>
  <conditionalFormatting sqref="C503:C505">
    <cfRule type="duplicateValues" dxfId="459" priority="437"/>
    <cfRule type="duplicateValues" dxfId="458" priority="438"/>
    <cfRule type="duplicateValues" dxfId="457" priority="439"/>
    <cfRule type="duplicateValues" dxfId="456" priority="440"/>
  </conditionalFormatting>
  <conditionalFormatting sqref="C506">
    <cfRule type="duplicateValues" dxfId="455" priority="433"/>
    <cfRule type="duplicateValues" dxfId="454" priority="434"/>
    <cfRule type="duplicateValues" dxfId="453" priority="435"/>
    <cfRule type="duplicateValues" dxfId="452" priority="436"/>
  </conditionalFormatting>
  <conditionalFormatting sqref="C508:C509">
    <cfRule type="duplicateValues" dxfId="451" priority="429"/>
    <cfRule type="duplicateValues" dxfId="450" priority="430"/>
    <cfRule type="duplicateValues" dxfId="449" priority="431"/>
    <cfRule type="duplicateValues" dxfId="448" priority="432"/>
  </conditionalFormatting>
  <conditionalFormatting sqref="C510">
    <cfRule type="duplicateValues" dxfId="447" priority="425"/>
    <cfRule type="duplicateValues" dxfId="446" priority="426"/>
    <cfRule type="duplicateValues" dxfId="445" priority="427"/>
    <cfRule type="duplicateValues" dxfId="444" priority="428"/>
  </conditionalFormatting>
  <conditionalFormatting sqref="C511">
    <cfRule type="duplicateValues" dxfId="443" priority="421"/>
    <cfRule type="duplicateValues" dxfId="442" priority="422"/>
    <cfRule type="duplicateValues" dxfId="441" priority="423"/>
    <cfRule type="duplicateValues" dxfId="440" priority="424"/>
  </conditionalFormatting>
  <conditionalFormatting sqref="C512:C515">
    <cfRule type="duplicateValues" dxfId="439" priority="417"/>
    <cfRule type="duplicateValues" dxfId="438" priority="418"/>
    <cfRule type="duplicateValues" dxfId="437" priority="419"/>
    <cfRule type="duplicateValues" dxfId="436" priority="420"/>
  </conditionalFormatting>
  <conditionalFormatting sqref="C516">
    <cfRule type="duplicateValues" dxfId="435" priority="413"/>
    <cfRule type="duplicateValues" dxfId="434" priority="414"/>
    <cfRule type="duplicateValues" dxfId="433" priority="415"/>
    <cfRule type="duplicateValues" dxfId="432" priority="416"/>
  </conditionalFormatting>
  <conditionalFormatting sqref="C517:C518">
    <cfRule type="duplicateValues" dxfId="431" priority="409"/>
    <cfRule type="duplicateValues" dxfId="430" priority="410"/>
    <cfRule type="duplicateValues" dxfId="429" priority="411"/>
    <cfRule type="duplicateValues" dxfId="428" priority="412"/>
  </conditionalFormatting>
  <conditionalFormatting sqref="C519">
    <cfRule type="duplicateValues" dxfId="427" priority="405"/>
    <cfRule type="duplicateValues" dxfId="426" priority="406"/>
    <cfRule type="duplicateValues" dxfId="425" priority="407"/>
    <cfRule type="duplicateValues" dxfId="424" priority="408"/>
  </conditionalFormatting>
  <conditionalFormatting sqref="C521">
    <cfRule type="duplicateValues" dxfId="423" priority="401"/>
    <cfRule type="duplicateValues" dxfId="422" priority="402"/>
    <cfRule type="duplicateValues" dxfId="421" priority="403"/>
    <cfRule type="duplicateValues" dxfId="420" priority="404"/>
  </conditionalFormatting>
  <conditionalFormatting sqref="C520">
    <cfRule type="duplicateValues" dxfId="419" priority="397"/>
    <cfRule type="duplicateValues" dxfId="418" priority="398"/>
    <cfRule type="duplicateValues" dxfId="417" priority="399"/>
    <cfRule type="duplicateValues" dxfId="416" priority="400"/>
  </conditionalFormatting>
  <conditionalFormatting sqref="C522">
    <cfRule type="duplicateValues" dxfId="415" priority="393"/>
    <cfRule type="duplicateValues" dxfId="414" priority="394"/>
    <cfRule type="duplicateValues" dxfId="413" priority="395"/>
    <cfRule type="duplicateValues" dxfId="412" priority="396"/>
  </conditionalFormatting>
  <conditionalFormatting sqref="C523:C532">
    <cfRule type="duplicateValues" dxfId="411" priority="389"/>
    <cfRule type="duplicateValues" dxfId="410" priority="390"/>
    <cfRule type="duplicateValues" dxfId="409" priority="391"/>
    <cfRule type="duplicateValues" dxfId="408" priority="392"/>
  </conditionalFormatting>
  <conditionalFormatting sqref="C533:C535">
    <cfRule type="duplicateValues" dxfId="407" priority="385"/>
    <cfRule type="duplicateValues" dxfId="406" priority="386"/>
    <cfRule type="duplicateValues" dxfId="405" priority="387"/>
    <cfRule type="duplicateValues" dxfId="404" priority="388"/>
  </conditionalFormatting>
  <conditionalFormatting sqref="C536:C541">
    <cfRule type="duplicateValues" dxfId="403" priority="381"/>
    <cfRule type="duplicateValues" dxfId="402" priority="382"/>
    <cfRule type="duplicateValues" dxfId="401" priority="383"/>
    <cfRule type="duplicateValues" dxfId="400" priority="384"/>
  </conditionalFormatting>
  <conditionalFormatting sqref="C542:C545">
    <cfRule type="duplicateValues" dxfId="399" priority="377"/>
    <cfRule type="duplicateValues" dxfId="398" priority="378"/>
    <cfRule type="duplicateValues" dxfId="397" priority="379"/>
    <cfRule type="duplicateValues" dxfId="396" priority="380"/>
  </conditionalFormatting>
  <conditionalFormatting sqref="C546:C555">
    <cfRule type="duplicateValues" dxfId="395" priority="373"/>
    <cfRule type="duplicateValues" dxfId="394" priority="374"/>
    <cfRule type="duplicateValues" dxfId="393" priority="375"/>
    <cfRule type="duplicateValues" dxfId="392" priority="376"/>
  </conditionalFormatting>
  <conditionalFormatting sqref="C556">
    <cfRule type="duplicateValues" dxfId="391" priority="369"/>
    <cfRule type="duplicateValues" dxfId="390" priority="370"/>
    <cfRule type="duplicateValues" dxfId="389" priority="371"/>
    <cfRule type="duplicateValues" dxfId="388" priority="372"/>
  </conditionalFormatting>
  <conditionalFormatting sqref="C557:C566">
    <cfRule type="duplicateValues" dxfId="387" priority="365"/>
    <cfRule type="duplicateValues" dxfId="386" priority="366"/>
    <cfRule type="duplicateValues" dxfId="385" priority="367"/>
    <cfRule type="duplicateValues" dxfId="384" priority="368"/>
  </conditionalFormatting>
  <conditionalFormatting sqref="C567:C571">
    <cfRule type="duplicateValues" dxfId="383" priority="361"/>
    <cfRule type="duplicateValues" dxfId="382" priority="362"/>
    <cfRule type="duplicateValues" dxfId="381" priority="363"/>
    <cfRule type="duplicateValues" dxfId="380" priority="364"/>
  </conditionalFormatting>
  <conditionalFormatting sqref="C572:C576">
    <cfRule type="duplicateValues" dxfId="379" priority="357"/>
    <cfRule type="duplicateValues" dxfId="378" priority="358"/>
    <cfRule type="duplicateValues" dxfId="377" priority="359"/>
    <cfRule type="duplicateValues" dxfId="376" priority="360"/>
  </conditionalFormatting>
  <conditionalFormatting sqref="C578">
    <cfRule type="duplicateValues" dxfId="375" priority="353"/>
    <cfRule type="duplicateValues" dxfId="374" priority="354"/>
    <cfRule type="duplicateValues" dxfId="373" priority="355"/>
    <cfRule type="duplicateValues" dxfId="372" priority="356"/>
  </conditionalFormatting>
  <conditionalFormatting sqref="C580:C581">
    <cfRule type="duplicateValues" dxfId="371" priority="349"/>
    <cfRule type="duplicateValues" dxfId="370" priority="350"/>
    <cfRule type="duplicateValues" dxfId="369" priority="351"/>
    <cfRule type="duplicateValues" dxfId="368" priority="352"/>
  </conditionalFormatting>
  <conditionalFormatting sqref="C577">
    <cfRule type="duplicateValues" dxfId="367" priority="345"/>
    <cfRule type="duplicateValues" dxfId="366" priority="346"/>
    <cfRule type="duplicateValues" dxfId="365" priority="347"/>
    <cfRule type="duplicateValues" dxfId="364" priority="348"/>
  </conditionalFormatting>
  <conditionalFormatting sqref="C579">
    <cfRule type="duplicateValues" dxfId="363" priority="341"/>
    <cfRule type="duplicateValues" dxfId="362" priority="342"/>
    <cfRule type="duplicateValues" dxfId="361" priority="343"/>
    <cfRule type="duplicateValues" dxfId="360" priority="344"/>
  </conditionalFormatting>
  <conditionalFormatting sqref="C582:C583">
    <cfRule type="duplicateValues" dxfId="359" priority="337"/>
    <cfRule type="duplicateValues" dxfId="358" priority="338"/>
    <cfRule type="duplicateValues" dxfId="357" priority="339"/>
    <cfRule type="duplicateValues" dxfId="356" priority="340"/>
  </conditionalFormatting>
  <conditionalFormatting sqref="C584:C585">
    <cfRule type="duplicateValues" dxfId="355" priority="333"/>
    <cfRule type="duplicateValues" dxfId="354" priority="334"/>
    <cfRule type="duplicateValues" dxfId="353" priority="335"/>
    <cfRule type="duplicateValues" dxfId="352" priority="336"/>
  </conditionalFormatting>
  <conditionalFormatting sqref="C586:C587">
    <cfRule type="duplicateValues" dxfId="351" priority="329"/>
    <cfRule type="duplicateValues" dxfId="350" priority="330"/>
    <cfRule type="duplicateValues" dxfId="349" priority="331"/>
    <cfRule type="duplicateValues" dxfId="348" priority="332"/>
  </conditionalFormatting>
  <conditionalFormatting sqref="C588">
    <cfRule type="duplicateValues" dxfId="347" priority="325"/>
    <cfRule type="duplicateValues" dxfId="346" priority="326"/>
    <cfRule type="duplicateValues" dxfId="345" priority="327"/>
    <cfRule type="duplicateValues" dxfId="344" priority="328"/>
  </conditionalFormatting>
  <conditionalFormatting sqref="C589:C590">
    <cfRule type="duplicateValues" dxfId="343" priority="321"/>
    <cfRule type="duplicateValues" dxfId="342" priority="322"/>
    <cfRule type="duplicateValues" dxfId="341" priority="323"/>
    <cfRule type="duplicateValues" dxfId="340" priority="324"/>
  </conditionalFormatting>
  <conditionalFormatting sqref="C592:C597">
    <cfRule type="duplicateValues" dxfId="339" priority="317"/>
    <cfRule type="duplicateValues" dxfId="338" priority="318"/>
    <cfRule type="duplicateValues" dxfId="337" priority="319"/>
    <cfRule type="duplicateValues" dxfId="336" priority="320"/>
  </conditionalFormatting>
  <conditionalFormatting sqref="C598:C599">
    <cfRule type="duplicateValues" dxfId="335" priority="313"/>
    <cfRule type="duplicateValues" dxfId="334" priority="314"/>
    <cfRule type="duplicateValues" dxfId="333" priority="315"/>
    <cfRule type="duplicateValues" dxfId="332" priority="316"/>
  </conditionalFormatting>
  <conditionalFormatting sqref="C601:C604">
    <cfRule type="duplicateValues" dxfId="331" priority="309"/>
    <cfRule type="duplicateValues" dxfId="330" priority="310"/>
    <cfRule type="duplicateValues" dxfId="329" priority="311"/>
    <cfRule type="duplicateValues" dxfId="328" priority="312"/>
  </conditionalFormatting>
  <conditionalFormatting sqref="C605">
    <cfRule type="duplicateValues" dxfId="327" priority="305"/>
    <cfRule type="duplicateValues" dxfId="326" priority="306"/>
    <cfRule type="duplicateValues" dxfId="325" priority="307"/>
    <cfRule type="duplicateValues" dxfId="324" priority="308"/>
  </conditionalFormatting>
  <conditionalFormatting sqref="C606">
    <cfRule type="duplicateValues" dxfId="323" priority="301"/>
    <cfRule type="duplicateValues" dxfId="322" priority="302"/>
    <cfRule type="duplicateValues" dxfId="321" priority="303"/>
    <cfRule type="duplicateValues" dxfId="320" priority="304"/>
  </conditionalFormatting>
  <conditionalFormatting sqref="C607:C609">
    <cfRule type="duplicateValues" dxfId="319" priority="297"/>
    <cfRule type="duplicateValues" dxfId="318" priority="298"/>
    <cfRule type="duplicateValues" dxfId="317" priority="299"/>
    <cfRule type="duplicateValues" dxfId="316" priority="300"/>
  </conditionalFormatting>
  <conditionalFormatting sqref="C610:C614">
    <cfRule type="duplicateValues" dxfId="315" priority="293"/>
    <cfRule type="duplicateValues" dxfId="314" priority="294"/>
    <cfRule type="duplicateValues" dxfId="313" priority="295"/>
    <cfRule type="duplicateValues" dxfId="312" priority="296"/>
  </conditionalFormatting>
  <conditionalFormatting sqref="C611">
    <cfRule type="duplicateValues" dxfId="311" priority="289"/>
    <cfRule type="duplicateValues" dxfId="310" priority="290"/>
    <cfRule type="duplicateValues" dxfId="309" priority="291"/>
    <cfRule type="duplicateValues" dxfId="308" priority="292"/>
  </conditionalFormatting>
  <conditionalFormatting sqref="C612">
    <cfRule type="duplicateValues" dxfId="307" priority="285"/>
    <cfRule type="duplicateValues" dxfId="306" priority="286"/>
    <cfRule type="duplicateValues" dxfId="305" priority="287"/>
    <cfRule type="duplicateValues" dxfId="304" priority="288"/>
  </conditionalFormatting>
  <conditionalFormatting sqref="C613">
    <cfRule type="duplicateValues" dxfId="303" priority="281"/>
    <cfRule type="duplicateValues" dxfId="302" priority="282"/>
    <cfRule type="duplicateValues" dxfId="301" priority="283"/>
    <cfRule type="duplicateValues" dxfId="300" priority="284"/>
  </conditionalFormatting>
  <conditionalFormatting sqref="C614">
    <cfRule type="duplicateValues" dxfId="299" priority="277"/>
    <cfRule type="duplicateValues" dxfId="298" priority="278"/>
    <cfRule type="duplicateValues" dxfId="297" priority="279"/>
    <cfRule type="duplicateValues" dxfId="296" priority="280"/>
  </conditionalFormatting>
  <conditionalFormatting sqref="C617">
    <cfRule type="duplicateValues" dxfId="295" priority="273"/>
    <cfRule type="duplicateValues" dxfId="294" priority="274"/>
    <cfRule type="duplicateValues" dxfId="293" priority="275"/>
    <cfRule type="duplicateValues" dxfId="292" priority="276"/>
  </conditionalFormatting>
  <conditionalFormatting sqref="C618">
    <cfRule type="duplicateValues" dxfId="291" priority="269"/>
    <cfRule type="duplicateValues" dxfId="290" priority="270"/>
    <cfRule type="duplicateValues" dxfId="289" priority="271"/>
    <cfRule type="duplicateValues" dxfId="288" priority="272"/>
  </conditionalFormatting>
  <conditionalFormatting sqref="C619">
    <cfRule type="duplicateValues" dxfId="287" priority="265"/>
    <cfRule type="duplicateValues" dxfId="286" priority="266"/>
    <cfRule type="duplicateValues" dxfId="285" priority="267"/>
    <cfRule type="duplicateValues" dxfId="284" priority="268"/>
  </conditionalFormatting>
  <conditionalFormatting sqref="C620:C623">
    <cfRule type="duplicateValues" dxfId="283" priority="261"/>
    <cfRule type="duplicateValues" dxfId="282" priority="262"/>
    <cfRule type="duplicateValues" dxfId="281" priority="263"/>
    <cfRule type="duplicateValues" dxfId="280" priority="264"/>
  </conditionalFormatting>
  <conditionalFormatting sqref="C626">
    <cfRule type="duplicateValues" dxfId="279" priority="257"/>
    <cfRule type="duplicateValues" dxfId="278" priority="258"/>
    <cfRule type="duplicateValues" dxfId="277" priority="259"/>
    <cfRule type="duplicateValues" dxfId="276" priority="260"/>
  </conditionalFormatting>
  <conditionalFormatting sqref="C628">
    <cfRule type="duplicateValues" dxfId="275" priority="253"/>
    <cfRule type="duplicateValues" dxfId="274" priority="254"/>
    <cfRule type="duplicateValues" dxfId="273" priority="255"/>
    <cfRule type="duplicateValues" dxfId="272" priority="256"/>
  </conditionalFormatting>
  <conditionalFormatting sqref="C591">
    <cfRule type="duplicateValues" dxfId="271" priority="249"/>
    <cfRule type="duplicateValues" dxfId="270" priority="250"/>
    <cfRule type="duplicateValues" dxfId="269" priority="251"/>
    <cfRule type="duplicateValues" dxfId="268" priority="252"/>
  </conditionalFormatting>
  <conditionalFormatting sqref="C615:C616">
    <cfRule type="duplicateValues" dxfId="267" priority="245"/>
    <cfRule type="duplicateValues" dxfId="266" priority="246"/>
    <cfRule type="duplicateValues" dxfId="265" priority="247"/>
    <cfRule type="duplicateValues" dxfId="264" priority="248"/>
  </conditionalFormatting>
  <conditionalFormatting sqref="C624:C625">
    <cfRule type="duplicateValues" dxfId="263" priority="241"/>
    <cfRule type="duplicateValues" dxfId="262" priority="242"/>
    <cfRule type="duplicateValues" dxfId="261" priority="243"/>
    <cfRule type="duplicateValues" dxfId="260" priority="244"/>
  </conditionalFormatting>
  <conditionalFormatting sqref="C631:C633">
    <cfRule type="duplicateValues" dxfId="259" priority="237"/>
    <cfRule type="duplicateValues" dxfId="258" priority="238"/>
    <cfRule type="duplicateValues" dxfId="257" priority="239"/>
    <cfRule type="duplicateValues" dxfId="256" priority="240"/>
  </conditionalFormatting>
  <conditionalFormatting sqref="C644">
    <cfRule type="duplicateValues" dxfId="255" priority="233"/>
    <cfRule type="duplicateValues" dxfId="254" priority="234"/>
    <cfRule type="duplicateValues" dxfId="253" priority="235"/>
    <cfRule type="duplicateValues" dxfId="252" priority="236"/>
  </conditionalFormatting>
  <conditionalFormatting sqref="C645 C635:C638 C643">
    <cfRule type="duplicateValues" dxfId="251" priority="533"/>
    <cfRule type="duplicateValues" dxfId="250" priority="534"/>
    <cfRule type="duplicateValues" dxfId="249" priority="535"/>
    <cfRule type="duplicateValues" dxfId="248" priority="536"/>
  </conditionalFormatting>
  <conditionalFormatting sqref="C699">
    <cfRule type="duplicateValues" dxfId="247" priority="229"/>
    <cfRule type="duplicateValues" dxfId="246" priority="230"/>
    <cfRule type="duplicateValues" dxfId="245" priority="231"/>
    <cfRule type="duplicateValues" dxfId="244" priority="232"/>
  </conditionalFormatting>
  <conditionalFormatting sqref="C700">
    <cfRule type="duplicateValues" dxfId="243" priority="225"/>
    <cfRule type="duplicateValues" dxfId="242" priority="226"/>
    <cfRule type="duplicateValues" dxfId="241" priority="227"/>
    <cfRule type="duplicateValues" dxfId="240" priority="228"/>
  </conditionalFormatting>
  <conditionalFormatting sqref="C701">
    <cfRule type="duplicateValues" dxfId="239" priority="221"/>
    <cfRule type="duplicateValues" dxfId="238" priority="222"/>
    <cfRule type="duplicateValues" dxfId="237" priority="223"/>
    <cfRule type="duplicateValues" dxfId="236" priority="224"/>
  </conditionalFormatting>
  <conditionalFormatting sqref="C702:C704">
    <cfRule type="duplicateValues" dxfId="235" priority="217"/>
    <cfRule type="duplicateValues" dxfId="234" priority="218"/>
    <cfRule type="duplicateValues" dxfId="233" priority="219"/>
    <cfRule type="duplicateValues" dxfId="232" priority="220"/>
  </conditionalFormatting>
  <conditionalFormatting sqref="C705">
    <cfRule type="duplicateValues" dxfId="231" priority="213"/>
    <cfRule type="duplicateValues" dxfId="230" priority="214"/>
    <cfRule type="duplicateValues" dxfId="229" priority="215"/>
    <cfRule type="duplicateValues" dxfId="228" priority="216"/>
  </conditionalFormatting>
  <conditionalFormatting sqref="C706">
    <cfRule type="duplicateValues" dxfId="227" priority="209"/>
    <cfRule type="duplicateValues" dxfId="226" priority="210"/>
    <cfRule type="duplicateValues" dxfId="225" priority="211"/>
    <cfRule type="duplicateValues" dxfId="224" priority="212"/>
  </conditionalFormatting>
  <conditionalFormatting sqref="C641">
    <cfRule type="duplicateValues" dxfId="223" priority="205"/>
    <cfRule type="duplicateValues" dxfId="222" priority="206"/>
    <cfRule type="duplicateValues" dxfId="221" priority="207"/>
    <cfRule type="duplicateValues" dxfId="220" priority="208"/>
  </conditionalFormatting>
  <conditionalFormatting sqref="C651">
    <cfRule type="duplicateValues" dxfId="219" priority="201"/>
    <cfRule type="duplicateValues" dxfId="218" priority="202"/>
    <cfRule type="duplicateValues" dxfId="217" priority="203"/>
    <cfRule type="duplicateValues" dxfId="216" priority="204"/>
  </conditionalFormatting>
  <conditionalFormatting sqref="C824:C860">
    <cfRule type="duplicateValues" dxfId="215" priority="197"/>
    <cfRule type="duplicateValues" dxfId="214" priority="198"/>
    <cfRule type="duplicateValues" dxfId="213" priority="199"/>
    <cfRule type="duplicateValues" dxfId="212" priority="200"/>
  </conditionalFormatting>
  <conditionalFormatting sqref="C829 C826">
    <cfRule type="duplicateValues" dxfId="211" priority="193"/>
    <cfRule type="duplicateValues" dxfId="210" priority="194"/>
    <cfRule type="duplicateValues" dxfId="209" priority="195"/>
    <cfRule type="duplicateValues" dxfId="208" priority="196"/>
  </conditionalFormatting>
  <conditionalFormatting sqref="C866">
    <cfRule type="duplicateValues" dxfId="207" priority="189"/>
    <cfRule type="duplicateValues" dxfId="206" priority="190"/>
    <cfRule type="duplicateValues" dxfId="205" priority="191"/>
    <cfRule type="duplicateValues" dxfId="204" priority="192"/>
  </conditionalFormatting>
  <conditionalFormatting sqref="C827">
    <cfRule type="duplicateValues" dxfId="203" priority="185"/>
    <cfRule type="duplicateValues" dxfId="202" priority="186"/>
    <cfRule type="duplicateValues" dxfId="201" priority="187"/>
    <cfRule type="duplicateValues" dxfId="200" priority="188"/>
  </conditionalFormatting>
  <conditionalFormatting sqref="C828">
    <cfRule type="duplicateValues" dxfId="199" priority="181"/>
    <cfRule type="duplicateValues" dxfId="198" priority="182"/>
    <cfRule type="duplicateValues" dxfId="197" priority="183"/>
    <cfRule type="duplicateValues" dxfId="196" priority="184"/>
  </conditionalFormatting>
  <conditionalFormatting sqref="C830:C853">
    <cfRule type="duplicateValues" dxfId="195" priority="177"/>
    <cfRule type="duplicateValues" dxfId="194" priority="178"/>
    <cfRule type="duplicateValues" dxfId="193" priority="179"/>
    <cfRule type="duplicateValues" dxfId="192" priority="180"/>
  </conditionalFormatting>
  <conditionalFormatting sqref="C854:C865">
    <cfRule type="duplicateValues" dxfId="191" priority="173"/>
    <cfRule type="duplicateValues" dxfId="190" priority="174"/>
    <cfRule type="duplicateValues" dxfId="189" priority="175"/>
    <cfRule type="duplicateValues" dxfId="188" priority="176"/>
  </conditionalFormatting>
  <conditionalFormatting sqref="C867">
    <cfRule type="duplicateValues" dxfId="187" priority="169"/>
    <cfRule type="duplicateValues" dxfId="186" priority="170"/>
    <cfRule type="duplicateValues" dxfId="185" priority="171"/>
    <cfRule type="duplicateValues" dxfId="184" priority="172"/>
  </conditionalFormatting>
  <conditionalFormatting sqref="C868">
    <cfRule type="duplicateValues" dxfId="183" priority="165"/>
    <cfRule type="duplicateValues" dxfId="182" priority="166"/>
    <cfRule type="duplicateValues" dxfId="181" priority="167"/>
    <cfRule type="duplicateValues" dxfId="180" priority="168"/>
  </conditionalFormatting>
  <conditionalFormatting sqref="C869">
    <cfRule type="duplicateValues" dxfId="179" priority="161"/>
    <cfRule type="duplicateValues" dxfId="178" priority="162"/>
    <cfRule type="duplicateValues" dxfId="177" priority="163"/>
    <cfRule type="duplicateValues" dxfId="176" priority="164"/>
  </conditionalFormatting>
  <conditionalFormatting sqref="C871">
    <cfRule type="duplicateValues" dxfId="175" priority="157"/>
    <cfRule type="duplicateValues" dxfId="174" priority="158"/>
    <cfRule type="duplicateValues" dxfId="173" priority="159"/>
    <cfRule type="duplicateValues" dxfId="172" priority="160"/>
  </conditionalFormatting>
  <conditionalFormatting sqref="C870">
    <cfRule type="duplicateValues" dxfId="171" priority="153"/>
    <cfRule type="duplicateValues" dxfId="170" priority="154"/>
    <cfRule type="duplicateValues" dxfId="169" priority="155"/>
    <cfRule type="duplicateValues" dxfId="168" priority="156"/>
  </conditionalFormatting>
  <conditionalFormatting sqref="C872">
    <cfRule type="duplicateValues" dxfId="167" priority="149"/>
    <cfRule type="duplicateValues" dxfId="166" priority="150"/>
    <cfRule type="duplicateValues" dxfId="165" priority="151"/>
    <cfRule type="duplicateValues" dxfId="164" priority="152"/>
  </conditionalFormatting>
  <conditionalFormatting sqref="C873">
    <cfRule type="duplicateValues" dxfId="163" priority="145"/>
    <cfRule type="duplicateValues" dxfId="162" priority="146"/>
    <cfRule type="duplicateValues" dxfId="161" priority="147"/>
    <cfRule type="duplicateValues" dxfId="160" priority="148"/>
  </conditionalFormatting>
  <conditionalFormatting sqref="C874">
    <cfRule type="duplicateValues" dxfId="159" priority="141"/>
    <cfRule type="duplicateValues" dxfId="158" priority="142"/>
    <cfRule type="duplicateValues" dxfId="157" priority="143"/>
    <cfRule type="duplicateValues" dxfId="156" priority="144"/>
  </conditionalFormatting>
  <conditionalFormatting sqref="C876:C877">
    <cfRule type="duplicateValues" dxfId="155" priority="137"/>
    <cfRule type="duplicateValues" dxfId="154" priority="138"/>
    <cfRule type="duplicateValues" dxfId="153" priority="139"/>
    <cfRule type="duplicateValues" dxfId="152" priority="140"/>
  </conditionalFormatting>
  <conditionalFormatting sqref="C878:C879">
    <cfRule type="duplicateValues" dxfId="151" priority="133"/>
    <cfRule type="duplicateValues" dxfId="150" priority="134"/>
    <cfRule type="duplicateValues" dxfId="149" priority="135"/>
    <cfRule type="duplicateValues" dxfId="148" priority="136"/>
  </conditionalFormatting>
  <conditionalFormatting sqref="C880:C881">
    <cfRule type="duplicateValues" dxfId="147" priority="129"/>
    <cfRule type="duplicateValues" dxfId="146" priority="130"/>
    <cfRule type="duplicateValues" dxfId="145" priority="131"/>
    <cfRule type="duplicateValues" dxfId="144" priority="132"/>
  </conditionalFormatting>
  <conditionalFormatting sqref="C882:C883">
    <cfRule type="duplicateValues" dxfId="143" priority="125"/>
    <cfRule type="duplicateValues" dxfId="142" priority="126"/>
    <cfRule type="duplicateValues" dxfId="141" priority="127"/>
    <cfRule type="duplicateValues" dxfId="140" priority="128"/>
  </conditionalFormatting>
  <conditionalFormatting sqref="C878">
    <cfRule type="duplicateValues" dxfId="139" priority="121"/>
    <cfRule type="duplicateValues" dxfId="138" priority="122"/>
    <cfRule type="duplicateValues" dxfId="137" priority="123"/>
    <cfRule type="duplicateValues" dxfId="136" priority="124"/>
  </conditionalFormatting>
  <conditionalFormatting sqref="C879">
    <cfRule type="duplicateValues" dxfId="135" priority="117"/>
    <cfRule type="duplicateValues" dxfId="134" priority="118"/>
    <cfRule type="duplicateValues" dxfId="133" priority="119"/>
    <cfRule type="duplicateValues" dxfId="132" priority="120"/>
  </conditionalFormatting>
  <conditionalFormatting sqref="C880">
    <cfRule type="duplicateValues" dxfId="131" priority="113"/>
    <cfRule type="duplicateValues" dxfId="130" priority="114"/>
    <cfRule type="duplicateValues" dxfId="129" priority="115"/>
    <cfRule type="duplicateValues" dxfId="128" priority="116"/>
  </conditionalFormatting>
  <conditionalFormatting sqref="C881">
    <cfRule type="duplicateValues" dxfId="127" priority="109"/>
    <cfRule type="duplicateValues" dxfId="126" priority="110"/>
    <cfRule type="duplicateValues" dxfId="125" priority="111"/>
    <cfRule type="duplicateValues" dxfId="124" priority="112"/>
  </conditionalFormatting>
  <conditionalFormatting sqref="C884">
    <cfRule type="duplicateValues" dxfId="123" priority="105"/>
    <cfRule type="duplicateValues" dxfId="122" priority="106"/>
    <cfRule type="duplicateValues" dxfId="121" priority="107"/>
    <cfRule type="duplicateValues" dxfId="120" priority="108"/>
  </conditionalFormatting>
  <conditionalFormatting sqref="C885:C890">
    <cfRule type="duplicateValues" dxfId="119" priority="101"/>
    <cfRule type="duplicateValues" dxfId="118" priority="102"/>
    <cfRule type="duplicateValues" dxfId="117" priority="103"/>
    <cfRule type="duplicateValues" dxfId="116" priority="104"/>
  </conditionalFormatting>
  <conditionalFormatting sqref="C891">
    <cfRule type="duplicateValues" dxfId="115" priority="97"/>
    <cfRule type="duplicateValues" dxfId="114" priority="98"/>
    <cfRule type="duplicateValues" dxfId="113" priority="99"/>
    <cfRule type="duplicateValues" dxfId="112" priority="100"/>
  </conditionalFormatting>
  <conditionalFormatting sqref="C892:C893">
    <cfRule type="duplicateValues" dxfId="111" priority="93"/>
    <cfRule type="duplicateValues" dxfId="110" priority="94"/>
    <cfRule type="duplicateValues" dxfId="109" priority="95"/>
    <cfRule type="duplicateValues" dxfId="108" priority="96"/>
  </conditionalFormatting>
  <conditionalFormatting sqref="C892">
    <cfRule type="duplicateValues" dxfId="107" priority="89"/>
    <cfRule type="duplicateValues" dxfId="106" priority="90"/>
    <cfRule type="duplicateValues" dxfId="105" priority="91"/>
    <cfRule type="duplicateValues" dxfId="104" priority="92"/>
  </conditionalFormatting>
  <conditionalFormatting sqref="C893">
    <cfRule type="duplicateValues" dxfId="103" priority="85"/>
    <cfRule type="duplicateValues" dxfId="102" priority="86"/>
    <cfRule type="duplicateValues" dxfId="101" priority="87"/>
    <cfRule type="duplicateValues" dxfId="100" priority="88"/>
  </conditionalFormatting>
  <conditionalFormatting sqref="C894">
    <cfRule type="duplicateValues" dxfId="99" priority="81"/>
    <cfRule type="duplicateValues" dxfId="98" priority="82"/>
    <cfRule type="duplicateValues" dxfId="97" priority="83"/>
    <cfRule type="duplicateValues" dxfId="96" priority="84"/>
  </conditionalFormatting>
  <conditionalFormatting sqref="C895">
    <cfRule type="duplicateValues" dxfId="95" priority="77"/>
    <cfRule type="duplicateValues" dxfId="94" priority="78"/>
    <cfRule type="duplicateValues" dxfId="93" priority="79"/>
    <cfRule type="duplicateValues" dxfId="92" priority="80"/>
  </conditionalFormatting>
  <conditionalFormatting sqref="C894:C895">
    <cfRule type="duplicateValues" dxfId="91" priority="73"/>
    <cfRule type="duplicateValues" dxfId="90" priority="74"/>
    <cfRule type="duplicateValues" dxfId="89" priority="75"/>
    <cfRule type="duplicateValues" dxfId="88" priority="76"/>
  </conditionalFormatting>
  <conditionalFormatting sqref="C898:C899">
    <cfRule type="duplicateValues" dxfId="87" priority="69"/>
    <cfRule type="duplicateValues" dxfId="86" priority="70"/>
    <cfRule type="duplicateValues" dxfId="85" priority="71"/>
    <cfRule type="duplicateValues" dxfId="84" priority="72"/>
  </conditionalFormatting>
  <conditionalFormatting sqref="C896">
    <cfRule type="duplicateValues" dxfId="83" priority="65"/>
    <cfRule type="duplicateValues" dxfId="82" priority="66"/>
    <cfRule type="duplicateValues" dxfId="81" priority="67"/>
    <cfRule type="duplicateValues" dxfId="80" priority="68"/>
  </conditionalFormatting>
  <conditionalFormatting sqref="C897">
    <cfRule type="duplicateValues" dxfId="79" priority="61"/>
    <cfRule type="duplicateValues" dxfId="78" priority="62"/>
    <cfRule type="duplicateValues" dxfId="77" priority="63"/>
    <cfRule type="duplicateValues" dxfId="76" priority="64"/>
  </conditionalFormatting>
  <conditionalFormatting sqref="C897:C899">
    <cfRule type="duplicateValues" dxfId="75" priority="57"/>
    <cfRule type="duplicateValues" dxfId="74" priority="58"/>
    <cfRule type="duplicateValues" dxfId="73" priority="59"/>
    <cfRule type="duplicateValues" dxfId="72" priority="60"/>
  </conditionalFormatting>
  <conditionalFormatting sqref="C907:C909 C911:C914 C918:C919 C922:C946">
    <cfRule type="duplicateValues" dxfId="71" priority="753"/>
    <cfRule type="duplicateValues" dxfId="70" priority="754"/>
    <cfRule type="duplicateValues" dxfId="69" priority="755"/>
    <cfRule type="duplicateValues" dxfId="68" priority="756"/>
  </conditionalFormatting>
  <conditionalFormatting sqref="C876:C899 C907:C909 C911:C914 C918:C919 C922:C946">
    <cfRule type="duplicateValues" dxfId="67" priority="757"/>
    <cfRule type="duplicateValues" dxfId="66" priority="758"/>
    <cfRule type="duplicateValues" dxfId="65" priority="759"/>
    <cfRule type="duplicateValues" dxfId="64" priority="760"/>
  </conditionalFormatting>
  <conditionalFormatting sqref="C877 C879 C881 C883 C885 C887 C889 C891 C893 C895 C897 C899 C907:C909 C911:C914 C918:C919 C922:C946">
    <cfRule type="duplicateValues" dxfId="63" priority="761"/>
    <cfRule type="duplicateValues" dxfId="62" priority="762"/>
    <cfRule type="duplicateValues" dxfId="61" priority="763"/>
    <cfRule type="duplicateValues" dxfId="60" priority="764"/>
  </conditionalFormatting>
  <conditionalFormatting sqref="C874:C875">
    <cfRule type="duplicateValues" dxfId="59" priority="765"/>
    <cfRule type="duplicateValues" dxfId="58" priority="766"/>
    <cfRule type="duplicateValues" dxfId="57" priority="767"/>
    <cfRule type="duplicateValues" dxfId="56" priority="768"/>
  </conditionalFormatting>
  <conditionalFormatting sqref="C908:C909">
    <cfRule type="duplicateValues" dxfId="55" priority="53"/>
    <cfRule type="duplicateValues" dxfId="54" priority="54"/>
    <cfRule type="duplicateValues" dxfId="53" priority="55"/>
    <cfRule type="duplicateValues" dxfId="52" priority="56"/>
  </conditionalFormatting>
  <conditionalFormatting sqref="C934:C935">
    <cfRule type="duplicateValues" dxfId="51" priority="49"/>
    <cfRule type="duplicateValues" dxfId="50" priority="50"/>
    <cfRule type="duplicateValues" dxfId="49" priority="51"/>
    <cfRule type="duplicateValues" dxfId="48" priority="52"/>
  </conditionalFormatting>
  <conditionalFormatting sqref="C937:C939">
    <cfRule type="duplicateValues" dxfId="47" priority="45"/>
    <cfRule type="duplicateValues" dxfId="46" priority="46"/>
    <cfRule type="duplicateValues" dxfId="45" priority="47"/>
    <cfRule type="duplicateValues" dxfId="44" priority="48"/>
  </conditionalFormatting>
  <conditionalFormatting sqref="C933">
    <cfRule type="duplicateValues" dxfId="43" priority="41"/>
    <cfRule type="duplicateValues" dxfId="42" priority="42"/>
    <cfRule type="duplicateValues" dxfId="41" priority="43"/>
    <cfRule type="duplicateValues" dxfId="40" priority="44"/>
  </conditionalFormatting>
  <conditionalFormatting sqref="C934">
    <cfRule type="duplicateValues" dxfId="39" priority="37"/>
    <cfRule type="duplicateValues" dxfId="38" priority="38"/>
    <cfRule type="duplicateValues" dxfId="37" priority="39"/>
    <cfRule type="duplicateValues" dxfId="36" priority="40"/>
  </conditionalFormatting>
  <conditionalFormatting sqref="C935">
    <cfRule type="duplicateValues" dxfId="35" priority="33"/>
    <cfRule type="duplicateValues" dxfId="34" priority="34"/>
    <cfRule type="duplicateValues" dxfId="33" priority="35"/>
    <cfRule type="duplicateValues" dxfId="32" priority="36"/>
  </conditionalFormatting>
  <conditionalFormatting sqref="C936">
    <cfRule type="duplicateValues" dxfId="31" priority="29"/>
    <cfRule type="duplicateValues" dxfId="30" priority="30"/>
    <cfRule type="duplicateValues" dxfId="29" priority="31"/>
    <cfRule type="duplicateValues" dxfId="28" priority="32"/>
  </conditionalFormatting>
  <conditionalFormatting sqref="C937">
    <cfRule type="duplicateValues" dxfId="27" priority="25"/>
    <cfRule type="duplicateValues" dxfId="26" priority="26"/>
    <cfRule type="duplicateValues" dxfId="25" priority="27"/>
    <cfRule type="duplicateValues" dxfId="24" priority="28"/>
  </conditionalFormatting>
  <conditionalFormatting sqref="C938">
    <cfRule type="duplicateValues" dxfId="23" priority="21"/>
    <cfRule type="duplicateValues" dxfId="22" priority="22"/>
    <cfRule type="duplicateValues" dxfId="21" priority="23"/>
    <cfRule type="duplicateValues" dxfId="20" priority="24"/>
  </conditionalFormatting>
  <conditionalFormatting sqref="C939">
    <cfRule type="duplicateValues" dxfId="19" priority="17"/>
    <cfRule type="duplicateValues" dxfId="18" priority="18"/>
    <cfRule type="duplicateValues" dxfId="17" priority="19"/>
    <cfRule type="duplicateValues" dxfId="16" priority="20"/>
  </conditionalFormatting>
  <conditionalFormatting sqref="C933">
    <cfRule type="duplicateValues" dxfId="15" priority="13"/>
    <cfRule type="duplicateValues" dxfId="14" priority="14"/>
    <cfRule type="duplicateValues" dxfId="13" priority="15"/>
    <cfRule type="duplicateValues" dxfId="12" priority="16"/>
  </conditionalFormatting>
  <conditionalFormatting sqref="C944:C946">
    <cfRule type="duplicateValues" dxfId="11" priority="9"/>
    <cfRule type="duplicateValues" dxfId="10" priority="10"/>
    <cfRule type="duplicateValues" dxfId="9" priority="11"/>
    <cfRule type="duplicateValues" dxfId="8" priority="12"/>
  </conditionalFormatting>
  <conditionalFormatting sqref="C944">
    <cfRule type="duplicateValues" dxfId="7" priority="5"/>
    <cfRule type="duplicateValues" dxfId="6" priority="6"/>
    <cfRule type="duplicateValues" dxfId="5" priority="7"/>
    <cfRule type="duplicateValues" dxfId="4" priority="8"/>
  </conditionalFormatting>
  <conditionalFormatting sqref="C945:C946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51"/>
  <sheetViews>
    <sheetView workbookViewId="0">
      <selection activeCell="B19" sqref="B18:B19"/>
    </sheetView>
  </sheetViews>
  <sheetFormatPr baseColWidth="10" defaultColWidth="0" defaultRowHeight="15" customHeight="1" zeroHeight="1" x14ac:dyDescent="0.25"/>
  <cols>
    <col min="1" max="2" width="11.42578125" customWidth="1"/>
    <col min="3" max="3" width="89.140625" customWidth="1"/>
    <col min="4" max="4" width="35.28515625" customWidth="1"/>
    <col min="5" max="5" width="1.85546875" customWidth="1"/>
    <col min="6" max="16384" width="11.42578125" hidden="1"/>
  </cols>
  <sheetData>
    <row r="1" spans="1:5" x14ac:dyDescent="0.25">
      <c r="A1" s="149"/>
      <c r="B1" s="586" t="s">
        <v>225</v>
      </c>
      <c r="C1" s="586"/>
      <c r="D1" s="586"/>
      <c r="E1" s="586"/>
    </row>
    <row r="2" spans="1:5" x14ac:dyDescent="0.25">
      <c r="A2" s="149"/>
      <c r="B2" s="586" t="s">
        <v>303</v>
      </c>
      <c r="C2" s="586"/>
      <c r="D2" s="586"/>
      <c r="E2" s="586"/>
    </row>
    <row r="3" spans="1:5" x14ac:dyDescent="0.25">
      <c r="A3" s="149"/>
      <c r="B3" s="586" t="s">
        <v>1</v>
      </c>
      <c r="C3" s="586"/>
      <c r="D3" s="586"/>
      <c r="E3" s="586"/>
    </row>
    <row r="4" spans="1:5" x14ac:dyDescent="0.25">
      <c r="A4" s="150"/>
      <c r="B4" s="134" t="s">
        <v>2</v>
      </c>
      <c r="C4" s="587" t="s">
        <v>277</v>
      </c>
      <c r="D4" s="587"/>
      <c r="E4" s="135"/>
    </row>
    <row r="5" spans="1:5" s="140" customFormat="1" x14ac:dyDescent="0.25">
      <c r="A5" s="150"/>
      <c r="B5" s="137"/>
      <c r="C5" s="138"/>
      <c r="D5" s="138"/>
      <c r="E5" s="139"/>
    </row>
    <row r="6" spans="1:5" s="140" customFormat="1" x14ac:dyDescent="0.25">
      <c r="A6" s="143"/>
      <c r="B6" s="142"/>
      <c r="C6" s="143"/>
      <c r="D6" s="143"/>
      <c r="E6" s="142"/>
    </row>
    <row r="7" spans="1:5" s="151" customFormat="1" x14ac:dyDescent="0.25">
      <c r="A7" s="589" t="s">
        <v>222</v>
      </c>
      <c r="B7" s="590"/>
      <c r="C7" s="144" t="s">
        <v>226</v>
      </c>
      <c r="D7" s="144" t="s">
        <v>224</v>
      </c>
      <c r="E7" s="145"/>
    </row>
    <row r="8" spans="1:5" ht="3" customHeight="1" x14ac:dyDescent="0.25">
      <c r="A8" s="152"/>
      <c r="B8" s="153"/>
      <c r="C8" s="153"/>
      <c r="D8" s="153"/>
      <c r="E8" s="154"/>
    </row>
    <row r="9" spans="1:5" x14ac:dyDescent="0.25">
      <c r="A9" s="155"/>
      <c r="B9" s="148"/>
      <c r="C9" s="156"/>
      <c r="D9" s="146">
        <v>0</v>
      </c>
      <c r="E9" s="147"/>
    </row>
    <row r="10" spans="1:5" x14ac:dyDescent="0.25">
      <c r="A10" s="155"/>
      <c r="B10" s="148"/>
      <c r="C10" s="156"/>
      <c r="D10" s="146">
        <v>0</v>
      </c>
      <c r="E10" s="147"/>
    </row>
    <row r="11" spans="1:5" x14ac:dyDescent="0.25">
      <c r="A11" s="155"/>
      <c r="B11" s="148"/>
      <c r="C11" s="156"/>
      <c r="D11" s="146">
        <v>0</v>
      </c>
      <c r="E11" s="147"/>
    </row>
    <row r="12" spans="1:5" x14ac:dyDescent="0.25">
      <c r="A12" s="155"/>
      <c r="B12" s="148"/>
      <c r="C12" s="156"/>
      <c r="D12" s="146">
        <v>0</v>
      </c>
      <c r="E12" s="147"/>
    </row>
    <row r="13" spans="1:5" x14ac:dyDescent="0.25">
      <c r="A13" s="155"/>
      <c r="B13" s="148"/>
      <c r="C13" s="156"/>
      <c r="D13" s="146">
        <v>0</v>
      </c>
      <c r="E13" s="147"/>
    </row>
    <row r="14" spans="1:5" x14ac:dyDescent="0.25">
      <c r="A14" s="155"/>
      <c r="B14" s="148"/>
      <c r="C14" s="156"/>
      <c r="D14" s="146">
        <v>0</v>
      </c>
      <c r="E14" s="147"/>
    </row>
    <row r="15" spans="1:5" x14ac:dyDescent="0.25">
      <c r="A15" s="155"/>
      <c r="B15" s="148"/>
      <c r="C15" s="156"/>
      <c r="D15" s="146">
        <v>0</v>
      </c>
      <c r="E15" s="147"/>
    </row>
    <row r="16" spans="1:5" x14ac:dyDescent="0.25">
      <c r="A16" s="155"/>
      <c r="B16" s="148"/>
      <c r="C16" s="156"/>
      <c r="D16" s="146">
        <v>0</v>
      </c>
      <c r="E16" s="147"/>
    </row>
    <row r="17" spans="1:5" x14ac:dyDescent="0.25">
      <c r="A17" s="157"/>
      <c r="B17" s="158"/>
      <c r="C17" s="156"/>
      <c r="D17" s="146">
        <v>0</v>
      </c>
      <c r="E17" s="147"/>
    </row>
    <row r="18" spans="1:5" x14ac:dyDescent="0.25">
      <c r="A18" s="157"/>
      <c r="B18" s="158"/>
      <c r="C18" s="156"/>
      <c r="D18" s="146">
        <v>0</v>
      </c>
      <c r="E18" s="147"/>
    </row>
    <row r="19" spans="1:5" x14ac:dyDescent="0.25">
      <c r="A19" s="157"/>
      <c r="B19" s="158"/>
      <c r="C19" s="156"/>
      <c r="D19" s="146">
        <v>0</v>
      </c>
      <c r="E19" s="147"/>
    </row>
    <row r="20" spans="1:5" x14ac:dyDescent="0.25">
      <c r="A20" s="157"/>
      <c r="B20" s="158"/>
      <c r="C20" s="156"/>
      <c r="D20" s="146">
        <v>0</v>
      </c>
      <c r="E20" s="147"/>
    </row>
    <row r="21" spans="1:5" x14ac:dyDescent="0.25">
      <c r="A21" s="157"/>
      <c r="B21" s="158"/>
      <c r="C21" s="156"/>
      <c r="D21" s="146">
        <v>0</v>
      </c>
      <c r="E21" s="147"/>
    </row>
    <row r="22" spans="1:5" x14ac:dyDescent="0.25">
      <c r="A22" s="157"/>
      <c r="B22" s="158"/>
      <c r="C22" s="156"/>
      <c r="D22" s="146">
        <v>0</v>
      </c>
      <c r="E22" s="147"/>
    </row>
    <row r="23" spans="1:5" x14ac:dyDescent="0.25">
      <c r="A23" s="157"/>
      <c r="B23" s="158"/>
      <c r="C23" s="156"/>
      <c r="D23" s="146">
        <v>0</v>
      </c>
      <c r="E23" s="147"/>
    </row>
    <row r="24" spans="1:5" x14ac:dyDescent="0.25">
      <c r="A24" s="157"/>
      <c r="B24" s="158"/>
      <c r="C24" s="156"/>
      <c r="D24" s="146">
        <v>0</v>
      </c>
      <c r="E24" s="147"/>
    </row>
    <row r="25" spans="1:5" x14ac:dyDescent="0.25">
      <c r="A25" s="157"/>
      <c r="B25" s="158"/>
      <c r="C25" s="156"/>
      <c r="D25" s="146">
        <v>0</v>
      </c>
      <c r="E25" s="147"/>
    </row>
    <row r="26" spans="1:5" x14ac:dyDescent="0.25">
      <c r="A26" s="157"/>
      <c r="B26" s="158"/>
      <c r="C26" s="156"/>
      <c r="D26" s="146">
        <v>0</v>
      </c>
      <c r="E26" s="147"/>
    </row>
    <row r="27" spans="1:5" x14ac:dyDescent="0.25">
      <c r="A27" s="157"/>
      <c r="B27" s="158"/>
      <c r="C27" s="156"/>
      <c r="D27" s="146">
        <v>0</v>
      </c>
      <c r="E27" s="147"/>
    </row>
    <row r="28" spans="1:5" x14ac:dyDescent="0.25">
      <c r="A28" s="157"/>
      <c r="B28" s="158"/>
      <c r="C28" s="156"/>
      <c r="D28" s="146">
        <v>0</v>
      </c>
      <c r="E28" s="147"/>
    </row>
    <row r="29" spans="1:5" x14ac:dyDescent="0.25">
      <c r="A29" s="157"/>
      <c r="B29" s="158"/>
      <c r="C29" s="156"/>
      <c r="D29" s="146">
        <v>0</v>
      </c>
      <c r="E29" s="147"/>
    </row>
    <row r="30" spans="1:5" x14ac:dyDescent="0.25">
      <c r="A30" s="157"/>
      <c r="B30" s="158"/>
      <c r="C30" s="156"/>
      <c r="D30" s="146">
        <v>0</v>
      </c>
      <c r="E30" s="147"/>
    </row>
    <row r="31" spans="1:5" x14ac:dyDescent="0.25">
      <c r="A31" s="155"/>
      <c r="B31" s="148"/>
      <c r="C31" s="156"/>
      <c r="D31" s="146">
        <v>0</v>
      </c>
      <c r="E31" s="147"/>
    </row>
    <row r="32" spans="1:5" x14ac:dyDescent="0.25">
      <c r="A32" s="155"/>
      <c r="B32" s="148"/>
      <c r="C32" s="156"/>
      <c r="D32" s="146">
        <v>0</v>
      </c>
      <c r="E32" s="147"/>
    </row>
    <row r="33" spans="1:6" x14ac:dyDescent="0.25">
      <c r="A33" s="155"/>
      <c r="B33" s="148"/>
      <c r="C33" s="156"/>
      <c r="D33" s="146">
        <v>0</v>
      </c>
      <c r="E33" s="147"/>
    </row>
    <row r="34" spans="1:6" x14ac:dyDescent="0.25">
      <c r="A34" s="155"/>
      <c r="B34" s="148"/>
      <c r="C34" s="156"/>
      <c r="D34" s="146">
        <v>0</v>
      </c>
      <c r="E34" s="147"/>
    </row>
    <row r="35" spans="1:6" x14ac:dyDescent="0.25">
      <c r="A35" s="155"/>
      <c r="B35" s="148"/>
      <c r="C35" s="156"/>
      <c r="D35" s="146">
        <v>0</v>
      </c>
      <c r="E35" s="147"/>
    </row>
    <row r="36" spans="1:6" x14ac:dyDescent="0.25">
      <c r="A36" s="155"/>
      <c r="B36" s="148"/>
      <c r="C36" s="156"/>
      <c r="D36" s="146">
        <v>0</v>
      </c>
      <c r="E36" s="147"/>
    </row>
    <row r="37" spans="1:6" x14ac:dyDescent="0.25">
      <c r="A37" s="155"/>
      <c r="B37" s="148"/>
      <c r="C37" s="156"/>
      <c r="D37" s="146">
        <v>0</v>
      </c>
      <c r="E37" s="147"/>
    </row>
    <row r="38" spans="1:6" x14ac:dyDescent="0.25">
      <c r="A38" s="155"/>
      <c r="B38" s="148"/>
      <c r="C38" s="156"/>
      <c r="D38" s="146">
        <v>0</v>
      </c>
      <c r="E38" s="147"/>
    </row>
    <row r="39" spans="1:6" x14ac:dyDescent="0.25">
      <c r="A39" s="155"/>
      <c r="B39" s="148"/>
      <c r="C39" s="156"/>
      <c r="D39" s="146">
        <v>0</v>
      </c>
      <c r="E39" s="147"/>
    </row>
    <row r="40" spans="1:6" x14ac:dyDescent="0.25">
      <c r="A40" s="155"/>
      <c r="B40" s="148"/>
      <c r="C40" s="156"/>
      <c r="D40" s="146">
        <v>0</v>
      </c>
      <c r="E40" s="147"/>
    </row>
    <row r="41" spans="1:6" x14ac:dyDescent="0.25">
      <c r="A41" s="155"/>
      <c r="B41" s="148"/>
      <c r="C41" s="156"/>
      <c r="D41" s="146">
        <v>0</v>
      </c>
      <c r="E41" s="147"/>
    </row>
    <row r="42" spans="1:6" x14ac:dyDescent="0.25">
      <c r="A42" s="173"/>
      <c r="B42" s="174"/>
      <c r="C42" s="175"/>
      <c r="D42" s="176">
        <v>0</v>
      </c>
      <c r="E42" s="177"/>
    </row>
    <row r="43" spans="1:6" s="172" customFormat="1" ht="15" customHeight="1" x14ac:dyDescent="0.25">
      <c r="A43" s="594" t="s">
        <v>235</v>
      </c>
      <c r="B43" s="595"/>
      <c r="C43" s="595"/>
      <c r="D43" s="595"/>
      <c r="E43" s="595"/>
    </row>
    <row r="44" spans="1:6" s="172" customFormat="1" ht="15" customHeight="1" x14ac:dyDescent="0.25">
      <c r="A44" s="591" t="s">
        <v>284</v>
      </c>
      <c r="B44" s="591"/>
      <c r="C44" s="591"/>
      <c r="D44" s="591"/>
      <c r="E44" s="591"/>
    </row>
    <row r="45" spans="1:6" s="172" customFormat="1" x14ac:dyDescent="0.25">
      <c r="A45" s="592" t="s">
        <v>286</v>
      </c>
      <c r="B45" s="593"/>
      <c r="C45" s="593"/>
      <c r="D45" s="593"/>
      <c r="E45" s="593"/>
    </row>
    <row r="46" spans="1:6" ht="15" customHeight="1" x14ac:dyDescent="0.25">
      <c r="A46" s="591"/>
      <c r="B46" s="591"/>
      <c r="C46" s="591"/>
      <c r="D46" s="591"/>
      <c r="E46" s="591"/>
      <c r="F46" s="164"/>
    </row>
    <row r="47" spans="1:6" ht="15" hidden="1" customHeight="1" x14ac:dyDescent="0.25">
      <c r="A47" s="592" t="s">
        <v>231</v>
      </c>
      <c r="B47" s="593"/>
      <c r="C47" s="593"/>
      <c r="D47" s="593"/>
      <c r="E47" s="593"/>
      <c r="F47" s="19"/>
    </row>
    <row r="48" spans="1:6" ht="15" hidden="1" customHeight="1" x14ac:dyDescent="0.25">
      <c r="A48" s="159"/>
      <c r="B48" s="160"/>
      <c r="C48" s="161"/>
      <c r="D48" s="162"/>
      <c r="E48" s="163"/>
      <c r="F48" s="19"/>
    </row>
    <row r="49" spans="1:5" ht="15" hidden="1" customHeight="1" x14ac:dyDescent="0.25">
      <c r="A49" s="164"/>
      <c r="B49" s="164"/>
      <c r="C49" s="164"/>
      <c r="D49" s="164"/>
      <c r="E49" s="164"/>
    </row>
    <row r="50" spans="1:5" ht="15" hidden="1" customHeight="1" x14ac:dyDescent="0.25">
      <c r="A50" s="512" t="s">
        <v>227</v>
      </c>
      <c r="B50" s="512"/>
      <c r="C50" s="30"/>
      <c r="D50" s="512" t="s">
        <v>195</v>
      </c>
      <c r="E50" s="512"/>
    </row>
    <row r="51" spans="1:5" ht="15" hidden="1" customHeight="1" x14ac:dyDescent="0.25">
      <c r="A51" s="508" t="s">
        <v>228</v>
      </c>
      <c r="B51" s="508"/>
      <c r="C51" s="35"/>
      <c r="D51" s="508" t="s">
        <v>194</v>
      </c>
      <c r="E51" s="508"/>
    </row>
  </sheetData>
  <mergeCells count="14">
    <mergeCell ref="A51:B51"/>
    <mergeCell ref="D51:E51"/>
    <mergeCell ref="B1:E1"/>
    <mergeCell ref="B2:E2"/>
    <mergeCell ref="B3:E3"/>
    <mergeCell ref="C4:D4"/>
    <mergeCell ref="A7:B7"/>
    <mergeCell ref="A50:B50"/>
    <mergeCell ref="D50:E50"/>
    <mergeCell ref="A46:E46"/>
    <mergeCell ref="A47:E47"/>
    <mergeCell ref="A45:E45"/>
    <mergeCell ref="A43:E43"/>
    <mergeCell ref="A44:E44"/>
  </mergeCells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25"/>
  <sheetViews>
    <sheetView showWhiteSpace="0" zoomScaleNormal="100" workbookViewId="0">
      <selection activeCell="A7" sqref="A7"/>
    </sheetView>
  </sheetViews>
  <sheetFormatPr baseColWidth="10" defaultColWidth="0" defaultRowHeight="0" customHeight="1" zeroHeight="1" x14ac:dyDescent="0.25"/>
  <cols>
    <col min="1" max="1" width="54.5703125" customWidth="1"/>
    <col min="2" max="2" width="33.42578125" customWidth="1"/>
    <col min="3" max="3" width="35" customWidth="1"/>
    <col min="4" max="16384" width="11.42578125" hidden="1"/>
  </cols>
  <sheetData>
    <row r="1" spans="1:3" ht="15" x14ac:dyDescent="0.25">
      <c r="A1" s="596" t="s">
        <v>300</v>
      </c>
      <c r="B1" s="597"/>
      <c r="C1" s="598"/>
    </row>
    <row r="2" spans="1:3" ht="15" x14ac:dyDescent="0.25">
      <c r="A2" s="599" t="s">
        <v>229</v>
      </c>
      <c r="B2" s="600"/>
      <c r="C2" s="601"/>
    </row>
    <row r="3" spans="1:3" ht="15" x14ac:dyDescent="0.25">
      <c r="A3" s="599" t="s">
        <v>277</v>
      </c>
      <c r="B3" s="600"/>
      <c r="C3" s="601"/>
    </row>
    <row r="4" spans="1:3" ht="15.75" thickBot="1" x14ac:dyDescent="0.3">
      <c r="A4" s="602" t="s">
        <v>230</v>
      </c>
      <c r="B4" s="603"/>
      <c r="C4" s="604"/>
    </row>
    <row r="5" spans="1:3" ht="15.75" thickBot="1" x14ac:dyDescent="0.3">
      <c r="A5" s="470" t="s">
        <v>289</v>
      </c>
      <c r="B5" s="471" t="s">
        <v>290</v>
      </c>
      <c r="C5" s="472" t="s">
        <v>297</v>
      </c>
    </row>
    <row r="6" spans="1:3" ht="15.75" thickBot="1" x14ac:dyDescent="0.3">
      <c r="A6" s="497" t="s">
        <v>1548</v>
      </c>
      <c r="B6" s="498" t="s">
        <v>291</v>
      </c>
      <c r="C6" s="167" t="s">
        <v>298</v>
      </c>
    </row>
    <row r="7" spans="1:3" ht="16.5" customHeight="1" thickBot="1" x14ac:dyDescent="0.3">
      <c r="A7" s="497" t="s">
        <v>1549</v>
      </c>
      <c r="B7" s="498" t="s">
        <v>292</v>
      </c>
      <c r="C7" s="167" t="s">
        <v>298</v>
      </c>
    </row>
    <row r="8" spans="1:3" ht="15.75" thickBot="1" x14ac:dyDescent="0.3">
      <c r="A8" s="497" t="s">
        <v>293</v>
      </c>
      <c r="B8" s="498" t="s">
        <v>294</v>
      </c>
      <c r="C8" s="167" t="s">
        <v>298</v>
      </c>
    </row>
    <row r="9" spans="1:3" ht="15.75" thickBot="1" x14ac:dyDescent="0.3">
      <c r="A9" s="497" t="s">
        <v>1550</v>
      </c>
      <c r="B9" s="498" t="s">
        <v>295</v>
      </c>
      <c r="C9" s="167" t="s">
        <v>299</v>
      </c>
    </row>
    <row r="10" spans="1:3" ht="15.75" thickBot="1" x14ac:dyDescent="0.3">
      <c r="A10" s="497" t="s">
        <v>1551</v>
      </c>
      <c r="B10" s="498" t="s">
        <v>296</v>
      </c>
      <c r="C10" s="167" t="s">
        <v>299</v>
      </c>
    </row>
    <row r="11" spans="1:3" ht="15.75" thickBot="1" x14ac:dyDescent="0.3">
      <c r="A11" s="497" t="s">
        <v>1546</v>
      </c>
      <c r="B11" s="499">
        <v>417607887</v>
      </c>
      <c r="C11" s="167" t="s">
        <v>298</v>
      </c>
    </row>
    <row r="12" spans="1:3" ht="15.75" thickBot="1" x14ac:dyDescent="0.3">
      <c r="A12" s="497" t="s">
        <v>1547</v>
      </c>
      <c r="B12" s="499" t="s">
        <v>1553</v>
      </c>
      <c r="C12" s="167" t="s">
        <v>298</v>
      </c>
    </row>
    <row r="13" spans="1:3" ht="15.75" thickBot="1" x14ac:dyDescent="0.3">
      <c r="A13" s="497" t="s">
        <v>1552</v>
      </c>
      <c r="B13" s="499" t="s">
        <v>1554</v>
      </c>
      <c r="C13" s="167" t="s">
        <v>299</v>
      </c>
    </row>
    <row r="14" spans="1:3" ht="15.75" thickBot="1" x14ac:dyDescent="0.3">
      <c r="A14" s="497" t="s">
        <v>1552</v>
      </c>
      <c r="B14" s="499" t="s">
        <v>1555</v>
      </c>
      <c r="C14" s="167" t="s">
        <v>299</v>
      </c>
    </row>
    <row r="15" spans="1:3" ht="15.75" thickBot="1" x14ac:dyDescent="0.3">
      <c r="A15" s="165"/>
      <c r="B15" s="166"/>
      <c r="C15" s="167"/>
    </row>
    <row r="16" spans="1:3" ht="15.75" thickBot="1" x14ac:dyDescent="0.3">
      <c r="A16" s="165"/>
      <c r="B16" s="166"/>
      <c r="C16" s="167"/>
    </row>
    <row r="17" spans="1:5" ht="15.75" thickBot="1" x14ac:dyDescent="0.3">
      <c r="A17" s="165"/>
      <c r="B17" s="166"/>
      <c r="C17" s="167"/>
    </row>
    <row r="18" spans="1:5" ht="15.75" thickBot="1" x14ac:dyDescent="0.3">
      <c r="A18" s="165"/>
      <c r="B18" s="166"/>
      <c r="C18" s="167"/>
    </row>
    <row r="19" spans="1:5" ht="15.75" thickBot="1" x14ac:dyDescent="0.3">
      <c r="A19" s="165"/>
      <c r="B19" s="166"/>
      <c r="C19" s="167"/>
    </row>
    <row r="20" spans="1:5" ht="15.75" thickBot="1" x14ac:dyDescent="0.3">
      <c r="A20" s="165"/>
      <c r="B20" s="180"/>
      <c r="C20" s="167"/>
    </row>
    <row r="21" spans="1:5" ht="15" x14ac:dyDescent="0.25">
      <c r="A21" s="181"/>
      <c r="B21" s="179"/>
      <c r="C21" s="178"/>
    </row>
    <row r="22" spans="1:5" s="172" customFormat="1" ht="15" customHeight="1" x14ac:dyDescent="0.25">
      <c r="A22" s="594" t="s">
        <v>236</v>
      </c>
      <c r="B22" s="594"/>
      <c r="C22" s="594"/>
      <c r="D22" s="594"/>
      <c r="E22" s="594"/>
    </row>
    <row r="23" spans="1:5" s="172" customFormat="1" ht="15" x14ac:dyDescent="0.25">
      <c r="A23" s="591" t="s">
        <v>285</v>
      </c>
      <c r="B23" s="591"/>
      <c r="C23" s="591"/>
      <c r="D23" s="591"/>
      <c r="E23" s="591"/>
    </row>
    <row r="24" spans="1:5" s="172" customFormat="1" ht="15" customHeight="1" x14ac:dyDescent="0.25">
      <c r="A24" s="592" t="s">
        <v>287</v>
      </c>
      <c r="B24" s="592"/>
      <c r="C24" s="592"/>
      <c r="D24" s="592"/>
      <c r="E24" s="592"/>
    </row>
    <row r="25" spans="1:5" ht="18" customHeight="1" x14ac:dyDescent="0.25">
      <c r="A25" s="591"/>
      <c r="B25" s="591"/>
      <c r="C25" s="591"/>
      <c r="D25" s="591"/>
      <c r="E25" s="591"/>
    </row>
  </sheetData>
  <mergeCells count="8">
    <mergeCell ref="A22:E22"/>
    <mergeCell ref="A23:E23"/>
    <mergeCell ref="A24:E24"/>
    <mergeCell ref="A25:E25"/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73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IX83"/>
  <sheetViews>
    <sheetView showGridLines="0" topLeftCell="C29" zoomScale="151" zoomScaleNormal="115" workbookViewId="0">
      <selection activeCell="C32" sqref="C32"/>
    </sheetView>
  </sheetViews>
  <sheetFormatPr baseColWidth="10" defaultColWidth="0" defaultRowHeight="15" x14ac:dyDescent="0.25"/>
  <cols>
    <col min="1" max="1" width="2.7109375" customWidth="1"/>
    <col min="2" max="2" width="7.140625" customWidth="1"/>
    <col min="3" max="3" width="64.28515625" customWidth="1"/>
    <col min="4" max="9" width="21" customWidth="1"/>
    <col min="10" max="10" width="2.7109375" customWidth="1"/>
    <col min="11" max="11" width="11.42578125" hidden="1" customWidth="1"/>
    <col min="257" max="257" width="2.7109375" customWidth="1"/>
    <col min="258" max="258" width="13.5703125" bestFit="1" customWidth="1"/>
    <col min="259" max="259" width="64.28515625" customWidth="1"/>
    <col min="260" max="265" width="21" customWidth="1"/>
    <col min="266" max="266" width="2.7109375" customWidth="1"/>
    <col min="267" max="267" width="0" hidden="1" customWidth="1"/>
    <col min="513" max="513" width="2.7109375" customWidth="1"/>
    <col min="514" max="514" width="7.140625" customWidth="1"/>
    <col min="515" max="515" width="64.28515625" customWidth="1"/>
    <col min="516" max="521" width="21" customWidth="1"/>
    <col min="522" max="522" width="2.7109375" customWidth="1"/>
    <col min="523" max="523" width="0" hidden="1" customWidth="1"/>
    <col min="769" max="769" width="2.7109375" customWidth="1"/>
    <col min="770" max="770" width="7.140625" customWidth="1"/>
    <col min="771" max="771" width="64.28515625" customWidth="1"/>
    <col min="772" max="777" width="21" customWidth="1"/>
    <col min="778" max="778" width="2.7109375" customWidth="1"/>
    <col min="779" max="779" width="0" hidden="1" customWidth="1"/>
    <col min="1025" max="1025" width="2.7109375" customWidth="1"/>
    <col min="1026" max="1026" width="7.140625" customWidth="1"/>
    <col min="1027" max="1027" width="64.28515625" customWidth="1"/>
    <col min="1028" max="1033" width="21" customWidth="1"/>
    <col min="1034" max="1034" width="2.7109375" customWidth="1"/>
    <col min="1035" max="1035" width="0" hidden="1" customWidth="1"/>
    <col min="1281" max="1281" width="2.7109375" customWidth="1"/>
    <col min="1282" max="1282" width="7.140625" customWidth="1"/>
    <col min="1283" max="1283" width="64.28515625" customWidth="1"/>
    <col min="1284" max="1289" width="21" customWidth="1"/>
    <col min="1290" max="1290" width="2.7109375" customWidth="1"/>
    <col min="1291" max="1291" width="0" hidden="1" customWidth="1"/>
    <col min="1537" max="1537" width="2.7109375" customWidth="1"/>
    <col min="1538" max="1538" width="7.140625" customWidth="1"/>
    <col min="1539" max="1539" width="64.28515625" customWidth="1"/>
    <col min="1540" max="1545" width="21" customWidth="1"/>
    <col min="1546" max="1546" width="2.7109375" customWidth="1"/>
    <col min="1547" max="1547" width="0" hidden="1" customWidth="1"/>
    <col min="1793" max="1793" width="2.7109375" customWidth="1"/>
    <col min="1794" max="1794" width="7.140625" customWidth="1"/>
    <col min="1795" max="1795" width="64.28515625" customWidth="1"/>
    <col min="1796" max="1801" width="21" customWidth="1"/>
    <col min="1802" max="1802" width="2.7109375" customWidth="1"/>
    <col min="1803" max="1803" width="0" hidden="1" customWidth="1"/>
    <col min="2049" max="2049" width="2.7109375" customWidth="1"/>
    <col min="2050" max="2050" width="7.140625" customWidth="1"/>
    <col min="2051" max="2051" width="64.28515625" customWidth="1"/>
    <col min="2052" max="2057" width="21" customWidth="1"/>
    <col min="2058" max="2058" width="2.7109375" customWidth="1"/>
    <col min="2059" max="2059" width="0" hidden="1" customWidth="1"/>
    <col min="2305" max="2305" width="2.7109375" customWidth="1"/>
    <col min="2306" max="2306" width="7.140625" customWidth="1"/>
    <col min="2307" max="2307" width="64.28515625" customWidth="1"/>
    <col min="2308" max="2313" width="21" customWidth="1"/>
    <col min="2314" max="2314" width="2.7109375" customWidth="1"/>
    <col min="2315" max="2315" width="0" hidden="1" customWidth="1"/>
    <col min="2561" max="2561" width="2.7109375" customWidth="1"/>
    <col min="2562" max="2562" width="7.140625" customWidth="1"/>
    <col min="2563" max="2563" width="64.28515625" customWidth="1"/>
    <col min="2564" max="2569" width="21" customWidth="1"/>
    <col min="2570" max="2570" width="2.7109375" customWidth="1"/>
    <col min="2571" max="2571" width="0" hidden="1" customWidth="1"/>
    <col min="2817" max="2817" width="2.7109375" customWidth="1"/>
    <col min="2818" max="2818" width="7.140625" customWidth="1"/>
    <col min="2819" max="2819" width="64.28515625" customWidth="1"/>
    <col min="2820" max="2825" width="21" customWidth="1"/>
    <col min="2826" max="2826" width="2.7109375" customWidth="1"/>
    <col min="2827" max="2827" width="0" hidden="1" customWidth="1"/>
    <col min="3073" max="3073" width="2.7109375" customWidth="1"/>
    <col min="3074" max="3074" width="7.140625" customWidth="1"/>
    <col min="3075" max="3075" width="64.28515625" customWidth="1"/>
    <col min="3076" max="3081" width="21" customWidth="1"/>
    <col min="3082" max="3082" width="2.7109375" customWidth="1"/>
    <col min="3083" max="3083" width="0" hidden="1" customWidth="1"/>
    <col min="3329" max="3329" width="2.7109375" customWidth="1"/>
    <col min="3330" max="3330" width="7.140625" customWidth="1"/>
    <col min="3331" max="3331" width="64.28515625" customWidth="1"/>
    <col min="3332" max="3337" width="21" customWidth="1"/>
    <col min="3338" max="3338" width="2.7109375" customWidth="1"/>
    <col min="3339" max="3339" width="0" hidden="1" customWidth="1"/>
    <col min="3585" max="3585" width="2.7109375" customWidth="1"/>
    <col min="3586" max="3586" width="7.140625" customWidth="1"/>
    <col min="3587" max="3587" width="64.28515625" customWidth="1"/>
    <col min="3588" max="3593" width="21" customWidth="1"/>
    <col min="3594" max="3594" width="2.7109375" customWidth="1"/>
    <col min="3595" max="3595" width="0" hidden="1" customWidth="1"/>
    <col min="3841" max="3841" width="2.7109375" customWidth="1"/>
    <col min="3842" max="3842" width="7.140625" customWidth="1"/>
    <col min="3843" max="3843" width="64.28515625" customWidth="1"/>
    <col min="3844" max="3849" width="21" customWidth="1"/>
    <col min="3850" max="3850" width="2.7109375" customWidth="1"/>
    <col min="3851" max="3851" width="0" hidden="1" customWidth="1"/>
    <col min="4097" max="4097" width="2.7109375" customWidth="1"/>
    <col min="4098" max="4098" width="7.140625" customWidth="1"/>
    <col min="4099" max="4099" width="64.28515625" customWidth="1"/>
    <col min="4100" max="4105" width="21" customWidth="1"/>
    <col min="4106" max="4106" width="2.7109375" customWidth="1"/>
    <col min="4107" max="4107" width="0" hidden="1" customWidth="1"/>
    <col min="4353" max="4353" width="2.7109375" customWidth="1"/>
    <col min="4354" max="4354" width="7.140625" customWidth="1"/>
    <col min="4355" max="4355" width="64.28515625" customWidth="1"/>
    <col min="4356" max="4361" width="21" customWidth="1"/>
    <col min="4362" max="4362" width="2.7109375" customWidth="1"/>
    <col min="4363" max="4363" width="0" hidden="1" customWidth="1"/>
    <col min="4609" max="4609" width="2.7109375" customWidth="1"/>
    <col min="4610" max="4610" width="7.140625" customWidth="1"/>
    <col min="4611" max="4611" width="64.28515625" customWidth="1"/>
    <col min="4612" max="4617" width="21" customWidth="1"/>
    <col min="4618" max="4618" width="2.7109375" customWidth="1"/>
    <col min="4619" max="4619" width="0" hidden="1" customWidth="1"/>
    <col min="4865" max="4865" width="2.7109375" customWidth="1"/>
    <col min="4866" max="4866" width="7.140625" customWidth="1"/>
    <col min="4867" max="4867" width="64.28515625" customWidth="1"/>
    <col min="4868" max="4873" width="21" customWidth="1"/>
    <col min="4874" max="4874" width="2.7109375" customWidth="1"/>
    <col min="4875" max="4875" width="0" hidden="1" customWidth="1"/>
    <col min="5121" max="5121" width="2.7109375" customWidth="1"/>
    <col min="5122" max="5122" width="7.140625" customWidth="1"/>
    <col min="5123" max="5123" width="64.28515625" customWidth="1"/>
    <col min="5124" max="5129" width="21" customWidth="1"/>
    <col min="5130" max="5130" width="2.7109375" customWidth="1"/>
    <col min="5131" max="5131" width="0" hidden="1" customWidth="1"/>
    <col min="5377" max="5377" width="2.7109375" customWidth="1"/>
    <col min="5378" max="5378" width="7.140625" customWidth="1"/>
    <col min="5379" max="5379" width="64.28515625" customWidth="1"/>
    <col min="5380" max="5385" width="21" customWidth="1"/>
    <col min="5386" max="5386" width="2.7109375" customWidth="1"/>
    <col min="5387" max="5387" width="0" hidden="1" customWidth="1"/>
    <col min="5633" max="5633" width="2.7109375" customWidth="1"/>
    <col min="5634" max="5634" width="7.140625" customWidth="1"/>
    <col min="5635" max="5635" width="64.28515625" customWidth="1"/>
    <col min="5636" max="5641" width="21" customWidth="1"/>
    <col min="5642" max="5642" width="2.7109375" customWidth="1"/>
    <col min="5643" max="5643" width="0" hidden="1" customWidth="1"/>
    <col min="5889" max="5889" width="2.7109375" customWidth="1"/>
    <col min="5890" max="5890" width="7.140625" customWidth="1"/>
    <col min="5891" max="5891" width="64.28515625" customWidth="1"/>
    <col min="5892" max="5897" width="21" customWidth="1"/>
    <col min="5898" max="5898" width="2.7109375" customWidth="1"/>
    <col min="5899" max="5899" width="0" hidden="1" customWidth="1"/>
    <col min="6145" max="6145" width="2.7109375" customWidth="1"/>
    <col min="6146" max="6146" width="7.140625" customWidth="1"/>
    <col min="6147" max="6147" width="64.28515625" customWidth="1"/>
    <col min="6148" max="6153" width="21" customWidth="1"/>
    <col min="6154" max="6154" width="2.7109375" customWidth="1"/>
    <col min="6155" max="6155" width="0" hidden="1" customWidth="1"/>
    <col min="6401" max="6401" width="2.7109375" customWidth="1"/>
    <col min="6402" max="6402" width="7.140625" customWidth="1"/>
    <col min="6403" max="6403" width="64.28515625" customWidth="1"/>
    <col min="6404" max="6409" width="21" customWidth="1"/>
    <col min="6410" max="6410" width="2.7109375" customWidth="1"/>
    <col min="6411" max="6411" width="0" hidden="1" customWidth="1"/>
    <col min="6657" max="6657" width="2.7109375" customWidth="1"/>
    <col min="6658" max="6658" width="7.140625" customWidth="1"/>
    <col min="6659" max="6659" width="64.28515625" customWidth="1"/>
    <col min="6660" max="6665" width="21" customWidth="1"/>
    <col min="6666" max="6666" width="2.7109375" customWidth="1"/>
    <col min="6667" max="6667" width="0" hidden="1" customWidth="1"/>
    <col min="6913" max="6913" width="2.7109375" customWidth="1"/>
    <col min="6914" max="6914" width="7.140625" customWidth="1"/>
    <col min="6915" max="6915" width="64.28515625" customWidth="1"/>
    <col min="6916" max="6921" width="21" customWidth="1"/>
    <col min="6922" max="6922" width="2.7109375" customWidth="1"/>
    <col min="6923" max="6923" width="0" hidden="1" customWidth="1"/>
    <col min="7169" max="7169" width="2.7109375" customWidth="1"/>
    <col min="7170" max="7170" width="7.140625" customWidth="1"/>
    <col min="7171" max="7171" width="64.28515625" customWidth="1"/>
    <col min="7172" max="7177" width="21" customWidth="1"/>
    <col min="7178" max="7178" width="2.7109375" customWidth="1"/>
    <col min="7179" max="7179" width="0" hidden="1" customWidth="1"/>
    <col min="7425" max="7425" width="2.7109375" customWidth="1"/>
    <col min="7426" max="7426" width="7.140625" customWidth="1"/>
    <col min="7427" max="7427" width="64.28515625" customWidth="1"/>
    <col min="7428" max="7433" width="21" customWidth="1"/>
    <col min="7434" max="7434" width="2.7109375" customWidth="1"/>
    <col min="7435" max="7435" width="0" hidden="1" customWidth="1"/>
    <col min="7681" max="7681" width="2.7109375" customWidth="1"/>
    <col min="7682" max="7682" width="7.140625" customWidth="1"/>
    <col min="7683" max="7683" width="64.28515625" customWidth="1"/>
    <col min="7684" max="7689" width="21" customWidth="1"/>
    <col min="7690" max="7690" width="2.7109375" customWidth="1"/>
    <col min="7691" max="7691" width="0" hidden="1" customWidth="1"/>
    <col min="7937" max="7937" width="2.7109375" customWidth="1"/>
    <col min="7938" max="7938" width="7.140625" customWidth="1"/>
    <col min="7939" max="7939" width="64.28515625" customWidth="1"/>
    <col min="7940" max="7945" width="21" customWidth="1"/>
    <col min="7946" max="7946" width="2.7109375" customWidth="1"/>
    <col min="7947" max="7947" width="0" hidden="1" customWidth="1"/>
    <col min="8193" max="8193" width="2.7109375" customWidth="1"/>
    <col min="8194" max="8194" width="7.140625" customWidth="1"/>
    <col min="8195" max="8195" width="64.28515625" customWidth="1"/>
    <col min="8196" max="8201" width="21" customWidth="1"/>
    <col min="8202" max="8202" width="2.7109375" customWidth="1"/>
    <col min="8203" max="8203" width="0" hidden="1" customWidth="1"/>
    <col min="8449" max="8449" width="2.7109375" customWidth="1"/>
    <col min="8450" max="8450" width="7.140625" customWidth="1"/>
    <col min="8451" max="8451" width="64.28515625" customWidth="1"/>
    <col min="8452" max="8457" width="21" customWidth="1"/>
    <col min="8458" max="8458" width="2.7109375" customWidth="1"/>
    <col min="8459" max="8459" width="0" hidden="1" customWidth="1"/>
    <col min="8705" max="8705" width="2.7109375" customWidth="1"/>
    <col min="8706" max="8706" width="7.140625" customWidth="1"/>
    <col min="8707" max="8707" width="64.28515625" customWidth="1"/>
    <col min="8708" max="8713" width="21" customWidth="1"/>
    <col min="8714" max="8714" width="2.7109375" customWidth="1"/>
    <col min="8715" max="8715" width="0" hidden="1" customWidth="1"/>
    <col min="8961" max="8961" width="2.7109375" customWidth="1"/>
    <col min="8962" max="8962" width="7.140625" customWidth="1"/>
    <col min="8963" max="8963" width="64.28515625" customWidth="1"/>
    <col min="8964" max="8969" width="21" customWidth="1"/>
    <col min="8970" max="8970" width="2.7109375" customWidth="1"/>
    <col min="8971" max="8971" width="0" hidden="1" customWidth="1"/>
    <col min="9217" max="9217" width="2.7109375" customWidth="1"/>
    <col min="9218" max="9218" width="7.140625" customWidth="1"/>
    <col min="9219" max="9219" width="64.28515625" customWidth="1"/>
    <col min="9220" max="9225" width="21" customWidth="1"/>
    <col min="9226" max="9226" width="2.7109375" customWidth="1"/>
    <col min="9227" max="9227" width="0" hidden="1" customWidth="1"/>
    <col min="9473" max="9473" width="2.7109375" customWidth="1"/>
    <col min="9474" max="9474" width="7.140625" customWidth="1"/>
    <col min="9475" max="9475" width="64.28515625" customWidth="1"/>
    <col min="9476" max="9481" width="21" customWidth="1"/>
    <col min="9482" max="9482" width="2.7109375" customWidth="1"/>
    <col min="9483" max="9483" width="0" hidden="1" customWidth="1"/>
    <col min="9729" max="9729" width="2.7109375" customWidth="1"/>
    <col min="9730" max="9730" width="7.140625" customWidth="1"/>
    <col min="9731" max="9731" width="64.28515625" customWidth="1"/>
    <col min="9732" max="9737" width="21" customWidth="1"/>
    <col min="9738" max="9738" width="2.7109375" customWidth="1"/>
    <col min="9739" max="9739" width="0" hidden="1" customWidth="1"/>
    <col min="9985" max="9985" width="2.7109375" customWidth="1"/>
    <col min="9986" max="9986" width="7.140625" customWidth="1"/>
    <col min="9987" max="9987" width="64.28515625" customWidth="1"/>
    <col min="9988" max="9993" width="21" customWidth="1"/>
    <col min="9994" max="9994" width="2.7109375" customWidth="1"/>
    <col min="9995" max="9995" width="0" hidden="1" customWidth="1"/>
    <col min="10241" max="10241" width="2.7109375" customWidth="1"/>
    <col min="10242" max="10242" width="7.140625" customWidth="1"/>
    <col min="10243" max="10243" width="64.28515625" customWidth="1"/>
    <col min="10244" max="10249" width="21" customWidth="1"/>
    <col min="10250" max="10250" width="2.7109375" customWidth="1"/>
    <col min="10251" max="10251" width="0" hidden="1" customWidth="1"/>
    <col min="10497" max="10497" width="2.7109375" customWidth="1"/>
    <col min="10498" max="10498" width="7.140625" customWidth="1"/>
    <col min="10499" max="10499" width="64.28515625" customWidth="1"/>
    <col min="10500" max="10505" width="21" customWidth="1"/>
    <col min="10506" max="10506" width="2.7109375" customWidth="1"/>
    <col min="10507" max="10507" width="0" hidden="1" customWidth="1"/>
    <col min="10753" max="10753" width="2.7109375" customWidth="1"/>
    <col min="10754" max="10754" width="7.140625" customWidth="1"/>
    <col min="10755" max="10755" width="64.28515625" customWidth="1"/>
    <col min="10756" max="10761" width="21" customWidth="1"/>
    <col min="10762" max="10762" width="2.7109375" customWidth="1"/>
    <col min="10763" max="10763" width="0" hidden="1" customWidth="1"/>
    <col min="11009" max="11009" width="2.7109375" customWidth="1"/>
    <col min="11010" max="11010" width="7.140625" customWidth="1"/>
    <col min="11011" max="11011" width="64.28515625" customWidth="1"/>
    <col min="11012" max="11017" width="21" customWidth="1"/>
    <col min="11018" max="11018" width="2.7109375" customWidth="1"/>
    <col min="11019" max="11019" width="0" hidden="1" customWidth="1"/>
    <col min="11265" max="11265" width="2.7109375" customWidth="1"/>
    <col min="11266" max="11266" width="7.140625" customWidth="1"/>
    <col min="11267" max="11267" width="64.28515625" customWidth="1"/>
    <col min="11268" max="11273" width="21" customWidth="1"/>
    <col min="11274" max="11274" width="2.7109375" customWidth="1"/>
    <col min="11275" max="11275" width="0" hidden="1" customWidth="1"/>
    <col min="11521" max="11521" width="2.7109375" customWidth="1"/>
    <col min="11522" max="11522" width="7.140625" customWidth="1"/>
    <col min="11523" max="11523" width="64.28515625" customWidth="1"/>
    <col min="11524" max="11529" width="21" customWidth="1"/>
    <col min="11530" max="11530" width="2.7109375" customWidth="1"/>
    <col min="11531" max="11531" width="0" hidden="1" customWidth="1"/>
    <col min="11777" max="11777" width="2.7109375" customWidth="1"/>
    <col min="11778" max="11778" width="7.140625" customWidth="1"/>
    <col min="11779" max="11779" width="64.28515625" customWidth="1"/>
    <col min="11780" max="11785" width="21" customWidth="1"/>
    <col min="11786" max="11786" width="2.7109375" customWidth="1"/>
    <col min="11787" max="11787" width="0" hidden="1" customWidth="1"/>
    <col min="12033" max="12033" width="2.7109375" customWidth="1"/>
    <col min="12034" max="12034" width="7.140625" customWidth="1"/>
    <col min="12035" max="12035" width="64.28515625" customWidth="1"/>
    <col min="12036" max="12041" width="21" customWidth="1"/>
    <col min="12042" max="12042" width="2.7109375" customWidth="1"/>
    <col min="12043" max="12043" width="0" hidden="1" customWidth="1"/>
    <col min="12289" max="12289" width="2.7109375" customWidth="1"/>
    <col min="12290" max="12290" width="7.140625" customWidth="1"/>
    <col min="12291" max="12291" width="64.28515625" customWidth="1"/>
    <col min="12292" max="12297" width="21" customWidth="1"/>
    <col min="12298" max="12298" width="2.7109375" customWidth="1"/>
    <col min="12299" max="12299" width="0" hidden="1" customWidth="1"/>
    <col min="12545" max="12545" width="2.7109375" customWidth="1"/>
    <col min="12546" max="12546" width="7.140625" customWidth="1"/>
    <col min="12547" max="12547" width="64.28515625" customWidth="1"/>
    <col min="12548" max="12553" width="21" customWidth="1"/>
    <col min="12554" max="12554" width="2.7109375" customWidth="1"/>
    <col min="12555" max="12555" width="0" hidden="1" customWidth="1"/>
    <col min="12801" max="12801" width="2.7109375" customWidth="1"/>
    <col min="12802" max="12802" width="7.140625" customWidth="1"/>
    <col min="12803" max="12803" width="64.28515625" customWidth="1"/>
    <col min="12804" max="12809" width="21" customWidth="1"/>
    <col min="12810" max="12810" width="2.7109375" customWidth="1"/>
    <col min="12811" max="12811" width="0" hidden="1" customWidth="1"/>
    <col min="13057" max="13057" width="2.7109375" customWidth="1"/>
    <col min="13058" max="13058" width="7.140625" customWidth="1"/>
    <col min="13059" max="13059" width="64.28515625" customWidth="1"/>
    <col min="13060" max="13065" width="21" customWidth="1"/>
    <col min="13066" max="13066" width="2.7109375" customWidth="1"/>
    <col min="13067" max="13067" width="0" hidden="1" customWidth="1"/>
    <col min="13313" max="13313" width="2.7109375" customWidth="1"/>
    <col min="13314" max="13314" width="7.140625" customWidth="1"/>
    <col min="13315" max="13315" width="64.28515625" customWidth="1"/>
    <col min="13316" max="13321" width="21" customWidth="1"/>
    <col min="13322" max="13322" width="2.7109375" customWidth="1"/>
    <col min="13323" max="13323" width="0" hidden="1" customWidth="1"/>
    <col min="13569" max="13569" width="2.7109375" customWidth="1"/>
    <col min="13570" max="13570" width="7.140625" customWidth="1"/>
    <col min="13571" max="13571" width="64.28515625" customWidth="1"/>
    <col min="13572" max="13577" width="21" customWidth="1"/>
    <col min="13578" max="13578" width="2.7109375" customWidth="1"/>
    <col min="13579" max="13579" width="0" hidden="1" customWidth="1"/>
    <col min="13825" max="13825" width="2.7109375" customWidth="1"/>
    <col min="13826" max="13826" width="7.140625" customWidth="1"/>
    <col min="13827" max="13827" width="64.28515625" customWidth="1"/>
    <col min="13828" max="13833" width="21" customWidth="1"/>
    <col min="13834" max="13834" width="2.7109375" customWidth="1"/>
    <col min="13835" max="13835" width="0" hidden="1" customWidth="1"/>
    <col min="14081" max="14081" width="2.7109375" customWidth="1"/>
    <col min="14082" max="14082" width="7.140625" customWidth="1"/>
    <col min="14083" max="14083" width="64.28515625" customWidth="1"/>
    <col min="14084" max="14089" width="21" customWidth="1"/>
    <col min="14090" max="14090" width="2.7109375" customWidth="1"/>
    <col min="14091" max="14091" width="0" hidden="1" customWidth="1"/>
    <col min="14337" max="14337" width="2.7109375" customWidth="1"/>
    <col min="14338" max="14338" width="7.140625" customWidth="1"/>
    <col min="14339" max="14339" width="64.28515625" customWidth="1"/>
    <col min="14340" max="14345" width="21" customWidth="1"/>
    <col min="14346" max="14346" width="2.7109375" customWidth="1"/>
    <col min="14347" max="14347" width="0" hidden="1" customWidth="1"/>
    <col min="14593" max="14593" width="2.7109375" customWidth="1"/>
    <col min="14594" max="14594" width="7.140625" customWidth="1"/>
    <col min="14595" max="14595" width="64.28515625" customWidth="1"/>
    <col min="14596" max="14601" width="21" customWidth="1"/>
    <col min="14602" max="14602" width="2.7109375" customWidth="1"/>
    <col min="14603" max="14603" width="0" hidden="1" customWidth="1"/>
    <col min="14849" max="14849" width="2.7109375" customWidth="1"/>
    <col min="14850" max="14850" width="7.140625" customWidth="1"/>
    <col min="14851" max="14851" width="64.28515625" customWidth="1"/>
    <col min="14852" max="14857" width="21" customWidth="1"/>
    <col min="14858" max="14858" width="2.7109375" customWidth="1"/>
    <col min="14859" max="14859" width="0" hidden="1" customWidth="1"/>
    <col min="15105" max="15105" width="2.7109375" customWidth="1"/>
    <col min="15106" max="15106" width="7.140625" customWidth="1"/>
    <col min="15107" max="15107" width="64.28515625" customWidth="1"/>
    <col min="15108" max="15113" width="21" customWidth="1"/>
    <col min="15114" max="15114" width="2.7109375" customWidth="1"/>
    <col min="15115" max="15115" width="0" hidden="1" customWidth="1"/>
    <col min="15361" max="15361" width="2.7109375" customWidth="1"/>
    <col min="15362" max="15362" width="7.140625" customWidth="1"/>
    <col min="15363" max="15363" width="64.28515625" customWidth="1"/>
    <col min="15364" max="15369" width="21" customWidth="1"/>
    <col min="15370" max="15370" width="2.7109375" customWidth="1"/>
    <col min="15371" max="15371" width="0" hidden="1" customWidth="1"/>
    <col min="15617" max="15617" width="2.7109375" customWidth="1"/>
    <col min="15618" max="15618" width="7.140625" customWidth="1"/>
    <col min="15619" max="15619" width="64.28515625" customWidth="1"/>
    <col min="15620" max="15625" width="21" customWidth="1"/>
    <col min="15626" max="15626" width="2.7109375" customWidth="1"/>
    <col min="15627" max="15627" width="0" hidden="1" customWidth="1"/>
    <col min="15873" max="15873" width="2.7109375" customWidth="1"/>
    <col min="15874" max="15874" width="7.140625" customWidth="1"/>
    <col min="15875" max="15875" width="64.28515625" customWidth="1"/>
    <col min="15876" max="15881" width="21" customWidth="1"/>
    <col min="15882" max="15882" width="2.7109375" customWidth="1"/>
    <col min="15883" max="15883" width="0" hidden="1" customWidth="1"/>
    <col min="16129" max="16129" width="2.7109375" customWidth="1"/>
    <col min="16130" max="16130" width="7.140625" customWidth="1"/>
    <col min="16131" max="16131" width="64.28515625" customWidth="1"/>
    <col min="16132" max="16137" width="21" customWidth="1"/>
    <col min="16138" max="16138" width="2.7109375" customWidth="1"/>
    <col min="16139" max="16139" width="0" hidden="1" customWidth="1"/>
  </cols>
  <sheetData>
    <row r="1" spans="2:9" x14ac:dyDescent="0.25">
      <c r="B1" s="731" t="s">
        <v>274</v>
      </c>
      <c r="C1" s="732"/>
      <c r="D1" s="732"/>
      <c r="E1" s="732"/>
      <c r="F1" s="732"/>
      <c r="G1" s="732"/>
      <c r="H1" s="732"/>
      <c r="I1" s="733"/>
    </row>
    <row r="2" spans="2:9" x14ac:dyDescent="0.25">
      <c r="B2" s="734" t="s">
        <v>3</v>
      </c>
      <c r="C2" s="735"/>
      <c r="D2" s="735"/>
      <c r="E2" s="735"/>
      <c r="F2" s="735"/>
      <c r="G2" s="735"/>
      <c r="H2" s="735"/>
      <c r="I2" s="736"/>
    </row>
    <row r="3" spans="2:9" x14ac:dyDescent="0.25">
      <c r="B3" s="734" t="s">
        <v>277</v>
      </c>
      <c r="C3" s="735"/>
      <c r="D3" s="735"/>
      <c r="E3" s="735"/>
      <c r="F3" s="735"/>
      <c r="G3" s="735"/>
      <c r="H3" s="735"/>
      <c r="I3" s="736"/>
    </row>
    <row r="4" spans="2:9" x14ac:dyDescent="0.25">
      <c r="B4" s="737" t="s">
        <v>1608</v>
      </c>
      <c r="C4" s="738"/>
      <c r="D4" s="738"/>
      <c r="E4" s="738"/>
      <c r="F4" s="738"/>
      <c r="G4" s="738"/>
      <c r="H4" s="738"/>
      <c r="I4" s="739"/>
    </row>
    <row r="5" spans="2:9" x14ac:dyDescent="0.25">
      <c r="B5" s="737" t="s">
        <v>1643</v>
      </c>
      <c r="C5" s="738"/>
      <c r="D5" s="738"/>
      <c r="E5" s="738"/>
      <c r="F5" s="738"/>
      <c r="G5" s="738"/>
      <c r="H5" s="738"/>
      <c r="I5" s="739"/>
    </row>
    <row r="6" spans="2:9" x14ac:dyDescent="0.25">
      <c r="B6" s="740" t="s">
        <v>304</v>
      </c>
      <c r="C6" s="741"/>
      <c r="D6" s="741"/>
      <c r="E6" s="741"/>
      <c r="F6" s="741"/>
      <c r="G6" s="741"/>
      <c r="H6" s="741"/>
      <c r="I6" s="742"/>
    </row>
    <row r="7" spans="2:9" x14ac:dyDescent="0.25">
      <c r="B7" s="634"/>
      <c r="C7" s="634"/>
      <c r="D7" s="634"/>
      <c r="E7" s="634"/>
      <c r="F7" s="634"/>
      <c r="G7" s="634"/>
      <c r="H7" s="634"/>
      <c r="I7" s="634"/>
    </row>
    <row r="8" spans="2:9" x14ac:dyDescent="0.25">
      <c r="B8" s="743" t="s">
        <v>66</v>
      </c>
      <c r="C8" s="744"/>
      <c r="D8" s="745" t="s">
        <v>1610</v>
      </c>
      <c r="E8" s="746"/>
      <c r="F8" s="746"/>
      <c r="G8" s="746"/>
      <c r="H8" s="747"/>
      <c r="I8" s="748" t="s">
        <v>1569</v>
      </c>
    </row>
    <row r="9" spans="2:9" ht="24.75" x14ac:dyDescent="0.25">
      <c r="B9" s="749"/>
      <c r="C9" s="750"/>
      <c r="D9" s="751" t="s">
        <v>1570</v>
      </c>
      <c r="E9" s="752" t="s">
        <v>1571</v>
      </c>
      <c r="F9" s="751" t="s">
        <v>1572</v>
      </c>
      <c r="G9" s="751" t="s">
        <v>261</v>
      </c>
      <c r="H9" s="751" t="s">
        <v>262</v>
      </c>
      <c r="I9" s="748"/>
    </row>
    <row r="10" spans="2:9" x14ac:dyDescent="0.25">
      <c r="B10" s="753"/>
      <c r="C10" s="754"/>
      <c r="D10" s="755">
        <v>1</v>
      </c>
      <c r="E10" s="755">
        <v>2</v>
      </c>
      <c r="F10" s="755" t="s">
        <v>1573</v>
      </c>
      <c r="G10" s="755">
        <v>4</v>
      </c>
      <c r="H10" s="755">
        <v>5</v>
      </c>
      <c r="I10" s="755" t="s">
        <v>1574</v>
      </c>
    </row>
    <row r="11" spans="2:9" hidden="1" x14ac:dyDescent="0.25">
      <c r="B11" s="756" t="s">
        <v>148</v>
      </c>
      <c r="C11" s="757"/>
      <c r="D11" s="758">
        <f>SUM(D12:D20)</f>
        <v>0</v>
      </c>
      <c r="E11" s="759">
        <f>SUM(E12:E20)</f>
        <v>0</v>
      </c>
      <c r="F11" s="759">
        <f>SUM(F12:F20)</f>
        <v>0</v>
      </c>
      <c r="G11" s="759">
        <f>SUM(G12:G20)</f>
        <v>0</v>
      </c>
      <c r="H11" s="759">
        <f>SUM(H12:H20)</f>
        <v>0</v>
      </c>
      <c r="I11" s="759">
        <f>SUM(I12:I19)</f>
        <v>0</v>
      </c>
    </row>
    <row r="12" spans="2:9" hidden="1" x14ac:dyDescent="0.25">
      <c r="B12" s="760">
        <v>1100</v>
      </c>
      <c r="C12" s="761" t="s">
        <v>1644</v>
      </c>
      <c r="D12" s="762">
        <v>0</v>
      </c>
      <c r="E12" s="763"/>
      <c r="F12" s="764">
        <f>+D12+E12</f>
        <v>0</v>
      </c>
      <c r="G12" s="762">
        <v>0</v>
      </c>
      <c r="H12" s="765">
        <f>+G12</f>
        <v>0</v>
      </c>
      <c r="I12" s="765">
        <f>F12-H12</f>
        <v>0</v>
      </c>
    </row>
    <row r="13" spans="2:9" hidden="1" x14ac:dyDescent="0.25">
      <c r="B13" s="760">
        <v>1300</v>
      </c>
      <c r="C13" s="766" t="s">
        <v>1645</v>
      </c>
      <c r="D13" s="762">
        <v>0</v>
      </c>
      <c r="E13" s="762">
        <v>0</v>
      </c>
      <c r="F13" s="764">
        <f t="shared" ref="F13:F20" si="0">+D13+E13</f>
        <v>0</v>
      </c>
      <c r="G13" s="762">
        <v>0</v>
      </c>
      <c r="H13" s="765">
        <f t="shared" ref="H13:H20" si="1">+G13</f>
        <v>0</v>
      </c>
      <c r="I13" s="765">
        <f t="shared" ref="I13:I20" si="2">F13-H13</f>
        <v>0</v>
      </c>
    </row>
    <row r="14" spans="2:9" hidden="1" x14ac:dyDescent="0.25">
      <c r="B14" s="760">
        <v>1400</v>
      </c>
      <c r="C14" s="761" t="s">
        <v>1646</v>
      </c>
      <c r="D14" s="762">
        <v>0</v>
      </c>
      <c r="E14" s="762">
        <v>0</v>
      </c>
      <c r="F14" s="764">
        <f t="shared" si="0"/>
        <v>0</v>
      </c>
      <c r="G14" s="762">
        <v>0</v>
      </c>
      <c r="H14" s="765">
        <f t="shared" si="1"/>
        <v>0</v>
      </c>
      <c r="I14" s="765">
        <f t="shared" si="2"/>
        <v>0</v>
      </c>
    </row>
    <row r="15" spans="2:9" hidden="1" x14ac:dyDescent="0.25">
      <c r="B15" s="760">
        <v>1500</v>
      </c>
      <c r="C15" s="761" t="s">
        <v>1647</v>
      </c>
      <c r="D15" s="762">
        <v>0</v>
      </c>
      <c r="E15" s="762">
        <v>0</v>
      </c>
      <c r="F15" s="764">
        <f t="shared" si="0"/>
        <v>0</v>
      </c>
      <c r="G15" s="762">
        <v>0</v>
      </c>
      <c r="H15" s="765">
        <f t="shared" si="1"/>
        <v>0</v>
      </c>
      <c r="I15" s="765">
        <f t="shared" si="2"/>
        <v>0</v>
      </c>
    </row>
    <row r="16" spans="2:9" hidden="1" x14ac:dyDescent="0.25">
      <c r="B16" s="760">
        <v>1600</v>
      </c>
      <c r="C16" s="766" t="s">
        <v>1648</v>
      </c>
      <c r="D16" s="762">
        <v>0</v>
      </c>
      <c r="E16" s="762">
        <v>0</v>
      </c>
      <c r="F16" s="764">
        <f t="shared" si="0"/>
        <v>0</v>
      </c>
      <c r="G16" s="762">
        <v>0</v>
      </c>
      <c r="H16" s="765">
        <f t="shared" si="1"/>
        <v>0</v>
      </c>
      <c r="I16" s="765">
        <f t="shared" si="2"/>
        <v>0</v>
      </c>
    </row>
    <row r="17" spans="2:258" hidden="1" x14ac:dyDescent="0.25">
      <c r="B17" s="760">
        <v>1700</v>
      </c>
      <c r="C17" s="761" t="s">
        <v>1649</v>
      </c>
      <c r="D17" s="762">
        <v>0</v>
      </c>
      <c r="E17" s="762">
        <v>0</v>
      </c>
      <c r="F17" s="764">
        <f t="shared" si="0"/>
        <v>0</v>
      </c>
      <c r="G17" s="762">
        <v>0</v>
      </c>
      <c r="H17" s="765">
        <f t="shared" si="1"/>
        <v>0</v>
      </c>
      <c r="I17" s="765">
        <f t="shared" si="2"/>
        <v>0</v>
      </c>
    </row>
    <row r="18" spans="2:258" hidden="1" x14ac:dyDescent="0.25">
      <c r="B18" s="760"/>
      <c r="C18" s="761"/>
      <c r="D18" s="763">
        <v>0</v>
      </c>
      <c r="E18" s="763"/>
      <c r="F18" s="764">
        <f t="shared" si="0"/>
        <v>0</v>
      </c>
      <c r="G18" s="765">
        <v>0</v>
      </c>
      <c r="H18" s="765">
        <f t="shared" si="1"/>
        <v>0</v>
      </c>
      <c r="I18" s="765">
        <f t="shared" si="2"/>
        <v>0</v>
      </c>
    </row>
    <row r="19" spans="2:258" hidden="1" x14ac:dyDescent="0.25">
      <c r="B19" s="767"/>
      <c r="C19" s="768"/>
      <c r="D19" s="763">
        <v>0</v>
      </c>
      <c r="E19" s="763"/>
      <c r="F19" s="764">
        <f t="shared" si="0"/>
        <v>0</v>
      </c>
      <c r="G19" s="765">
        <v>0</v>
      </c>
      <c r="H19" s="765">
        <f t="shared" si="1"/>
        <v>0</v>
      </c>
      <c r="I19" s="765">
        <f t="shared" si="2"/>
        <v>0</v>
      </c>
    </row>
    <row r="20" spans="2:258" hidden="1" x14ac:dyDescent="0.25">
      <c r="B20" s="769"/>
      <c r="C20" s="770"/>
      <c r="D20" s="763">
        <v>0</v>
      </c>
      <c r="E20" s="771"/>
      <c r="F20" s="764">
        <f t="shared" si="0"/>
        <v>0</v>
      </c>
      <c r="G20" s="765">
        <v>0</v>
      </c>
      <c r="H20" s="765">
        <f t="shared" si="1"/>
        <v>0</v>
      </c>
      <c r="I20" s="765">
        <f t="shared" si="2"/>
        <v>0</v>
      </c>
    </row>
    <row r="21" spans="2:258" s="126" customFormat="1" x14ac:dyDescent="0.25">
      <c r="B21" s="756" t="s">
        <v>74</v>
      </c>
      <c r="C21" s="757"/>
      <c r="D21" s="772">
        <f t="shared" ref="D21:I21" si="3">SUM(D22:D28)</f>
        <v>156252088.42000002</v>
      </c>
      <c r="E21" s="772">
        <f t="shared" si="3"/>
        <v>0</v>
      </c>
      <c r="F21" s="773">
        <f t="shared" si="3"/>
        <v>156252088.42000002</v>
      </c>
      <c r="G21" s="773">
        <f t="shared" si="3"/>
        <v>5240616.1999999993</v>
      </c>
      <c r="H21" s="773">
        <f t="shared" si="3"/>
        <v>5240616.1999999993</v>
      </c>
      <c r="I21" s="773">
        <f t="shared" si="3"/>
        <v>151011472.22</v>
      </c>
    </row>
    <row r="22" spans="2:258" ht="26.25" x14ac:dyDescent="0.25">
      <c r="B22" s="774">
        <v>2100</v>
      </c>
      <c r="C22" s="775" t="s">
        <v>1650</v>
      </c>
      <c r="D22" s="762">
        <v>7960464.419999999</v>
      </c>
      <c r="E22" s="762">
        <v>0</v>
      </c>
      <c r="F22" s="776">
        <f t="shared" ref="F22:F28" si="4">+D22+E22</f>
        <v>7960464.419999999</v>
      </c>
      <c r="G22" s="762">
        <v>220231.19</v>
      </c>
      <c r="H22" s="765">
        <v>220231.19</v>
      </c>
      <c r="I22" s="765">
        <f t="shared" ref="I22:I28" si="5">F22-H22</f>
        <v>7740233.2299999986</v>
      </c>
    </row>
    <row r="23" spans="2:258" x14ac:dyDescent="0.25">
      <c r="B23" s="777">
        <v>2200</v>
      </c>
      <c r="C23" s="778" t="s">
        <v>1651</v>
      </c>
      <c r="D23" s="762">
        <v>396547.48</v>
      </c>
      <c r="E23" s="762">
        <v>0</v>
      </c>
      <c r="F23" s="764">
        <f t="shared" si="4"/>
        <v>396547.48</v>
      </c>
      <c r="G23" s="762">
        <v>748.24</v>
      </c>
      <c r="H23" s="765">
        <v>748.24</v>
      </c>
      <c r="I23" s="765">
        <f t="shared" si="5"/>
        <v>395799.24</v>
      </c>
    </row>
    <row r="24" spans="2:258" x14ac:dyDescent="0.25">
      <c r="B24" s="777">
        <v>2400</v>
      </c>
      <c r="C24" s="778" t="s">
        <v>1652</v>
      </c>
      <c r="D24" s="762">
        <v>89292.88</v>
      </c>
      <c r="E24" s="762">
        <v>0</v>
      </c>
      <c r="F24" s="764">
        <f t="shared" si="4"/>
        <v>89292.88</v>
      </c>
      <c r="G24" s="762">
        <v>310</v>
      </c>
      <c r="H24" s="765">
        <v>310</v>
      </c>
      <c r="I24" s="765">
        <f t="shared" si="5"/>
        <v>88982.88</v>
      </c>
    </row>
    <row r="25" spans="2:258" x14ac:dyDescent="0.25">
      <c r="B25" s="777">
        <v>2500</v>
      </c>
      <c r="C25" s="778" t="s">
        <v>1653</v>
      </c>
      <c r="D25" s="762">
        <v>140000000</v>
      </c>
      <c r="E25" s="762">
        <v>0</v>
      </c>
      <c r="F25" s="764">
        <f t="shared" si="4"/>
        <v>140000000</v>
      </c>
      <c r="G25" s="762">
        <v>5000000</v>
      </c>
      <c r="H25" s="765">
        <v>5000000</v>
      </c>
      <c r="I25" s="765">
        <f t="shared" si="5"/>
        <v>135000000</v>
      </c>
    </row>
    <row r="26" spans="2:258" x14ac:dyDescent="0.25">
      <c r="B26" s="777">
        <v>2600</v>
      </c>
      <c r="C26" s="778" t="s">
        <v>1654</v>
      </c>
      <c r="D26" s="762">
        <v>5023190.75</v>
      </c>
      <c r="E26" s="762">
        <v>0</v>
      </c>
      <c r="F26" s="764">
        <f t="shared" si="4"/>
        <v>5023190.75</v>
      </c>
      <c r="G26" s="762">
        <v>10237.68</v>
      </c>
      <c r="H26" s="765">
        <v>10237.68</v>
      </c>
      <c r="I26" s="765">
        <f t="shared" si="5"/>
        <v>5012953.07</v>
      </c>
    </row>
    <row r="27" spans="2:258" x14ac:dyDescent="0.25">
      <c r="B27" s="777">
        <v>2700</v>
      </c>
      <c r="C27" s="778" t="s">
        <v>1655</v>
      </c>
      <c r="D27" s="762">
        <v>2076495.36</v>
      </c>
      <c r="E27" s="762">
        <v>0</v>
      </c>
      <c r="F27" s="764">
        <f t="shared" si="4"/>
        <v>2076495.36</v>
      </c>
      <c r="G27" s="762">
        <v>0</v>
      </c>
      <c r="H27" s="765">
        <f t="shared" ref="H27" si="6">+G27</f>
        <v>0</v>
      </c>
      <c r="I27" s="765">
        <f t="shared" si="5"/>
        <v>2076495.36</v>
      </c>
    </row>
    <row r="28" spans="2:258" x14ac:dyDescent="0.25">
      <c r="B28" s="777">
        <v>2900</v>
      </c>
      <c r="C28" s="778" t="s">
        <v>1656</v>
      </c>
      <c r="D28" s="125">
        <v>706097.53</v>
      </c>
      <c r="E28" s="762">
        <v>0</v>
      </c>
      <c r="F28" s="764">
        <f t="shared" si="4"/>
        <v>706097.53</v>
      </c>
      <c r="G28" s="762">
        <v>9089.09</v>
      </c>
      <c r="H28" s="765">
        <v>9089.09</v>
      </c>
      <c r="I28" s="765">
        <f t="shared" si="5"/>
        <v>697008.44000000006</v>
      </c>
    </row>
    <row r="29" spans="2:258" s="126" customFormat="1" x14ac:dyDescent="0.25">
      <c r="B29" s="756" t="s">
        <v>76</v>
      </c>
      <c r="C29" s="757"/>
      <c r="D29" s="772">
        <f t="shared" ref="D29:I29" si="7">SUM(D30:D38)</f>
        <v>957164093.73000002</v>
      </c>
      <c r="E29" s="772">
        <f t="shared" si="7"/>
        <v>0</v>
      </c>
      <c r="F29" s="772">
        <f t="shared" si="7"/>
        <v>957164093.73000002</v>
      </c>
      <c r="G29" s="773">
        <f t="shared" si="7"/>
        <v>750867.95000000007</v>
      </c>
      <c r="H29" s="773">
        <f t="shared" si="7"/>
        <v>750867.95000000007</v>
      </c>
      <c r="I29" s="773">
        <f t="shared" si="7"/>
        <v>956413225.78000009</v>
      </c>
      <c r="IX29" s="779"/>
    </row>
    <row r="30" spans="2:258" x14ac:dyDescent="0.25">
      <c r="B30" s="777">
        <v>3100</v>
      </c>
      <c r="C30" s="780" t="s">
        <v>1657</v>
      </c>
      <c r="D30" s="125">
        <v>6869378.7600000007</v>
      </c>
      <c r="E30" s="762">
        <v>0</v>
      </c>
      <c r="F30" s="765">
        <f>+D30+E30</f>
        <v>6869378.7600000007</v>
      </c>
      <c r="G30" s="762">
        <v>355409.54</v>
      </c>
      <c r="H30" s="765">
        <v>355409.54</v>
      </c>
      <c r="I30" s="765">
        <f t="shared" ref="I30:I40" si="8">F30-H30</f>
        <v>6513969.2200000007</v>
      </c>
      <c r="IX30" s="125" t="s">
        <v>123</v>
      </c>
    </row>
    <row r="31" spans="2:258" s="127" customFormat="1" x14ac:dyDescent="0.25">
      <c r="B31" s="781">
        <v>3200</v>
      </c>
      <c r="C31" s="780" t="s">
        <v>1658</v>
      </c>
      <c r="D31" s="782">
        <v>3516290.2</v>
      </c>
      <c r="E31" s="762">
        <v>0</v>
      </c>
      <c r="F31" s="763">
        <f t="shared" ref="F31:F40" si="9">+D31+E31</f>
        <v>3516290.2</v>
      </c>
      <c r="G31" s="762">
        <v>40542.26</v>
      </c>
      <c r="H31" s="763">
        <v>40542.26</v>
      </c>
      <c r="I31" s="763">
        <f t="shared" si="8"/>
        <v>3475747.9400000004</v>
      </c>
    </row>
    <row r="32" spans="2:258" s="127" customFormat="1" x14ac:dyDescent="0.25">
      <c r="B32" s="781">
        <v>3300</v>
      </c>
      <c r="C32" s="783" t="s">
        <v>1659</v>
      </c>
      <c r="D32" s="782">
        <v>924589153.72000003</v>
      </c>
      <c r="E32" s="762">
        <v>0</v>
      </c>
      <c r="F32" s="763">
        <f t="shared" si="9"/>
        <v>924589153.72000003</v>
      </c>
      <c r="G32" s="762">
        <v>0</v>
      </c>
      <c r="H32" s="763">
        <f t="shared" ref="H32:H38" si="10">+G32</f>
        <v>0</v>
      </c>
      <c r="I32" s="763">
        <f t="shared" si="8"/>
        <v>924589153.72000003</v>
      </c>
    </row>
    <row r="33" spans="2:9" s="127" customFormat="1" x14ac:dyDescent="0.25">
      <c r="B33" s="781">
        <v>3400</v>
      </c>
      <c r="C33" s="780" t="s">
        <v>1660</v>
      </c>
      <c r="D33" s="782">
        <v>456023.65</v>
      </c>
      <c r="E33" s="762">
        <v>0</v>
      </c>
      <c r="F33" s="763">
        <f t="shared" si="9"/>
        <v>456023.65</v>
      </c>
      <c r="G33" s="762">
        <v>340.56</v>
      </c>
      <c r="H33" s="763">
        <v>340.56</v>
      </c>
      <c r="I33" s="763">
        <f t="shared" si="8"/>
        <v>455683.09</v>
      </c>
    </row>
    <row r="34" spans="2:9" s="127" customFormat="1" x14ac:dyDescent="0.25">
      <c r="B34" s="781">
        <v>3500</v>
      </c>
      <c r="C34" s="780" t="s">
        <v>1661</v>
      </c>
      <c r="D34" s="782">
        <v>3249912.6300000004</v>
      </c>
      <c r="E34" s="762">
        <v>0</v>
      </c>
      <c r="F34" s="763">
        <f t="shared" si="9"/>
        <v>3249912.6300000004</v>
      </c>
      <c r="G34" s="762">
        <v>16149.170000000002</v>
      </c>
      <c r="H34" s="763">
        <v>16149.170000000002</v>
      </c>
      <c r="I34" s="763">
        <f t="shared" si="8"/>
        <v>3233763.4600000004</v>
      </c>
    </row>
    <row r="35" spans="2:9" s="127" customFormat="1" x14ac:dyDescent="0.25">
      <c r="B35" s="781">
        <v>3600</v>
      </c>
      <c r="C35" s="780" t="s">
        <v>1662</v>
      </c>
      <c r="D35" s="782">
        <v>6610213.2400000002</v>
      </c>
      <c r="E35" s="762">
        <v>0</v>
      </c>
      <c r="F35" s="763">
        <f t="shared" si="9"/>
        <v>6610213.2400000002</v>
      </c>
      <c r="G35" s="762">
        <v>125048</v>
      </c>
      <c r="H35" s="763">
        <v>125048</v>
      </c>
      <c r="I35" s="763">
        <f t="shared" si="8"/>
        <v>6485165.2400000002</v>
      </c>
    </row>
    <row r="36" spans="2:9" s="127" customFormat="1" x14ac:dyDescent="0.25">
      <c r="B36" s="781">
        <v>3700</v>
      </c>
      <c r="C36" s="780" t="s">
        <v>1663</v>
      </c>
      <c r="D36" s="762">
        <v>10720744.540000001</v>
      </c>
      <c r="E36" s="762">
        <v>0</v>
      </c>
      <c r="F36" s="763">
        <f t="shared" si="9"/>
        <v>10720744.540000001</v>
      </c>
      <c r="G36" s="762">
        <v>205818.42000000004</v>
      </c>
      <c r="H36" s="763">
        <v>205818.42000000004</v>
      </c>
      <c r="I36" s="763">
        <f t="shared" si="8"/>
        <v>10514926.120000001</v>
      </c>
    </row>
    <row r="37" spans="2:9" s="127" customFormat="1" x14ac:dyDescent="0.25">
      <c r="B37" s="781">
        <v>3800</v>
      </c>
      <c r="C37" s="780" t="s">
        <v>1664</v>
      </c>
      <c r="D37" s="782">
        <v>691200</v>
      </c>
      <c r="E37" s="762">
        <v>0</v>
      </c>
      <c r="F37" s="763">
        <f t="shared" si="9"/>
        <v>691200</v>
      </c>
      <c r="G37" s="762">
        <v>7560</v>
      </c>
      <c r="H37" s="763">
        <v>7560</v>
      </c>
      <c r="I37" s="763">
        <f t="shared" si="8"/>
        <v>683640</v>
      </c>
    </row>
    <row r="38" spans="2:9" s="127" customFormat="1" x14ac:dyDescent="0.25">
      <c r="B38" s="781">
        <v>3900</v>
      </c>
      <c r="C38" s="780" t="s">
        <v>1665</v>
      </c>
      <c r="D38" s="782">
        <v>461176.99</v>
      </c>
      <c r="E38" s="762">
        <v>0</v>
      </c>
      <c r="F38" s="763">
        <f t="shared" si="9"/>
        <v>461176.99</v>
      </c>
      <c r="G38" s="762">
        <v>0</v>
      </c>
      <c r="H38" s="763">
        <f t="shared" si="10"/>
        <v>0</v>
      </c>
      <c r="I38" s="763">
        <f t="shared" si="8"/>
        <v>461176.99</v>
      </c>
    </row>
    <row r="39" spans="2:9" s="788" customFormat="1" x14ac:dyDescent="0.25">
      <c r="B39" s="784" t="s">
        <v>79</v>
      </c>
      <c r="C39" s="785"/>
      <c r="D39" s="786">
        <f t="shared" ref="D39:I39" si="11">SUM(D40:D40)</f>
        <v>2607166712.5</v>
      </c>
      <c r="E39" s="787">
        <f t="shared" si="11"/>
        <v>0</v>
      </c>
      <c r="F39" s="786">
        <f t="shared" si="11"/>
        <v>2607166712.5</v>
      </c>
      <c r="G39" s="787">
        <f t="shared" si="11"/>
        <v>587316279.04999995</v>
      </c>
      <c r="H39" s="786">
        <f t="shared" si="11"/>
        <v>587316279.04999995</v>
      </c>
      <c r="I39" s="787">
        <f t="shared" si="11"/>
        <v>2019850433.45</v>
      </c>
    </row>
    <row r="40" spans="2:9" s="127" customFormat="1" x14ac:dyDescent="0.25">
      <c r="B40" s="789"/>
      <c r="C40" s="790" t="s">
        <v>1666</v>
      </c>
      <c r="D40" s="763">
        <f>3512166712.5-905000000</f>
        <v>2607166712.5</v>
      </c>
      <c r="E40" s="763">
        <v>0</v>
      </c>
      <c r="F40" s="763">
        <f t="shared" si="9"/>
        <v>2607166712.5</v>
      </c>
      <c r="G40" s="763">
        <v>587316279.04999995</v>
      </c>
      <c r="H40" s="763">
        <v>587316279.04999995</v>
      </c>
      <c r="I40" s="763">
        <f t="shared" si="8"/>
        <v>2019850433.45</v>
      </c>
    </row>
    <row r="41" spans="2:9" s="230" customFormat="1" ht="15" customHeight="1" x14ac:dyDescent="0.25">
      <c r="B41" s="784" t="s">
        <v>1667</v>
      </c>
      <c r="C41" s="785"/>
      <c r="D41" s="772">
        <f t="shared" ref="D41:I41" si="12">SUM(D42:D47)</f>
        <v>15717710.350000001</v>
      </c>
      <c r="E41" s="772">
        <f t="shared" si="12"/>
        <v>0</v>
      </c>
      <c r="F41" s="772">
        <f t="shared" si="12"/>
        <v>15717710.350000001</v>
      </c>
      <c r="G41" s="772">
        <f t="shared" si="12"/>
        <v>0</v>
      </c>
      <c r="H41" s="772">
        <f t="shared" si="12"/>
        <v>0</v>
      </c>
      <c r="I41" s="772">
        <f t="shared" si="12"/>
        <v>15717710.350000001</v>
      </c>
    </row>
    <row r="42" spans="2:9" s="127" customFormat="1" x14ac:dyDescent="0.25">
      <c r="B42" s="781">
        <v>5100</v>
      </c>
      <c r="C42" s="780" t="s">
        <v>1668</v>
      </c>
      <c r="D42" s="791">
        <v>5168969.09</v>
      </c>
      <c r="E42" s="762">
        <v>0</v>
      </c>
      <c r="F42" s="763">
        <f>+D42+E42</f>
        <v>5168969.09</v>
      </c>
      <c r="G42" s="762">
        <v>0</v>
      </c>
      <c r="H42" s="763">
        <f t="shared" ref="H42:H47" si="13">+G42</f>
        <v>0</v>
      </c>
      <c r="I42" s="763">
        <f t="shared" ref="I42:I47" si="14">F42-H42</f>
        <v>5168969.09</v>
      </c>
    </row>
    <row r="43" spans="2:9" s="127" customFormat="1" x14ac:dyDescent="0.25">
      <c r="B43" s="781">
        <v>5200</v>
      </c>
      <c r="C43" s="780" t="s">
        <v>1669</v>
      </c>
      <c r="D43" s="791">
        <v>48490</v>
      </c>
      <c r="E43" s="762">
        <v>0</v>
      </c>
      <c r="F43" s="763">
        <f t="shared" ref="F43:F47" si="15">+D43+E43</f>
        <v>48490</v>
      </c>
      <c r="G43" s="762">
        <v>0</v>
      </c>
      <c r="H43" s="763">
        <f t="shared" si="13"/>
        <v>0</v>
      </c>
      <c r="I43" s="763">
        <f t="shared" si="14"/>
        <v>48490</v>
      </c>
    </row>
    <row r="44" spans="2:9" s="127" customFormat="1" x14ac:dyDescent="0.25">
      <c r="B44" s="781">
        <v>5300</v>
      </c>
      <c r="C44" s="780" t="s">
        <v>1670</v>
      </c>
      <c r="D44" s="762">
        <v>666666.68000000005</v>
      </c>
      <c r="E44" s="762">
        <v>0</v>
      </c>
      <c r="F44" s="763">
        <f t="shared" si="15"/>
        <v>666666.68000000005</v>
      </c>
      <c r="G44" s="762">
        <v>0</v>
      </c>
      <c r="H44" s="763">
        <f t="shared" si="13"/>
        <v>0</v>
      </c>
      <c r="I44" s="763">
        <f t="shared" si="14"/>
        <v>666666.68000000005</v>
      </c>
    </row>
    <row r="45" spans="2:9" s="127" customFormat="1" x14ac:dyDescent="0.25">
      <c r="B45" s="781">
        <v>5400</v>
      </c>
      <c r="C45" s="780" t="s">
        <v>1671</v>
      </c>
      <c r="D45" s="762">
        <v>852112</v>
      </c>
      <c r="E45" s="762">
        <v>0</v>
      </c>
      <c r="F45" s="763">
        <f t="shared" si="15"/>
        <v>852112</v>
      </c>
      <c r="G45" s="762">
        <v>0</v>
      </c>
      <c r="H45" s="763">
        <f t="shared" si="13"/>
        <v>0</v>
      </c>
      <c r="I45" s="763">
        <f t="shared" si="14"/>
        <v>852112</v>
      </c>
    </row>
    <row r="46" spans="2:9" s="127" customFormat="1" x14ac:dyDescent="0.25">
      <c r="B46" s="781">
        <v>5600</v>
      </c>
      <c r="C46" s="780" t="s">
        <v>1672</v>
      </c>
      <c r="D46" s="762">
        <v>86965.2</v>
      </c>
      <c r="E46" s="762">
        <v>0</v>
      </c>
      <c r="F46" s="763">
        <f t="shared" si="15"/>
        <v>86965.2</v>
      </c>
      <c r="G46" s="762">
        <v>0</v>
      </c>
      <c r="H46" s="763">
        <f t="shared" si="13"/>
        <v>0</v>
      </c>
      <c r="I46" s="763">
        <f t="shared" si="14"/>
        <v>86965.2</v>
      </c>
    </row>
    <row r="47" spans="2:9" s="127" customFormat="1" x14ac:dyDescent="0.25">
      <c r="B47" s="781">
        <v>5900</v>
      </c>
      <c r="C47" s="780" t="s">
        <v>37</v>
      </c>
      <c r="D47" s="762">
        <v>8894507.3800000008</v>
      </c>
      <c r="E47" s="762">
        <v>0</v>
      </c>
      <c r="F47" s="763">
        <f t="shared" si="15"/>
        <v>8894507.3800000008</v>
      </c>
      <c r="G47" s="762">
        <v>0</v>
      </c>
      <c r="H47" s="763">
        <f t="shared" si="13"/>
        <v>0</v>
      </c>
      <c r="I47" s="763">
        <f t="shared" si="14"/>
        <v>8894507.3800000008</v>
      </c>
    </row>
    <row r="48" spans="2:9" s="126" customFormat="1" ht="15" customHeight="1" x14ac:dyDescent="0.25">
      <c r="B48" s="756" t="s">
        <v>117</v>
      </c>
      <c r="C48" s="792"/>
      <c r="D48" s="772">
        <f t="shared" ref="D48:I48" si="16">SUM(D49:D51)</f>
        <v>0</v>
      </c>
      <c r="E48" s="772">
        <f t="shared" si="16"/>
        <v>0</v>
      </c>
      <c r="F48" s="773">
        <f t="shared" si="16"/>
        <v>0</v>
      </c>
      <c r="G48" s="773">
        <f t="shared" si="16"/>
        <v>0</v>
      </c>
      <c r="H48" s="773">
        <f t="shared" si="16"/>
        <v>0</v>
      </c>
      <c r="I48" s="773">
        <f t="shared" si="16"/>
        <v>0</v>
      </c>
    </row>
    <row r="49" spans="2:9" x14ac:dyDescent="0.25">
      <c r="B49" s="793"/>
      <c r="C49" s="790" t="s">
        <v>1673</v>
      </c>
      <c r="D49" s="763">
        <v>0</v>
      </c>
      <c r="E49" s="763">
        <v>0</v>
      </c>
      <c r="F49" s="765">
        <f>D49+E49</f>
        <v>0</v>
      </c>
      <c r="G49" s="765">
        <v>0</v>
      </c>
      <c r="H49" s="765">
        <f t="shared" ref="H49:H51" si="17">+G49</f>
        <v>0</v>
      </c>
      <c r="I49" s="765">
        <f t="shared" ref="I49:I51" si="18">F49-H49</f>
        <v>0</v>
      </c>
    </row>
    <row r="50" spans="2:9" x14ac:dyDescent="0.25">
      <c r="B50" s="793"/>
      <c r="C50" s="790" t="s">
        <v>1674</v>
      </c>
      <c r="D50" s="763">
        <v>0</v>
      </c>
      <c r="E50" s="763">
        <v>0</v>
      </c>
      <c r="F50" s="765">
        <f>D50+E50</f>
        <v>0</v>
      </c>
      <c r="G50" s="765">
        <v>0</v>
      </c>
      <c r="H50" s="765">
        <f t="shared" si="17"/>
        <v>0</v>
      </c>
      <c r="I50" s="765">
        <f t="shared" si="18"/>
        <v>0</v>
      </c>
    </row>
    <row r="51" spans="2:9" x14ac:dyDescent="0.25">
      <c r="B51" s="793"/>
      <c r="C51" s="790" t="s">
        <v>1675</v>
      </c>
      <c r="D51" s="763">
        <v>0</v>
      </c>
      <c r="E51" s="763">
        <v>0</v>
      </c>
      <c r="F51" s="765">
        <f>D51+E51</f>
        <v>0</v>
      </c>
      <c r="G51" s="765">
        <v>0</v>
      </c>
      <c r="H51" s="765">
        <f t="shared" si="17"/>
        <v>0</v>
      </c>
      <c r="I51" s="765">
        <f t="shared" si="18"/>
        <v>0</v>
      </c>
    </row>
    <row r="52" spans="2:9" s="126" customFormat="1" x14ac:dyDescent="0.25">
      <c r="B52" s="756" t="s">
        <v>1676</v>
      </c>
      <c r="C52" s="757"/>
      <c r="D52" s="772">
        <f t="shared" ref="D52:I52" si="19">SUM(D53:D59)</f>
        <v>0</v>
      </c>
      <c r="E52" s="772">
        <f t="shared" si="19"/>
        <v>0</v>
      </c>
      <c r="F52" s="773">
        <f t="shared" si="19"/>
        <v>0</v>
      </c>
      <c r="G52" s="773">
        <f t="shared" si="19"/>
        <v>0</v>
      </c>
      <c r="H52" s="773">
        <f t="shared" si="19"/>
        <v>0</v>
      </c>
      <c r="I52" s="773">
        <f t="shared" si="19"/>
        <v>0</v>
      </c>
    </row>
    <row r="53" spans="2:9" x14ac:dyDescent="0.25">
      <c r="B53" s="793"/>
      <c r="C53" s="790" t="s">
        <v>1677</v>
      </c>
      <c r="D53" s="763">
        <v>0</v>
      </c>
      <c r="E53" s="763">
        <v>0</v>
      </c>
      <c r="F53" s="765">
        <f t="shared" ref="F53:F59" si="20">D53+E53</f>
        <v>0</v>
      </c>
      <c r="G53" s="765">
        <v>0</v>
      </c>
      <c r="H53" s="765">
        <f t="shared" ref="H53:H71" si="21">+G53</f>
        <v>0</v>
      </c>
      <c r="I53" s="765">
        <f t="shared" ref="I53:I59" si="22">F53-H53</f>
        <v>0</v>
      </c>
    </row>
    <row r="54" spans="2:9" x14ac:dyDescent="0.25">
      <c r="B54" s="793"/>
      <c r="C54" s="790" t="s">
        <v>1678</v>
      </c>
      <c r="D54" s="763">
        <v>0</v>
      </c>
      <c r="E54" s="763">
        <v>0</v>
      </c>
      <c r="F54" s="765">
        <f t="shared" si="20"/>
        <v>0</v>
      </c>
      <c r="G54" s="765">
        <v>0</v>
      </c>
      <c r="H54" s="765">
        <f t="shared" si="21"/>
        <v>0</v>
      </c>
      <c r="I54" s="765">
        <f t="shared" si="22"/>
        <v>0</v>
      </c>
    </row>
    <row r="55" spans="2:9" x14ac:dyDescent="0.25">
      <c r="B55" s="793"/>
      <c r="C55" s="790" t="s">
        <v>1679</v>
      </c>
      <c r="D55" s="763">
        <v>0</v>
      </c>
      <c r="E55" s="763">
        <v>0</v>
      </c>
      <c r="F55" s="765">
        <f t="shared" si="20"/>
        <v>0</v>
      </c>
      <c r="G55" s="765">
        <v>0</v>
      </c>
      <c r="H55" s="765">
        <f t="shared" si="21"/>
        <v>0</v>
      </c>
      <c r="I55" s="765">
        <f t="shared" si="22"/>
        <v>0</v>
      </c>
    </row>
    <row r="56" spans="2:9" x14ac:dyDescent="0.25">
      <c r="B56" s="793"/>
      <c r="C56" s="790" t="s">
        <v>1680</v>
      </c>
      <c r="D56" s="763">
        <v>0</v>
      </c>
      <c r="E56" s="763">
        <v>0</v>
      </c>
      <c r="F56" s="765">
        <f t="shared" si="20"/>
        <v>0</v>
      </c>
      <c r="G56" s="765">
        <v>0</v>
      </c>
      <c r="H56" s="765">
        <f t="shared" si="21"/>
        <v>0</v>
      </c>
      <c r="I56" s="765">
        <f t="shared" si="22"/>
        <v>0</v>
      </c>
    </row>
    <row r="57" spans="2:9" x14ac:dyDescent="0.25">
      <c r="B57" s="793"/>
      <c r="C57" s="790" t="s">
        <v>1681</v>
      </c>
      <c r="D57" s="763">
        <v>0</v>
      </c>
      <c r="E57" s="763">
        <v>0</v>
      </c>
      <c r="F57" s="765">
        <f t="shared" si="20"/>
        <v>0</v>
      </c>
      <c r="G57" s="765">
        <v>0</v>
      </c>
      <c r="H57" s="765">
        <f t="shared" si="21"/>
        <v>0</v>
      </c>
      <c r="I57" s="765">
        <f t="shared" si="22"/>
        <v>0</v>
      </c>
    </row>
    <row r="58" spans="2:9" x14ac:dyDescent="0.25">
      <c r="B58" s="793"/>
      <c r="C58" s="790" t="s">
        <v>1682</v>
      </c>
      <c r="D58" s="763">
        <v>0</v>
      </c>
      <c r="E58" s="763">
        <v>0</v>
      </c>
      <c r="F58" s="765">
        <f t="shared" si="20"/>
        <v>0</v>
      </c>
      <c r="G58" s="765">
        <v>0</v>
      </c>
      <c r="H58" s="765">
        <f t="shared" si="21"/>
        <v>0</v>
      </c>
      <c r="I58" s="765">
        <f t="shared" si="22"/>
        <v>0</v>
      </c>
    </row>
    <row r="59" spans="2:9" x14ac:dyDescent="0.25">
      <c r="B59" s="793"/>
      <c r="C59" s="790" t="s">
        <v>1683</v>
      </c>
      <c r="D59" s="763">
        <v>0</v>
      </c>
      <c r="E59" s="763">
        <v>0</v>
      </c>
      <c r="F59" s="765">
        <f t="shared" si="20"/>
        <v>0</v>
      </c>
      <c r="G59" s="765">
        <v>0</v>
      </c>
      <c r="H59" s="765">
        <f t="shared" si="21"/>
        <v>0</v>
      </c>
      <c r="I59" s="765">
        <f t="shared" si="22"/>
        <v>0</v>
      </c>
    </row>
    <row r="60" spans="2:9" s="126" customFormat="1" x14ac:dyDescent="0.25">
      <c r="B60" s="756" t="s">
        <v>89</v>
      </c>
      <c r="C60" s="757"/>
      <c r="D60" s="772">
        <f t="shared" ref="D60:I60" si="23">SUM(D61:D63)</f>
        <v>0</v>
      </c>
      <c r="E60" s="772">
        <f t="shared" si="23"/>
        <v>0</v>
      </c>
      <c r="F60" s="773">
        <f t="shared" si="23"/>
        <v>0</v>
      </c>
      <c r="G60" s="773">
        <f t="shared" si="23"/>
        <v>0</v>
      </c>
      <c r="H60" s="773">
        <f t="shared" si="23"/>
        <v>0</v>
      </c>
      <c r="I60" s="773">
        <f t="shared" si="23"/>
        <v>0</v>
      </c>
    </row>
    <row r="61" spans="2:9" x14ac:dyDescent="0.25">
      <c r="B61" s="793"/>
      <c r="C61" s="794" t="s">
        <v>99</v>
      </c>
      <c r="D61" s="763">
        <v>0</v>
      </c>
      <c r="E61" s="763">
        <v>0</v>
      </c>
      <c r="F61" s="765">
        <f>D61+E61</f>
        <v>0</v>
      </c>
      <c r="G61" s="765">
        <v>0</v>
      </c>
      <c r="H61" s="765">
        <f t="shared" si="21"/>
        <v>0</v>
      </c>
      <c r="I61" s="765">
        <f t="shared" ref="I61:I63" si="24">F61-H61</f>
        <v>0</v>
      </c>
    </row>
    <row r="62" spans="2:9" x14ac:dyDescent="0.25">
      <c r="B62" s="793"/>
      <c r="C62" s="794" t="s">
        <v>50</v>
      </c>
      <c r="D62" s="763">
        <v>0</v>
      </c>
      <c r="E62" s="763">
        <v>0</v>
      </c>
      <c r="F62" s="765">
        <f>D62+E62</f>
        <v>0</v>
      </c>
      <c r="G62" s="765">
        <v>0</v>
      </c>
      <c r="H62" s="765">
        <f t="shared" si="21"/>
        <v>0</v>
      </c>
      <c r="I62" s="765">
        <f t="shared" si="24"/>
        <v>0</v>
      </c>
    </row>
    <row r="63" spans="2:9" x14ac:dyDescent="0.25">
      <c r="B63" s="793"/>
      <c r="C63" s="794" t="s">
        <v>102</v>
      </c>
      <c r="D63" s="763">
        <v>0</v>
      </c>
      <c r="E63" s="763">
        <v>0</v>
      </c>
      <c r="F63" s="765">
        <f>D63+E63</f>
        <v>0</v>
      </c>
      <c r="G63" s="765">
        <v>0</v>
      </c>
      <c r="H63" s="765">
        <f t="shared" si="21"/>
        <v>0</v>
      </c>
      <c r="I63" s="765">
        <f t="shared" si="24"/>
        <v>0</v>
      </c>
    </row>
    <row r="64" spans="2:9" s="126" customFormat="1" x14ac:dyDescent="0.25">
      <c r="B64" s="756" t="s">
        <v>1684</v>
      </c>
      <c r="C64" s="757"/>
      <c r="D64" s="772">
        <f t="shared" ref="D64:I64" si="25">SUM(D65:D71)</f>
        <v>0</v>
      </c>
      <c r="E64" s="772">
        <f t="shared" si="25"/>
        <v>0</v>
      </c>
      <c r="F64" s="773">
        <f t="shared" si="25"/>
        <v>0</v>
      </c>
      <c r="G64" s="773">
        <f t="shared" si="25"/>
        <v>0</v>
      </c>
      <c r="H64" s="773">
        <f t="shared" si="25"/>
        <v>0</v>
      </c>
      <c r="I64" s="773">
        <f t="shared" si="25"/>
        <v>0</v>
      </c>
    </row>
    <row r="65" spans="2:13" x14ac:dyDescent="0.25">
      <c r="B65" s="793"/>
      <c r="C65" s="794" t="s">
        <v>1685</v>
      </c>
      <c r="D65" s="763">
        <v>0</v>
      </c>
      <c r="E65" s="763">
        <v>0</v>
      </c>
      <c r="F65" s="765">
        <f t="shared" ref="F65:F71" si="26">D65+E65</f>
        <v>0</v>
      </c>
      <c r="G65" s="765">
        <v>0</v>
      </c>
      <c r="H65" s="765">
        <f t="shared" si="21"/>
        <v>0</v>
      </c>
      <c r="I65" s="765">
        <f t="shared" ref="I65:I71" si="27">F65-H65</f>
        <v>0</v>
      </c>
    </row>
    <row r="66" spans="2:13" x14ac:dyDescent="0.25">
      <c r="B66" s="793"/>
      <c r="C66" s="794" t="s">
        <v>105</v>
      </c>
      <c r="D66" s="763">
        <v>0</v>
      </c>
      <c r="E66" s="763">
        <v>0</v>
      </c>
      <c r="F66" s="765">
        <f t="shared" si="26"/>
        <v>0</v>
      </c>
      <c r="G66" s="765">
        <v>0</v>
      </c>
      <c r="H66" s="765">
        <f t="shared" si="21"/>
        <v>0</v>
      </c>
      <c r="I66" s="765">
        <f t="shared" si="27"/>
        <v>0</v>
      </c>
    </row>
    <row r="67" spans="2:13" x14ac:dyDescent="0.25">
      <c r="B67" s="793"/>
      <c r="C67" s="794" t="s">
        <v>106</v>
      </c>
      <c r="D67" s="763">
        <v>0</v>
      </c>
      <c r="E67" s="763">
        <v>0</v>
      </c>
      <c r="F67" s="765">
        <f t="shared" si="26"/>
        <v>0</v>
      </c>
      <c r="G67" s="765">
        <v>0</v>
      </c>
      <c r="H67" s="765">
        <f t="shared" si="21"/>
        <v>0</v>
      </c>
      <c r="I67" s="765">
        <f t="shared" si="27"/>
        <v>0</v>
      </c>
    </row>
    <row r="68" spans="2:13" x14ac:dyDescent="0.25">
      <c r="B68" s="793"/>
      <c r="C68" s="794" t="s">
        <v>107</v>
      </c>
      <c r="D68" s="763">
        <v>0</v>
      </c>
      <c r="E68" s="763">
        <v>0</v>
      </c>
      <c r="F68" s="765">
        <f t="shared" si="26"/>
        <v>0</v>
      </c>
      <c r="G68" s="765">
        <v>0</v>
      </c>
      <c r="H68" s="765">
        <f t="shared" si="21"/>
        <v>0</v>
      </c>
      <c r="I68" s="765">
        <f t="shared" si="27"/>
        <v>0</v>
      </c>
    </row>
    <row r="69" spans="2:13" x14ac:dyDescent="0.25">
      <c r="B69" s="793"/>
      <c r="C69" s="794" t="s">
        <v>108</v>
      </c>
      <c r="D69" s="763">
        <v>0</v>
      </c>
      <c r="E69" s="763">
        <v>0</v>
      </c>
      <c r="F69" s="765">
        <f t="shared" si="26"/>
        <v>0</v>
      </c>
      <c r="G69" s="765">
        <v>0</v>
      </c>
      <c r="H69" s="765">
        <f t="shared" si="21"/>
        <v>0</v>
      </c>
      <c r="I69" s="765">
        <f t="shared" si="27"/>
        <v>0</v>
      </c>
    </row>
    <row r="70" spans="2:13" x14ac:dyDescent="0.25">
      <c r="B70" s="793"/>
      <c r="C70" s="794" t="s">
        <v>109</v>
      </c>
      <c r="D70" s="763">
        <v>0</v>
      </c>
      <c r="E70" s="763">
        <v>0</v>
      </c>
      <c r="F70" s="765">
        <f t="shared" si="26"/>
        <v>0</v>
      </c>
      <c r="G70" s="765">
        <v>0</v>
      </c>
      <c r="H70" s="765">
        <f t="shared" si="21"/>
        <v>0</v>
      </c>
      <c r="I70" s="765">
        <f t="shared" si="27"/>
        <v>0</v>
      </c>
    </row>
    <row r="71" spans="2:13" ht="24.75" customHeight="1" x14ac:dyDescent="0.25">
      <c r="B71" s="793"/>
      <c r="C71" s="794" t="s">
        <v>1686</v>
      </c>
      <c r="D71" s="763">
        <v>0</v>
      </c>
      <c r="E71" s="763">
        <v>0</v>
      </c>
      <c r="F71" s="765">
        <f t="shared" si="26"/>
        <v>0</v>
      </c>
      <c r="G71" s="765">
        <v>0</v>
      </c>
      <c r="H71" s="765">
        <f t="shared" si="21"/>
        <v>0</v>
      </c>
      <c r="I71" s="765">
        <f t="shared" si="27"/>
        <v>0</v>
      </c>
    </row>
    <row r="72" spans="2:13" s="230" customFormat="1" x14ac:dyDescent="0.25">
      <c r="B72" s="680"/>
      <c r="C72" s="795" t="s">
        <v>1607</v>
      </c>
      <c r="D72" s="796">
        <f t="shared" ref="D72:I72" si="28">D11+D21+D29+D39+D41+D48+D52+D60+D64</f>
        <v>3736300605</v>
      </c>
      <c r="E72" s="796">
        <f t="shared" si="28"/>
        <v>0</v>
      </c>
      <c r="F72" s="796">
        <f t="shared" si="28"/>
        <v>3736300605</v>
      </c>
      <c r="G72" s="796">
        <f t="shared" si="28"/>
        <v>593307763.19999993</v>
      </c>
      <c r="H72" s="796">
        <f t="shared" si="28"/>
        <v>593307763.19999993</v>
      </c>
      <c r="I72" s="796">
        <f t="shared" si="28"/>
        <v>3142992841.7999997</v>
      </c>
    </row>
    <row r="73" spans="2:13" s="126" customFormat="1" x14ac:dyDescent="0.25">
      <c r="B73" s="797"/>
      <c r="C73" s="798"/>
      <c r="D73" s="799"/>
      <c r="E73" s="799"/>
      <c r="F73" s="799"/>
      <c r="G73" s="799"/>
      <c r="H73" s="799"/>
      <c r="I73" s="799"/>
    </row>
    <row r="74" spans="2:13" x14ac:dyDescent="0.25">
      <c r="E74" s="800"/>
    </row>
    <row r="75" spans="2:13" s="1" customFormat="1" ht="12" x14ac:dyDescent="0.2">
      <c r="B75" s="2"/>
      <c r="C75" s="17"/>
      <c r="D75" s="29"/>
      <c r="E75" s="30"/>
      <c r="F75" s="30"/>
      <c r="G75" s="2"/>
      <c r="H75" s="31"/>
      <c r="I75" s="32"/>
      <c r="J75" s="30"/>
      <c r="K75" s="30"/>
      <c r="L75" s="2"/>
      <c r="M75" s="2"/>
    </row>
    <row r="76" spans="2:13" s="1" customFormat="1" ht="12" x14ac:dyDescent="0.2">
      <c r="B76" s="2"/>
      <c r="C76" s="33"/>
      <c r="D76" s="611" t="str">
        <f>+'[1]c) Clasificación Económica  (2'!D26:E26</f>
        <v xml:space="preserve">Dr. Celso del Angel Montiel Hernández </v>
      </c>
      <c r="E76" s="611"/>
      <c r="F76" s="30"/>
      <c r="G76" s="30"/>
      <c r="H76" s="611" t="str">
        <f>+'[1] ESF'!H70:I70</f>
        <v xml:space="preserve">Lic. José Antonio Amaya Santamaría </v>
      </c>
      <c r="I76" s="611"/>
      <c r="J76" s="19"/>
      <c r="K76" s="30"/>
      <c r="L76" s="2"/>
      <c r="M76" s="2"/>
    </row>
    <row r="77" spans="2:13" s="1" customFormat="1" ht="12" customHeight="1" x14ac:dyDescent="0.2">
      <c r="B77" s="2"/>
      <c r="C77" s="34"/>
      <c r="D77" s="508" t="s">
        <v>228</v>
      </c>
      <c r="E77" s="508"/>
      <c r="F77" s="35"/>
      <c r="G77" s="35"/>
      <c r="H77" s="508" t="str">
        <f>+'[1] ESF'!H71:I71</f>
        <v>Director de Area Administrativa</v>
      </c>
      <c r="I77" s="508"/>
      <c r="J77" s="19"/>
      <c r="K77" s="30"/>
      <c r="L77" s="2"/>
      <c r="M77" s="2"/>
    </row>
    <row r="79" spans="2:13" x14ac:dyDescent="0.25">
      <c r="F79" s="801"/>
    </row>
    <row r="80" spans="2:13" x14ac:dyDescent="0.25">
      <c r="F80" s="801"/>
    </row>
    <row r="83" spans="5:5" x14ac:dyDescent="0.25">
      <c r="E83" s="800"/>
    </row>
  </sheetData>
  <mergeCells count="22">
    <mergeCell ref="D76:E76"/>
    <mergeCell ref="H76:I76"/>
    <mergeCell ref="D77:E77"/>
    <mergeCell ref="H77:I77"/>
    <mergeCell ref="B39:C39"/>
    <mergeCell ref="B41:C41"/>
    <mergeCell ref="B48:C48"/>
    <mergeCell ref="B52:C52"/>
    <mergeCell ref="B60:C60"/>
    <mergeCell ref="B64:C64"/>
    <mergeCell ref="B8:C10"/>
    <mergeCell ref="D8:H8"/>
    <mergeCell ref="I8:I9"/>
    <mergeCell ref="B11:C11"/>
    <mergeCell ref="B21:C21"/>
    <mergeCell ref="B29:C29"/>
    <mergeCell ref="B1:I1"/>
    <mergeCell ref="B2:I2"/>
    <mergeCell ref="B3:I3"/>
    <mergeCell ref="B4:I4"/>
    <mergeCell ref="B5:I5"/>
    <mergeCell ref="B6:I6"/>
  </mergeCells>
  <pageMargins left="0" right="0" top="0" bottom="0" header="0.31496062992125984" footer="0.31496062992125984"/>
  <pageSetup scale="65" orientation="landscape" horizontalDpi="4294967295" verticalDpi="4294967295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IT37"/>
  <sheetViews>
    <sheetView workbookViewId="0"/>
  </sheetViews>
  <sheetFormatPr baseColWidth="10" defaultColWidth="2.7109375" defaultRowHeight="14.25" x14ac:dyDescent="0.2"/>
  <cols>
    <col min="1" max="1" width="2.7109375" style="343" customWidth="1"/>
    <col min="2" max="2" width="11.42578125" style="343" customWidth="1"/>
    <col min="3" max="3" width="23.28515625" style="343" customWidth="1"/>
    <col min="4" max="6" width="11.42578125" style="343" customWidth="1"/>
    <col min="7" max="7" width="26.85546875" style="343" customWidth="1"/>
    <col min="8" max="8" width="2.7109375" style="343" hidden="1" customWidth="1"/>
    <col min="9" max="254" width="11.42578125" style="343" hidden="1" customWidth="1"/>
    <col min="255" max="255" width="5.7109375" style="343" customWidth="1"/>
    <col min="256" max="256" width="2.7109375" style="343"/>
    <col min="257" max="257" width="2.7109375" style="343" customWidth="1"/>
    <col min="258" max="258" width="11.42578125" style="343" customWidth="1"/>
    <col min="259" max="259" width="23.28515625" style="343" customWidth="1"/>
    <col min="260" max="263" width="11.42578125" style="343" customWidth="1"/>
    <col min="264" max="511" width="0" style="343" hidden="1" customWidth="1"/>
    <col min="512" max="512" width="2.7109375" style="343"/>
    <col min="513" max="513" width="2.7109375" style="343" customWidth="1"/>
    <col min="514" max="514" width="11.42578125" style="343" customWidth="1"/>
    <col min="515" max="515" width="23.28515625" style="343" customWidth="1"/>
    <col min="516" max="519" width="11.42578125" style="343" customWidth="1"/>
    <col min="520" max="767" width="0" style="343" hidden="1" customWidth="1"/>
    <col min="768" max="768" width="2.7109375" style="343"/>
    <col min="769" max="769" width="2.7109375" style="343" customWidth="1"/>
    <col min="770" max="770" width="11.42578125" style="343" customWidth="1"/>
    <col min="771" max="771" width="23.28515625" style="343" customWidth="1"/>
    <col min="772" max="775" width="11.42578125" style="343" customWidth="1"/>
    <col min="776" max="1023" width="0" style="343" hidden="1" customWidth="1"/>
    <col min="1024" max="1024" width="2.7109375" style="343"/>
    <col min="1025" max="1025" width="2.7109375" style="343" customWidth="1"/>
    <col min="1026" max="1026" width="11.42578125" style="343" customWidth="1"/>
    <col min="1027" max="1027" width="23.28515625" style="343" customWidth="1"/>
    <col min="1028" max="1031" width="11.42578125" style="343" customWidth="1"/>
    <col min="1032" max="1279" width="0" style="343" hidden="1" customWidth="1"/>
    <col min="1280" max="1280" width="2.7109375" style="343"/>
    <col min="1281" max="1281" width="2.7109375" style="343" customWidth="1"/>
    <col min="1282" max="1282" width="11.42578125" style="343" customWidth="1"/>
    <col min="1283" max="1283" width="23.28515625" style="343" customWidth="1"/>
    <col min="1284" max="1287" width="11.42578125" style="343" customWidth="1"/>
    <col min="1288" max="1535" width="0" style="343" hidden="1" customWidth="1"/>
    <col min="1536" max="1536" width="2.7109375" style="343"/>
    <col min="1537" max="1537" width="2.7109375" style="343" customWidth="1"/>
    <col min="1538" max="1538" width="11.42578125" style="343" customWidth="1"/>
    <col min="1539" max="1539" width="23.28515625" style="343" customWidth="1"/>
    <col min="1540" max="1543" width="11.42578125" style="343" customWidth="1"/>
    <col min="1544" max="1791" width="0" style="343" hidden="1" customWidth="1"/>
    <col min="1792" max="1792" width="2.7109375" style="343"/>
    <col min="1793" max="1793" width="2.7109375" style="343" customWidth="1"/>
    <col min="1794" max="1794" width="11.42578125" style="343" customWidth="1"/>
    <col min="1795" max="1795" width="23.28515625" style="343" customWidth="1"/>
    <col min="1796" max="1799" width="11.42578125" style="343" customWidth="1"/>
    <col min="1800" max="2047" width="0" style="343" hidden="1" customWidth="1"/>
    <col min="2048" max="2048" width="2.7109375" style="343"/>
    <col min="2049" max="2049" width="2.7109375" style="343" customWidth="1"/>
    <col min="2050" max="2050" width="11.42578125" style="343" customWidth="1"/>
    <col min="2051" max="2051" width="23.28515625" style="343" customWidth="1"/>
    <col min="2052" max="2055" width="11.42578125" style="343" customWidth="1"/>
    <col min="2056" max="2303" width="0" style="343" hidden="1" customWidth="1"/>
    <col min="2304" max="2304" width="2.7109375" style="343"/>
    <col min="2305" max="2305" width="2.7109375" style="343" customWidth="1"/>
    <col min="2306" max="2306" width="11.42578125" style="343" customWidth="1"/>
    <col min="2307" max="2307" width="23.28515625" style="343" customWidth="1"/>
    <col min="2308" max="2311" width="11.42578125" style="343" customWidth="1"/>
    <col min="2312" max="2559" width="0" style="343" hidden="1" customWidth="1"/>
    <col min="2560" max="2560" width="2.7109375" style="343"/>
    <col min="2561" max="2561" width="2.7109375" style="343" customWidth="1"/>
    <col min="2562" max="2562" width="11.42578125" style="343" customWidth="1"/>
    <col min="2563" max="2563" width="23.28515625" style="343" customWidth="1"/>
    <col min="2564" max="2567" width="11.42578125" style="343" customWidth="1"/>
    <col min="2568" max="2815" width="0" style="343" hidden="1" customWidth="1"/>
    <col min="2816" max="2816" width="2.7109375" style="343"/>
    <col min="2817" max="2817" width="2.7109375" style="343" customWidth="1"/>
    <col min="2818" max="2818" width="11.42578125" style="343" customWidth="1"/>
    <col min="2819" max="2819" width="23.28515625" style="343" customWidth="1"/>
    <col min="2820" max="2823" width="11.42578125" style="343" customWidth="1"/>
    <col min="2824" max="3071" width="0" style="343" hidden="1" customWidth="1"/>
    <col min="3072" max="3072" width="2.7109375" style="343"/>
    <col min="3073" max="3073" width="2.7109375" style="343" customWidth="1"/>
    <col min="3074" max="3074" width="11.42578125" style="343" customWidth="1"/>
    <col min="3075" max="3075" width="23.28515625" style="343" customWidth="1"/>
    <col min="3076" max="3079" width="11.42578125" style="343" customWidth="1"/>
    <col min="3080" max="3327" width="0" style="343" hidden="1" customWidth="1"/>
    <col min="3328" max="3328" width="2.7109375" style="343"/>
    <col min="3329" max="3329" width="2.7109375" style="343" customWidth="1"/>
    <col min="3330" max="3330" width="11.42578125" style="343" customWidth="1"/>
    <col min="3331" max="3331" width="23.28515625" style="343" customWidth="1"/>
    <col min="3332" max="3335" width="11.42578125" style="343" customWidth="1"/>
    <col min="3336" max="3583" width="0" style="343" hidden="1" customWidth="1"/>
    <col min="3584" max="3584" width="2.7109375" style="343"/>
    <col min="3585" max="3585" width="2.7109375" style="343" customWidth="1"/>
    <col min="3586" max="3586" width="11.42578125" style="343" customWidth="1"/>
    <col min="3587" max="3587" width="23.28515625" style="343" customWidth="1"/>
    <col min="3588" max="3591" width="11.42578125" style="343" customWidth="1"/>
    <col min="3592" max="3839" width="0" style="343" hidden="1" customWidth="1"/>
    <col min="3840" max="3840" width="2.7109375" style="343"/>
    <col min="3841" max="3841" width="2.7109375" style="343" customWidth="1"/>
    <col min="3842" max="3842" width="11.42578125" style="343" customWidth="1"/>
    <col min="3843" max="3843" width="23.28515625" style="343" customWidth="1"/>
    <col min="3844" max="3847" width="11.42578125" style="343" customWidth="1"/>
    <col min="3848" max="4095" width="0" style="343" hidden="1" customWidth="1"/>
    <col min="4096" max="4096" width="2.7109375" style="343"/>
    <col min="4097" max="4097" width="2.7109375" style="343" customWidth="1"/>
    <col min="4098" max="4098" width="11.42578125" style="343" customWidth="1"/>
    <col min="4099" max="4099" width="23.28515625" style="343" customWidth="1"/>
    <col min="4100" max="4103" width="11.42578125" style="343" customWidth="1"/>
    <col min="4104" max="4351" width="0" style="343" hidden="1" customWidth="1"/>
    <col min="4352" max="4352" width="2.7109375" style="343"/>
    <col min="4353" max="4353" width="2.7109375" style="343" customWidth="1"/>
    <col min="4354" max="4354" width="11.42578125" style="343" customWidth="1"/>
    <col min="4355" max="4355" width="23.28515625" style="343" customWidth="1"/>
    <col min="4356" max="4359" width="11.42578125" style="343" customWidth="1"/>
    <col min="4360" max="4607" width="0" style="343" hidden="1" customWidth="1"/>
    <col min="4608" max="4608" width="2.7109375" style="343"/>
    <col min="4609" max="4609" width="2.7109375" style="343" customWidth="1"/>
    <col min="4610" max="4610" width="11.42578125" style="343" customWidth="1"/>
    <col min="4611" max="4611" width="23.28515625" style="343" customWidth="1"/>
    <col min="4612" max="4615" width="11.42578125" style="343" customWidth="1"/>
    <col min="4616" max="4863" width="0" style="343" hidden="1" customWidth="1"/>
    <col min="4864" max="4864" width="2.7109375" style="343"/>
    <col min="4865" max="4865" width="2.7109375" style="343" customWidth="1"/>
    <col min="4866" max="4866" width="11.42578125" style="343" customWidth="1"/>
    <col min="4867" max="4867" width="23.28515625" style="343" customWidth="1"/>
    <col min="4868" max="4871" width="11.42578125" style="343" customWidth="1"/>
    <col min="4872" max="5119" width="0" style="343" hidden="1" customWidth="1"/>
    <col min="5120" max="5120" width="2.7109375" style="343"/>
    <col min="5121" max="5121" width="2.7109375" style="343" customWidth="1"/>
    <col min="5122" max="5122" width="11.42578125" style="343" customWidth="1"/>
    <col min="5123" max="5123" width="23.28515625" style="343" customWidth="1"/>
    <col min="5124" max="5127" width="11.42578125" style="343" customWidth="1"/>
    <col min="5128" max="5375" width="0" style="343" hidden="1" customWidth="1"/>
    <col min="5376" max="5376" width="2.7109375" style="343"/>
    <col min="5377" max="5377" width="2.7109375" style="343" customWidth="1"/>
    <col min="5378" max="5378" width="11.42578125" style="343" customWidth="1"/>
    <col min="5379" max="5379" width="23.28515625" style="343" customWidth="1"/>
    <col min="5380" max="5383" width="11.42578125" style="343" customWidth="1"/>
    <col min="5384" max="5631" width="0" style="343" hidden="1" customWidth="1"/>
    <col min="5632" max="5632" width="2.7109375" style="343"/>
    <col min="5633" max="5633" width="2.7109375" style="343" customWidth="1"/>
    <col min="5634" max="5634" width="11.42578125" style="343" customWidth="1"/>
    <col min="5635" max="5635" width="23.28515625" style="343" customWidth="1"/>
    <col min="5636" max="5639" width="11.42578125" style="343" customWidth="1"/>
    <col min="5640" max="5887" width="0" style="343" hidden="1" customWidth="1"/>
    <col min="5888" max="5888" width="2.7109375" style="343"/>
    <col min="5889" max="5889" width="2.7109375" style="343" customWidth="1"/>
    <col min="5890" max="5890" width="11.42578125" style="343" customWidth="1"/>
    <col min="5891" max="5891" width="23.28515625" style="343" customWidth="1"/>
    <col min="5892" max="5895" width="11.42578125" style="343" customWidth="1"/>
    <col min="5896" max="6143" width="0" style="343" hidden="1" customWidth="1"/>
    <col min="6144" max="6144" width="2.7109375" style="343"/>
    <col min="6145" max="6145" width="2.7109375" style="343" customWidth="1"/>
    <col min="6146" max="6146" width="11.42578125" style="343" customWidth="1"/>
    <col min="6147" max="6147" width="23.28515625" style="343" customWidth="1"/>
    <col min="6148" max="6151" width="11.42578125" style="343" customWidth="1"/>
    <col min="6152" max="6399" width="0" style="343" hidden="1" customWidth="1"/>
    <col min="6400" max="6400" width="2.7109375" style="343"/>
    <col min="6401" max="6401" width="2.7109375" style="343" customWidth="1"/>
    <col min="6402" max="6402" width="11.42578125" style="343" customWidth="1"/>
    <col min="6403" max="6403" width="23.28515625" style="343" customWidth="1"/>
    <col min="6404" max="6407" width="11.42578125" style="343" customWidth="1"/>
    <col min="6408" max="6655" width="0" style="343" hidden="1" customWidth="1"/>
    <col min="6656" max="6656" width="2.7109375" style="343"/>
    <col min="6657" max="6657" width="2.7109375" style="343" customWidth="1"/>
    <col min="6658" max="6658" width="11.42578125" style="343" customWidth="1"/>
    <col min="6659" max="6659" width="23.28515625" style="343" customWidth="1"/>
    <col min="6660" max="6663" width="11.42578125" style="343" customWidth="1"/>
    <col min="6664" max="6911" width="0" style="343" hidden="1" customWidth="1"/>
    <col min="6912" max="6912" width="2.7109375" style="343"/>
    <col min="6913" max="6913" width="2.7109375" style="343" customWidth="1"/>
    <col min="6914" max="6914" width="11.42578125" style="343" customWidth="1"/>
    <col min="6915" max="6915" width="23.28515625" style="343" customWidth="1"/>
    <col min="6916" max="6919" width="11.42578125" style="343" customWidth="1"/>
    <col min="6920" max="7167" width="0" style="343" hidden="1" customWidth="1"/>
    <col min="7168" max="7168" width="2.7109375" style="343"/>
    <col min="7169" max="7169" width="2.7109375" style="343" customWidth="1"/>
    <col min="7170" max="7170" width="11.42578125" style="343" customWidth="1"/>
    <col min="7171" max="7171" width="23.28515625" style="343" customWidth="1"/>
    <col min="7172" max="7175" width="11.42578125" style="343" customWidth="1"/>
    <col min="7176" max="7423" width="0" style="343" hidden="1" customWidth="1"/>
    <col min="7424" max="7424" width="2.7109375" style="343"/>
    <col min="7425" max="7425" width="2.7109375" style="343" customWidth="1"/>
    <col min="7426" max="7426" width="11.42578125" style="343" customWidth="1"/>
    <col min="7427" max="7427" width="23.28515625" style="343" customWidth="1"/>
    <col min="7428" max="7431" width="11.42578125" style="343" customWidth="1"/>
    <col min="7432" max="7679" width="0" style="343" hidden="1" customWidth="1"/>
    <col min="7680" max="7680" width="2.7109375" style="343"/>
    <col min="7681" max="7681" width="2.7109375" style="343" customWidth="1"/>
    <col min="7682" max="7682" width="11.42578125" style="343" customWidth="1"/>
    <col min="7683" max="7683" width="23.28515625" style="343" customWidth="1"/>
    <col min="7684" max="7687" width="11.42578125" style="343" customWidth="1"/>
    <col min="7688" max="7935" width="0" style="343" hidden="1" customWidth="1"/>
    <col min="7936" max="7936" width="2.7109375" style="343"/>
    <col min="7937" max="7937" width="2.7109375" style="343" customWidth="1"/>
    <col min="7938" max="7938" width="11.42578125" style="343" customWidth="1"/>
    <col min="7939" max="7939" width="23.28515625" style="343" customWidth="1"/>
    <col min="7940" max="7943" width="11.42578125" style="343" customWidth="1"/>
    <col min="7944" max="8191" width="0" style="343" hidden="1" customWidth="1"/>
    <col min="8192" max="8192" width="2.7109375" style="343"/>
    <col min="8193" max="8193" width="2.7109375" style="343" customWidth="1"/>
    <col min="8194" max="8194" width="11.42578125" style="343" customWidth="1"/>
    <col min="8195" max="8195" width="23.28515625" style="343" customWidth="1"/>
    <col min="8196" max="8199" width="11.42578125" style="343" customWidth="1"/>
    <col min="8200" max="8447" width="0" style="343" hidden="1" customWidth="1"/>
    <col min="8448" max="8448" width="2.7109375" style="343"/>
    <col min="8449" max="8449" width="2.7109375" style="343" customWidth="1"/>
    <col min="8450" max="8450" width="11.42578125" style="343" customWidth="1"/>
    <col min="8451" max="8451" width="23.28515625" style="343" customWidth="1"/>
    <col min="8452" max="8455" width="11.42578125" style="343" customWidth="1"/>
    <col min="8456" max="8703" width="0" style="343" hidden="1" customWidth="1"/>
    <col min="8704" max="8704" width="2.7109375" style="343"/>
    <col min="8705" max="8705" width="2.7109375" style="343" customWidth="1"/>
    <col min="8706" max="8706" width="11.42578125" style="343" customWidth="1"/>
    <col min="8707" max="8707" width="23.28515625" style="343" customWidth="1"/>
    <col min="8708" max="8711" width="11.42578125" style="343" customWidth="1"/>
    <col min="8712" max="8959" width="0" style="343" hidden="1" customWidth="1"/>
    <col min="8960" max="8960" width="2.7109375" style="343"/>
    <col min="8961" max="8961" width="2.7109375" style="343" customWidth="1"/>
    <col min="8962" max="8962" width="11.42578125" style="343" customWidth="1"/>
    <col min="8963" max="8963" width="23.28515625" style="343" customWidth="1"/>
    <col min="8964" max="8967" width="11.42578125" style="343" customWidth="1"/>
    <col min="8968" max="9215" width="0" style="343" hidden="1" customWidth="1"/>
    <col min="9216" max="9216" width="2.7109375" style="343"/>
    <col min="9217" max="9217" width="2.7109375" style="343" customWidth="1"/>
    <col min="9218" max="9218" width="11.42578125" style="343" customWidth="1"/>
    <col min="9219" max="9219" width="23.28515625" style="343" customWidth="1"/>
    <col min="9220" max="9223" width="11.42578125" style="343" customWidth="1"/>
    <col min="9224" max="9471" width="0" style="343" hidden="1" customWidth="1"/>
    <col min="9472" max="9472" width="2.7109375" style="343"/>
    <col min="9473" max="9473" width="2.7109375" style="343" customWidth="1"/>
    <col min="9474" max="9474" width="11.42578125" style="343" customWidth="1"/>
    <col min="9475" max="9475" width="23.28515625" style="343" customWidth="1"/>
    <col min="9476" max="9479" width="11.42578125" style="343" customWidth="1"/>
    <col min="9480" max="9727" width="0" style="343" hidden="1" customWidth="1"/>
    <col min="9728" max="9728" width="2.7109375" style="343"/>
    <col min="9729" max="9729" width="2.7109375" style="343" customWidth="1"/>
    <col min="9730" max="9730" width="11.42578125" style="343" customWidth="1"/>
    <col min="9731" max="9731" width="23.28515625" style="343" customWidth="1"/>
    <col min="9732" max="9735" width="11.42578125" style="343" customWidth="1"/>
    <col min="9736" max="9983" width="0" style="343" hidden="1" customWidth="1"/>
    <col min="9984" max="9984" width="2.7109375" style="343"/>
    <col min="9985" max="9985" width="2.7109375" style="343" customWidth="1"/>
    <col min="9986" max="9986" width="11.42578125" style="343" customWidth="1"/>
    <col min="9987" max="9987" width="23.28515625" style="343" customWidth="1"/>
    <col min="9988" max="9991" width="11.42578125" style="343" customWidth="1"/>
    <col min="9992" max="10239" width="0" style="343" hidden="1" customWidth="1"/>
    <col min="10240" max="10240" width="2.7109375" style="343"/>
    <col min="10241" max="10241" width="2.7109375" style="343" customWidth="1"/>
    <col min="10242" max="10242" width="11.42578125" style="343" customWidth="1"/>
    <col min="10243" max="10243" width="23.28515625" style="343" customWidth="1"/>
    <col min="10244" max="10247" width="11.42578125" style="343" customWidth="1"/>
    <col min="10248" max="10495" width="0" style="343" hidden="1" customWidth="1"/>
    <col min="10496" max="10496" width="2.7109375" style="343"/>
    <col min="10497" max="10497" width="2.7109375" style="343" customWidth="1"/>
    <col min="10498" max="10498" width="11.42578125" style="343" customWidth="1"/>
    <col min="10499" max="10499" width="23.28515625" style="343" customWidth="1"/>
    <col min="10500" max="10503" width="11.42578125" style="343" customWidth="1"/>
    <col min="10504" max="10751" width="0" style="343" hidden="1" customWidth="1"/>
    <col min="10752" max="10752" width="2.7109375" style="343"/>
    <col min="10753" max="10753" width="2.7109375" style="343" customWidth="1"/>
    <col min="10754" max="10754" width="11.42578125" style="343" customWidth="1"/>
    <col min="10755" max="10755" width="23.28515625" style="343" customWidth="1"/>
    <col min="10756" max="10759" width="11.42578125" style="343" customWidth="1"/>
    <col min="10760" max="11007" width="0" style="343" hidden="1" customWidth="1"/>
    <col min="11008" max="11008" width="2.7109375" style="343"/>
    <col min="11009" max="11009" width="2.7109375" style="343" customWidth="1"/>
    <col min="11010" max="11010" width="11.42578125" style="343" customWidth="1"/>
    <col min="11011" max="11011" width="23.28515625" style="343" customWidth="1"/>
    <col min="11012" max="11015" width="11.42578125" style="343" customWidth="1"/>
    <col min="11016" max="11263" width="0" style="343" hidden="1" customWidth="1"/>
    <col min="11264" max="11264" width="2.7109375" style="343"/>
    <col min="11265" max="11265" width="2.7109375" style="343" customWidth="1"/>
    <col min="11266" max="11266" width="11.42578125" style="343" customWidth="1"/>
    <col min="11267" max="11267" width="23.28515625" style="343" customWidth="1"/>
    <col min="11268" max="11271" width="11.42578125" style="343" customWidth="1"/>
    <col min="11272" max="11519" width="0" style="343" hidden="1" customWidth="1"/>
    <col min="11520" max="11520" width="2.7109375" style="343"/>
    <col min="11521" max="11521" width="2.7109375" style="343" customWidth="1"/>
    <col min="11522" max="11522" width="11.42578125" style="343" customWidth="1"/>
    <col min="11523" max="11523" width="23.28515625" style="343" customWidth="1"/>
    <col min="11524" max="11527" width="11.42578125" style="343" customWidth="1"/>
    <col min="11528" max="11775" width="0" style="343" hidden="1" customWidth="1"/>
    <col min="11776" max="11776" width="2.7109375" style="343"/>
    <col min="11777" max="11777" width="2.7109375" style="343" customWidth="1"/>
    <col min="11778" max="11778" width="11.42578125" style="343" customWidth="1"/>
    <col min="11779" max="11779" width="23.28515625" style="343" customWidth="1"/>
    <col min="11780" max="11783" width="11.42578125" style="343" customWidth="1"/>
    <col min="11784" max="12031" width="0" style="343" hidden="1" customWidth="1"/>
    <col min="12032" max="12032" width="2.7109375" style="343"/>
    <col min="12033" max="12033" width="2.7109375" style="343" customWidth="1"/>
    <col min="12034" max="12034" width="11.42578125" style="343" customWidth="1"/>
    <col min="12035" max="12035" width="23.28515625" style="343" customWidth="1"/>
    <col min="12036" max="12039" width="11.42578125" style="343" customWidth="1"/>
    <col min="12040" max="12287" width="0" style="343" hidden="1" customWidth="1"/>
    <col min="12288" max="12288" width="2.7109375" style="343"/>
    <col min="12289" max="12289" width="2.7109375" style="343" customWidth="1"/>
    <col min="12290" max="12290" width="11.42578125" style="343" customWidth="1"/>
    <col min="12291" max="12291" width="23.28515625" style="343" customWidth="1"/>
    <col min="12292" max="12295" width="11.42578125" style="343" customWidth="1"/>
    <col min="12296" max="12543" width="0" style="343" hidden="1" customWidth="1"/>
    <col min="12544" max="12544" width="2.7109375" style="343"/>
    <col min="12545" max="12545" width="2.7109375" style="343" customWidth="1"/>
    <col min="12546" max="12546" width="11.42578125" style="343" customWidth="1"/>
    <col min="12547" max="12547" width="23.28515625" style="343" customWidth="1"/>
    <col min="12548" max="12551" width="11.42578125" style="343" customWidth="1"/>
    <col min="12552" max="12799" width="0" style="343" hidden="1" customWidth="1"/>
    <col min="12800" max="12800" width="2.7109375" style="343"/>
    <col min="12801" max="12801" width="2.7109375" style="343" customWidth="1"/>
    <col min="12802" max="12802" width="11.42578125" style="343" customWidth="1"/>
    <col min="12803" max="12803" width="23.28515625" style="343" customWidth="1"/>
    <col min="12804" max="12807" width="11.42578125" style="343" customWidth="1"/>
    <col min="12808" max="13055" width="0" style="343" hidden="1" customWidth="1"/>
    <col min="13056" max="13056" width="2.7109375" style="343"/>
    <col min="13057" max="13057" width="2.7109375" style="343" customWidth="1"/>
    <col min="13058" max="13058" width="11.42578125" style="343" customWidth="1"/>
    <col min="13059" max="13059" width="23.28515625" style="343" customWidth="1"/>
    <col min="13060" max="13063" width="11.42578125" style="343" customWidth="1"/>
    <col min="13064" max="13311" width="0" style="343" hidden="1" customWidth="1"/>
    <col min="13312" max="13312" width="2.7109375" style="343"/>
    <col min="13313" max="13313" width="2.7109375" style="343" customWidth="1"/>
    <col min="13314" max="13314" width="11.42578125" style="343" customWidth="1"/>
    <col min="13315" max="13315" width="23.28515625" style="343" customWidth="1"/>
    <col min="13316" max="13319" width="11.42578125" style="343" customWidth="1"/>
    <col min="13320" max="13567" width="0" style="343" hidden="1" customWidth="1"/>
    <col min="13568" max="13568" width="2.7109375" style="343"/>
    <col min="13569" max="13569" width="2.7109375" style="343" customWidth="1"/>
    <col min="13570" max="13570" width="11.42578125" style="343" customWidth="1"/>
    <col min="13571" max="13571" width="23.28515625" style="343" customWidth="1"/>
    <col min="13572" max="13575" width="11.42578125" style="343" customWidth="1"/>
    <col min="13576" max="13823" width="0" style="343" hidden="1" customWidth="1"/>
    <col min="13824" max="13824" width="2.7109375" style="343"/>
    <col min="13825" max="13825" width="2.7109375" style="343" customWidth="1"/>
    <col min="13826" max="13826" width="11.42578125" style="343" customWidth="1"/>
    <col min="13827" max="13827" width="23.28515625" style="343" customWidth="1"/>
    <col min="13828" max="13831" width="11.42578125" style="343" customWidth="1"/>
    <col min="13832" max="14079" width="0" style="343" hidden="1" customWidth="1"/>
    <col min="14080" max="14080" width="2.7109375" style="343"/>
    <col min="14081" max="14081" width="2.7109375" style="343" customWidth="1"/>
    <col min="14082" max="14082" width="11.42578125" style="343" customWidth="1"/>
    <col min="14083" max="14083" width="23.28515625" style="343" customWidth="1"/>
    <col min="14084" max="14087" width="11.42578125" style="343" customWidth="1"/>
    <col min="14088" max="14335" width="0" style="343" hidden="1" customWidth="1"/>
    <col min="14336" max="14336" width="2.7109375" style="343"/>
    <col min="14337" max="14337" width="2.7109375" style="343" customWidth="1"/>
    <col min="14338" max="14338" width="11.42578125" style="343" customWidth="1"/>
    <col min="14339" max="14339" width="23.28515625" style="343" customWidth="1"/>
    <col min="14340" max="14343" width="11.42578125" style="343" customWidth="1"/>
    <col min="14344" max="14591" width="0" style="343" hidden="1" customWidth="1"/>
    <col min="14592" max="14592" width="2.7109375" style="343"/>
    <col min="14593" max="14593" width="2.7109375" style="343" customWidth="1"/>
    <col min="14594" max="14594" width="11.42578125" style="343" customWidth="1"/>
    <col min="14595" max="14595" width="23.28515625" style="343" customWidth="1"/>
    <col min="14596" max="14599" width="11.42578125" style="343" customWidth="1"/>
    <col min="14600" max="14847" width="0" style="343" hidden="1" customWidth="1"/>
    <col min="14848" max="14848" width="2.7109375" style="343"/>
    <col min="14849" max="14849" width="2.7109375" style="343" customWidth="1"/>
    <col min="14850" max="14850" width="11.42578125" style="343" customWidth="1"/>
    <col min="14851" max="14851" width="23.28515625" style="343" customWidth="1"/>
    <col min="14852" max="14855" width="11.42578125" style="343" customWidth="1"/>
    <col min="14856" max="15103" width="0" style="343" hidden="1" customWidth="1"/>
    <col min="15104" max="15104" width="2.7109375" style="343"/>
    <col min="15105" max="15105" width="2.7109375" style="343" customWidth="1"/>
    <col min="15106" max="15106" width="11.42578125" style="343" customWidth="1"/>
    <col min="15107" max="15107" width="23.28515625" style="343" customWidth="1"/>
    <col min="15108" max="15111" width="11.42578125" style="343" customWidth="1"/>
    <col min="15112" max="15359" width="0" style="343" hidden="1" customWidth="1"/>
    <col min="15360" max="15360" width="2.7109375" style="343"/>
    <col min="15361" max="15361" width="2.7109375" style="343" customWidth="1"/>
    <col min="15362" max="15362" width="11.42578125" style="343" customWidth="1"/>
    <col min="15363" max="15363" width="23.28515625" style="343" customWidth="1"/>
    <col min="15364" max="15367" width="11.42578125" style="343" customWidth="1"/>
    <col min="15368" max="15615" width="0" style="343" hidden="1" customWidth="1"/>
    <col min="15616" max="15616" width="2.7109375" style="343"/>
    <col min="15617" max="15617" width="2.7109375" style="343" customWidth="1"/>
    <col min="15618" max="15618" width="11.42578125" style="343" customWidth="1"/>
    <col min="15619" max="15619" width="23.28515625" style="343" customWidth="1"/>
    <col min="15620" max="15623" width="11.42578125" style="343" customWidth="1"/>
    <col min="15624" max="15871" width="0" style="343" hidden="1" customWidth="1"/>
    <col min="15872" max="15872" width="2.7109375" style="343"/>
    <col min="15873" max="15873" width="2.7109375" style="343" customWidth="1"/>
    <col min="15874" max="15874" width="11.42578125" style="343" customWidth="1"/>
    <col min="15875" max="15875" width="23.28515625" style="343" customWidth="1"/>
    <col min="15876" max="15879" width="11.42578125" style="343" customWidth="1"/>
    <col min="15880" max="16127" width="0" style="343" hidden="1" customWidth="1"/>
    <col min="16128" max="16128" width="2.7109375" style="343"/>
    <col min="16129" max="16129" width="2.7109375" style="343" customWidth="1"/>
    <col min="16130" max="16130" width="11.42578125" style="343" customWidth="1"/>
    <col min="16131" max="16131" width="23.28515625" style="343" customWidth="1"/>
    <col min="16132" max="16135" width="11.42578125" style="343" customWidth="1"/>
    <col min="16136" max="16383" width="0" style="343" hidden="1" customWidth="1"/>
    <col min="16384" max="16384" width="2.7109375" style="343"/>
  </cols>
  <sheetData>
    <row r="2" spans="2:12" ht="15" x14ac:dyDescent="0.2">
      <c r="B2" s="615" t="s">
        <v>274</v>
      </c>
      <c r="C2" s="615"/>
      <c r="D2" s="615"/>
      <c r="E2" s="615"/>
      <c r="F2" s="615"/>
      <c r="G2" s="615"/>
    </row>
    <row r="3" spans="2:12" ht="15" x14ac:dyDescent="0.2">
      <c r="B3" s="616" t="s">
        <v>3</v>
      </c>
      <c r="C3" s="616"/>
      <c r="D3" s="616"/>
      <c r="E3" s="616"/>
      <c r="F3" s="616"/>
      <c r="G3" s="616"/>
      <c r="J3" s="344"/>
      <c r="K3" s="344"/>
      <c r="L3" s="344"/>
    </row>
    <row r="4" spans="2:12" ht="15" x14ac:dyDescent="0.2">
      <c r="B4" s="615" t="s">
        <v>277</v>
      </c>
      <c r="C4" s="615"/>
      <c r="D4" s="615"/>
      <c r="E4" s="615"/>
      <c r="F4" s="615"/>
      <c r="G4" s="615"/>
      <c r="J4" s="344"/>
      <c r="K4" s="344"/>
      <c r="L4" s="344"/>
    </row>
    <row r="5" spans="2:12" ht="15" x14ac:dyDescent="0.2">
      <c r="B5" s="615" t="s">
        <v>304</v>
      </c>
      <c r="C5" s="615"/>
      <c r="D5" s="615"/>
      <c r="E5" s="615"/>
      <c r="F5" s="615"/>
      <c r="G5" s="615"/>
      <c r="J5" s="344"/>
      <c r="K5" s="344"/>
      <c r="L5" s="344"/>
    </row>
    <row r="6" spans="2:12" x14ac:dyDescent="0.2">
      <c r="B6" s="345"/>
      <c r="C6" s="345"/>
      <c r="D6" s="345"/>
      <c r="E6" s="345"/>
      <c r="F6" s="345"/>
      <c r="G6" s="345"/>
    </row>
    <row r="7" spans="2:12" x14ac:dyDescent="0.2">
      <c r="B7" s="614" t="s">
        <v>263</v>
      </c>
      <c r="C7" s="614"/>
      <c r="D7" s="614" t="s">
        <v>261</v>
      </c>
      <c r="E7" s="614"/>
      <c r="F7" s="614" t="s">
        <v>262</v>
      </c>
      <c r="G7" s="614"/>
    </row>
    <row r="8" spans="2:12" x14ac:dyDescent="0.2">
      <c r="B8" s="614" t="s">
        <v>264</v>
      </c>
      <c r="C8" s="614"/>
      <c r="D8" s="614"/>
      <c r="E8" s="614"/>
      <c r="F8" s="614"/>
      <c r="G8" s="614"/>
    </row>
    <row r="9" spans="2:12" x14ac:dyDescent="0.2">
      <c r="B9" s="612"/>
      <c r="C9" s="612"/>
      <c r="D9" s="613"/>
      <c r="E9" s="613"/>
      <c r="F9" s="613"/>
      <c r="G9" s="613"/>
    </row>
    <row r="10" spans="2:12" x14ac:dyDescent="0.2">
      <c r="B10" s="612"/>
      <c r="C10" s="612"/>
      <c r="D10" s="613"/>
      <c r="E10" s="613"/>
      <c r="F10" s="613"/>
      <c r="G10" s="613"/>
    </row>
    <row r="11" spans="2:12" x14ac:dyDescent="0.2">
      <c r="B11" s="612"/>
      <c r="C11" s="612"/>
      <c r="D11" s="613"/>
      <c r="E11" s="613"/>
      <c r="F11" s="613"/>
      <c r="G11" s="613"/>
    </row>
    <row r="12" spans="2:12" x14ac:dyDescent="0.2">
      <c r="B12" s="612"/>
      <c r="C12" s="612"/>
      <c r="D12" s="613"/>
      <c r="E12" s="613"/>
      <c r="F12" s="613"/>
      <c r="G12" s="613"/>
    </row>
    <row r="13" spans="2:12" x14ac:dyDescent="0.2">
      <c r="B13" s="612"/>
      <c r="C13" s="612"/>
      <c r="D13" s="613"/>
      <c r="E13" s="613"/>
      <c r="F13" s="613"/>
      <c r="G13" s="613"/>
    </row>
    <row r="14" spans="2:12" x14ac:dyDescent="0.2">
      <c r="B14" s="612"/>
      <c r="C14" s="612"/>
      <c r="D14" s="613"/>
      <c r="E14" s="613"/>
      <c r="F14" s="613"/>
      <c r="G14" s="613"/>
    </row>
    <row r="15" spans="2:12" x14ac:dyDescent="0.2">
      <c r="B15" s="612"/>
      <c r="C15" s="612"/>
      <c r="D15" s="613"/>
      <c r="E15" s="613"/>
      <c r="F15" s="613"/>
      <c r="G15" s="613"/>
    </row>
    <row r="16" spans="2:12" x14ac:dyDescent="0.2">
      <c r="B16" s="612"/>
      <c r="C16" s="612"/>
      <c r="D16" s="613"/>
      <c r="E16" s="613"/>
      <c r="F16" s="613"/>
      <c r="G16" s="613"/>
    </row>
    <row r="17" spans="2:7" x14ac:dyDescent="0.2">
      <c r="B17" s="612"/>
      <c r="C17" s="612"/>
      <c r="D17" s="613"/>
      <c r="E17" s="613"/>
      <c r="F17" s="613"/>
      <c r="G17" s="613"/>
    </row>
    <row r="18" spans="2:7" x14ac:dyDescent="0.2">
      <c r="B18" s="605" t="s">
        <v>265</v>
      </c>
      <c r="C18" s="605"/>
      <c r="D18" s="606">
        <f>SUM(D9:E17)</f>
        <v>0</v>
      </c>
      <c r="E18" s="606"/>
      <c r="F18" s="606">
        <f>SUM(F9:G17)</f>
        <v>0</v>
      </c>
      <c r="G18" s="606"/>
    </row>
    <row r="19" spans="2:7" x14ac:dyDescent="0.2">
      <c r="B19" s="607"/>
      <c r="C19" s="607"/>
      <c r="D19" s="607"/>
      <c r="E19" s="607"/>
      <c r="F19" s="607"/>
      <c r="G19" s="607"/>
    </row>
    <row r="20" spans="2:7" x14ac:dyDescent="0.2">
      <c r="B20" s="614" t="s">
        <v>266</v>
      </c>
      <c r="C20" s="614"/>
      <c r="D20" s="614"/>
      <c r="E20" s="614"/>
      <c r="F20" s="614"/>
      <c r="G20" s="614"/>
    </row>
    <row r="21" spans="2:7" x14ac:dyDescent="0.2">
      <c r="B21" s="612"/>
      <c r="C21" s="612"/>
      <c r="D21" s="613"/>
      <c r="E21" s="613"/>
      <c r="F21" s="613"/>
      <c r="G21" s="613"/>
    </row>
    <row r="22" spans="2:7" x14ac:dyDescent="0.2">
      <c r="B22" s="612"/>
      <c r="C22" s="612"/>
      <c r="D22" s="613"/>
      <c r="E22" s="613"/>
      <c r="F22" s="613"/>
      <c r="G22" s="613"/>
    </row>
    <row r="23" spans="2:7" x14ac:dyDescent="0.2">
      <c r="B23" s="612"/>
      <c r="C23" s="612"/>
      <c r="D23" s="613"/>
      <c r="E23" s="613"/>
      <c r="F23" s="613"/>
      <c r="G23" s="613"/>
    </row>
    <row r="24" spans="2:7" x14ac:dyDescent="0.2">
      <c r="B24" s="612"/>
      <c r="C24" s="612"/>
      <c r="D24" s="613"/>
      <c r="E24" s="613"/>
      <c r="F24" s="613"/>
      <c r="G24" s="613"/>
    </row>
    <row r="25" spans="2:7" x14ac:dyDescent="0.2">
      <c r="B25" s="612"/>
      <c r="C25" s="612"/>
      <c r="D25" s="613"/>
      <c r="E25" s="613"/>
      <c r="F25" s="613"/>
      <c r="G25" s="613"/>
    </row>
    <row r="26" spans="2:7" x14ac:dyDescent="0.2">
      <c r="B26" s="612"/>
      <c r="C26" s="612"/>
      <c r="D26" s="613"/>
      <c r="E26" s="613"/>
      <c r="F26" s="613"/>
      <c r="G26" s="613"/>
    </row>
    <row r="27" spans="2:7" x14ac:dyDescent="0.2">
      <c r="B27" s="612"/>
      <c r="C27" s="612"/>
      <c r="D27" s="613"/>
      <c r="E27" s="613"/>
      <c r="F27" s="613"/>
      <c r="G27" s="613"/>
    </row>
    <row r="28" spans="2:7" x14ac:dyDescent="0.2">
      <c r="B28" s="612"/>
      <c r="C28" s="612"/>
      <c r="D28" s="613"/>
      <c r="E28" s="613"/>
      <c r="F28" s="613"/>
      <c r="G28" s="613"/>
    </row>
    <row r="29" spans="2:7" x14ac:dyDescent="0.2">
      <c r="B29" s="612"/>
      <c r="C29" s="612"/>
      <c r="D29" s="613"/>
      <c r="E29" s="613"/>
      <c r="F29" s="613"/>
      <c r="G29" s="613"/>
    </row>
    <row r="30" spans="2:7" x14ac:dyDescent="0.2">
      <c r="B30" s="605" t="s">
        <v>267</v>
      </c>
      <c r="C30" s="605"/>
      <c r="D30" s="606">
        <f>SUM(D21:E29)</f>
        <v>0</v>
      </c>
      <c r="E30" s="606"/>
      <c r="F30" s="606">
        <f>SUM(F21:G29)</f>
        <v>0</v>
      </c>
      <c r="G30" s="606"/>
    </row>
    <row r="31" spans="2:7" x14ac:dyDescent="0.2">
      <c r="B31" s="607"/>
      <c r="C31" s="607"/>
      <c r="D31" s="608"/>
      <c r="E31" s="608"/>
      <c r="F31" s="608"/>
      <c r="G31" s="608"/>
    </row>
    <row r="32" spans="2:7" x14ac:dyDescent="0.2">
      <c r="B32" s="609" t="s">
        <v>127</v>
      </c>
      <c r="C32" s="609"/>
      <c r="D32" s="606">
        <f>D30+D18</f>
        <v>0</v>
      </c>
      <c r="E32" s="606"/>
      <c r="F32" s="606">
        <f>F30+F18</f>
        <v>0</v>
      </c>
      <c r="G32" s="606"/>
    </row>
    <row r="34" spans="2:11" x14ac:dyDescent="0.2">
      <c r="B34" s="346" t="s">
        <v>268</v>
      </c>
    </row>
    <row r="35" spans="2:11" x14ac:dyDescent="0.2">
      <c r="B35" s="346"/>
    </row>
    <row r="36" spans="2:11" s="1" customFormat="1" ht="12" x14ac:dyDescent="0.2">
      <c r="B36" s="610" t="s">
        <v>282</v>
      </c>
      <c r="C36" s="610"/>
      <c r="D36" s="30"/>
      <c r="E36" s="30"/>
      <c r="F36" s="611" t="s">
        <v>288</v>
      </c>
      <c r="G36" s="611"/>
      <c r="H36" s="19"/>
      <c r="I36" s="30"/>
      <c r="J36" s="2"/>
      <c r="K36" s="2"/>
    </row>
    <row r="37" spans="2:11" s="1" customFormat="1" ht="12" customHeight="1" x14ac:dyDescent="0.2">
      <c r="B37" s="508" t="s">
        <v>228</v>
      </c>
      <c r="C37" s="508"/>
      <c r="D37" s="35"/>
      <c r="E37" s="35"/>
      <c r="F37" s="508" t="s">
        <v>279</v>
      </c>
      <c r="G37" s="508"/>
      <c r="H37" s="19"/>
      <c r="I37" s="30"/>
      <c r="J37" s="2"/>
      <c r="K37" s="2"/>
    </row>
  </sheetData>
  <mergeCells count="82">
    <mergeCell ref="B2:G2"/>
    <mergeCell ref="B3:G3"/>
    <mergeCell ref="B4:G4"/>
    <mergeCell ref="B5:G5"/>
    <mergeCell ref="B7:C7"/>
    <mergeCell ref="D7:E7"/>
    <mergeCell ref="F7:G7"/>
    <mergeCell ref="B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7:C37"/>
    <mergeCell ref="F37:G37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6:C36"/>
    <mergeCell ref="F36:G36"/>
  </mergeCells>
  <printOptions horizontalCentered="1"/>
  <pageMargins left="0.70866141732283472" right="0.70866141732283472" top="0.55118110236220474" bottom="0.55118110236220474" header="0.31496062992125984" footer="0.31496062992125984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"/>
  <sheetViews>
    <sheetView showGridLines="0" topLeftCell="A14" workbookViewId="0">
      <selection activeCell="L25" sqref="L25"/>
    </sheetView>
  </sheetViews>
  <sheetFormatPr baseColWidth="10" defaultRowHeight="15" x14ac:dyDescent="0.25"/>
  <sheetData/>
  <printOptions horizontalCentered="1" verticalCentered="1"/>
  <pageMargins left="1.299212598425197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M27"/>
  <sheetViews>
    <sheetView showGridLines="0" zoomScale="85" zoomScaleNormal="85" workbookViewId="0"/>
  </sheetViews>
  <sheetFormatPr baseColWidth="10" defaultRowHeight="15" x14ac:dyDescent="0.25"/>
  <cols>
    <col min="1" max="1" width="2.42578125" customWidth="1"/>
    <col min="2" max="2" width="13.5703125" customWidth="1"/>
    <col min="3" max="3" width="4.28515625" customWidth="1"/>
    <col min="12" max="12" width="14.140625" customWidth="1"/>
    <col min="13" max="13" width="5.85546875" customWidth="1"/>
  </cols>
  <sheetData>
    <row r="1" spans="2:13" x14ac:dyDescent="0.25">
      <c r="B1" t="s">
        <v>3</v>
      </c>
    </row>
    <row r="2" spans="2:13" x14ac:dyDescent="0.25">
      <c r="B2" t="s">
        <v>277</v>
      </c>
    </row>
    <row r="3" spans="2:13" ht="15.75" thickBot="1" x14ac:dyDescent="0.3"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2:13" ht="15.75" thickTop="1" x14ac:dyDescent="0.25"/>
    <row r="5" spans="2:13" x14ac:dyDescent="0.25">
      <c r="B5" s="585" t="s">
        <v>271</v>
      </c>
      <c r="C5" s="585"/>
      <c r="D5" s="585"/>
      <c r="E5" s="585"/>
      <c r="F5" s="585"/>
      <c r="G5" s="585"/>
      <c r="H5" s="585"/>
      <c r="I5" s="585"/>
      <c r="J5" s="585"/>
      <c r="K5" s="585"/>
      <c r="L5" s="585"/>
    </row>
    <row r="6" spans="2:13" x14ac:dyDescent="0.25">
      <c r="B6" s="618" t="s">
        <v>123</v>
      </c>
      <c r="C6" s="618"/>
      <c r="D6" s="618"/>
      <c r="E6" s="618"/>
      <c r="F6" s="618"/>
      <c r="G6" s="618"/>
      <c r="H6" s="618"/>
      <c r="I6" s="618"/>
      <c r="J6" s="618"/>
      <c r="K6" s="618"/>
      <c r="L6" s="618"/>
    </row>
    <row r="7" spans="2:13" ht="87" customHeight="1" x14ac:dyDescent="0.25">
      <c r="B7" s="619" t="s">
        <v>1556</v>
      </c>
      <c r="C7" s="619"/>
      <c r="D7" s="619"/>
      <c r="E7" s="619"/>
      <c r="F7" s="619"/>
      <c r="G7" s="619"/>
      <c r="H7" s="619"/>
      <c r="I7" s="619"/>
      <c r="J7" s="619"/>
      <c r="K7" s="619"/>
      <c r="L7" s="619"/>
    </row>
    <row r="8" spans="2:13" x14ac:dyDescent="0.25"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</row>
    <row r="9" spans="2:13" s="126" customFormat="1" ht="23.25" customHeight="1" x14ac:dyDescent="0.25">
      <c r="B9" s="230">
        <v>713</v>
      </c>
      <c r="C9" s="230"/>
      <c r="D9" s="230" t="s">
        <v>1557</v>
      </c>
      <c r="E9" s="230"/>
      <c r="F9" s="230"/>
      <c r="G9" s="230"/>
      <c r="H9" s="230"/>
      <c r="I9" s="230"/>
      <c r="J9" s="230"/>
      <c r="K9" s="230"/>
      <c r="L9" s="230"/>
      <c r="M9" s="230"/>
    </row>
    <row r="10" spans="2:13" x14ac:dyDescent="0.25"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</row>
    <row r="11" spans="2:13" s="128" customFormat="1" x14ac:dyDescent="0.25">
      <c r="B11" s="500" t="s">
        <v>1558</v>
      </c>
      <c r="C11" s="347"/>
      <c r="D11" s="617" t="s">
        <v>1559</v>
      </c>
      <c r="E11" s="617"/>
      <c r="F11" s="617"/>
      <c r="G11" s="617"/>
      <c r="H11" s="617"/>
      <c r="I11" s="617"/>
      <c r="J11" s="617"/>
      <c r="K11" s="617"/>
      <c r="L11" s="617"/>
      <c r="M11" s="347"/>
    </row>
    <row r="12" spans="2:13" s="128" customFormat="1" ht="15" customHeight="1" x14ac:dyDescent="0.25">
      <c r="B12" s="347"/>
      <c r="C12" s="347"/>
      <c r="D12" s="617" t="s">
        <v>1560</v>
      </c>
      <c r="E12" s="617"/>
      <c r="F12" s="617"/>
      <c r="G12" s="617"/>
      <c r="H12" s="617"/>
      <c r="I12" s="617"/>
      <c r="J12" s="617"/>
      <c r="K12" s="617"/>
      <c r="L12" s="617"/>
      <c r="M12" s="347"/>
    </row>
    <row r="13" spans="2:13" s="128" customFormat="1" x14ac:dyDescent="0.25">
      <c r="B13" s="347"/>
      <c r="C13" s="347"/>
      <c r="D13" s="617" t="s">
        <v>1561</v>
      </c>
      <c r="E13" s="617"/>
      <c r="F13" s="617"/>
      <c r="G13" s="617"/>
      <c r="H13" s="617"/>
      <c r="I13" s="617"/>
      <c r="J13" s="617"/>
      <c r="K13" s="617"/>
      <c r="L13" s="617"/>
      <c r="M13" s="347"/>
    </row>
    <row r="14" spans="2:13" s="126" customFormat="1" ht="23.25" customHeight="1" x14ac:dyDescent="0.25">
      <c r="B14" s="230"/>
      <c r="C14" s="230"/>
      <c r="D14" s="230"/>
      <c r="E14" s="230"/>
      <c r="F14" s="230"/>
      <c r="G14" s="230"/>
      <c r="H14" s="230"/>
      <c r="I14" s="230"/>
      <c r="J14" s="230"/>
      <c r="K14" s="230"/>
      <c r="L14" s="230"/>
      <c r="M14" s="230"/>
    </row>
    <row r="15" spans="2:13" s="347" customFormat="1" ht="21" customHeight="1" x14ac:dyDescent="0.25">
      <c r="B15" s="501"/>
      <c r="D15" s="617"/>
      <c r="E15" s="617"/>
      <c r="F15" s="617"/>
      <c r="G15" s="617"/>
      <c r="H15" s="617"/>
      <c r="I15" s="617"/>
      <c r="J15" s="617"/>
      <c r="K15" s="617"/>
      <c r="L15" s="617"/>
    </row>
    <row r="16" spans="2:13" s="347" customFormat="1" x14ac:dyDescent="0.25">
      <c r="B16" s="126"/>
      <c r="D16" s="483"/>
      <c r="E16" s="483"/>
      <c r="F16" s="483"/>
      <c r="G16" s="483"/>
      <c r="H16" s="483"/>
      <c r="I16" s="483"/>
      <c r="J16" s="483"/>
      <c r="K16" s="483"/>
      <c r="L16" s="483"/>
    </row>
    <row r="17" spans="3:13" s="347" customFormat="1" x14ac:dyDescent="0.25">
      <c r="D17" s="483"/>
      <c r="E17" s="483"/>
      <c r="F17" s="483"/>
      <c r="G17" s="483"/>
      <c r="H17" s="483"/>
      <c r="I17" s="483"/>
      <c r="J17" s="483"/>
      <c r="K17" s="483"/>
      <c r="L17" s="483"/>
    </row>
    <row r="18" spans="3:13" ht="16.5" customHeight="1" x14ac:dyDescent="0.25"/>
    <row r="19" spans="3:13" s="348" customFormat="1" ht="34.5" customHeight="1" thickBot="1" x14ac:dyDescent="0.25">
      <c r="C19" s="502"/>
      <c r="D19" s="503"/>
      <c r="E19" s="503"/>
      <c r="F19" s="503"/>
      <c r="K19" s="502"/>
      <c r="L19" s="503"/>
      <c r="M19" s="503"/>
    </row>
    <row r="20" spans="3:13" s="350" customFormat="1" ht="13.5" customHeight="1" x14ac:dyDescent="0.25">
      <c r="C20" s="504" t="s">
        <v>1562</v>
      </c>
      <c r="K20" s="504" t="s">
        <v>1563</v>
      </c>
    </row>
    <row r="21" spans="3:13" s="350" customFormat="1" ht="13.5" customHeight="1" x14ac:dyDescent="0.25">
      <c r="C21" s="128" t="s">
        <v>1564</v>
      </c>
      <c r="K21" s="128" t="s">
        <v>1565</v>
      </c>
    </row>
    <row r="22" spans="3:13" s="126" customFormat="1" ht="13.5" customHeight="1" x14ac:dyDescent="0.25"/>
    <row r="24" spans="3:13" s="348" customFormat="1" ht="34.5" customHeight="1" x14ac:dyDescent="0.2">
      <c r="F24" s="349" t="s">
        <v>269</v>
      </c>
      <c r="K24" s="349" t="s">
        <v>270</v>
      </c>
    </row>
    <row r="25" spans="3:13" s="350" customFormat="1" ht="13.5" customHeight="1" x14ac:dyDescent="0.25">
      <c r="F25" s="350" t="s">
        <v>288</v>
      </c>
      <c r="K25" s="350" t="s">
        <v>283</v>
      </c>
    </row>
    <row r="26" spans="3:13" s="350" customFormat="1" ht="13.5" customHeight="1" x14ac:dyDescent="0.25">
      <c r="F26" s="350" t="s">
        <v>279</v>
      </c>
      <c r="K26" s="350" t="s">
        <v>228</v>
      </c>
    </row>
    <row r="27" spans="3:13" s="126" customFormat="1" ht="13.5" customHeight="1" x14ac:dyDescent="0.25"/>
  </sheetData>
  <mergeCells count="7">
    <mergeCell ref="D13:L13"/>
    <mergeCell ref="D15:L15"/>
    <mergeCell ref="B5:L5"/>
    <mergeCell ref="B6:L6"/>
    <mergeCell ref="B7:L7"/>
    <mergeCell ref="D11:L11"/>
    <mergeCell ref="D12:L12"/>
  </mergeCells>
  <pageMargins left="0.70866141732283472" right="0.70866141732283472" top="0.59055118110236227" bottom="0.5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47"/>
  <sheetViews>
    <sheetView zoomScale="90" zoomScaleNormal="90" workbookViewId="0">
      <pane xSplit="4" ySplit="11" topLeftCell="E34" activePane="bottomRight" state="frozen"/>
      <selection pane="topRight" activeCell="E1" sqref="E1"/>
      <selection pane="bottomLeft" activeCell="A12" sqref="A12"/>
      <selection pane="bottomRight" activeCell="A42" sqref="A42"/>
    </sheetView>
  </sheetViews>
  <sheetFormatPr baseColWidth="10" defaultColWidth="0" defaultRowHeight="0" customHeight="1" zeroHeight="1" x14ac:dyDescent="0.2"/>
  <cols>
    <col min="1" max="1" width="2.7109375" style="620" customWidth="1"/>
    <col min="2" max="3" width="11.42578125" style="620" customWidth="1"/>
    <col min="4" max="4" width="51.28515625" style="620" customWidth="1"/>
    <col min="5" max="5" width="20.85546875" style="620" customWidth="1"/>
    <col min="6" max="6" width="26.85546875" style="620" bestFit="1" customWidth="1"/>
    <col min="7" max="10" width="20.85546875" style="620" customWidth="1"/>
    <col min="11" max="11" width="2.85546875" style="620" customWidth="1"/>
    <col min="12" max="16384" width="11.42578125" style="620" hidden="1"/>
  </cols>
  <sheetData>
    <row r="1" spans="2:10" ht="8.25" customHeight="1" x14ac:dyDescent="0.2"/>
    <row r="2" spans="2:10" ht="15" x14ac:dyDescent="0.25">
      <c r="B2" s="621" t="s">
        <v>274</v>
      </c>
      <c r="C2" s="622"/>
      <c r="D2" s="622"/>
      <c r="E2" s="622"/>
      <c r="F2" s="622"/>
      <c r="G2" s="622"/>
      <c r="H2" s="622"/>
      <c r="I2" s="622"/>
      <c r="J2" s="623"/>
    </row>
    <row r="3" spans="2:10" ht="15" x14ac:dyDescent="0.25">
      <c r="B3" s="624" t="s">
        <v>3</v>
      </c>
      <c r="C3" s="625"/>
      <c r="D3" s="625"/>
      <c r="E3" s="625"/>
      <c r="F3" s="625"/>
      <c r="G3" s="625"/>
      <c r="H3" s="625"/>
      <c r="I3" s="625"/>
      <c r="J3" s="626"/>
    </row>
    <row r="4" spans="2:10" ht="15" x14ac:dyDescent="0.25">
      <c r="B4" s="627" t="s">
        <v>277</v>
      </c>
      <c r="C4" s="628"/>
      <c r="D4" s="628"/>
      <c r="E4" s="628"/>
      <c r="F4" s="628"/>
      <c r="G4" s="628"/>
      <c r="H4" s="628"/>
      <c r="I4" s="628"/>
      <c r="J4" s="629"/>
    </row>
    <row r="5" spans="2:10" ht="15" x14ac:dyDescent="0.25">
      <c r="B5" s="627" t="s">
        <v>1567</v>
      </c>
      <c r="C5" s="628"/>
      <c r="D5" s="628"/>
      <c r="E5" s="628"/>
      <c r="F5" s="628"/>
      <c r="G5" s="628"/>
      <c r="H5" s="628"/>
      <c r="I5" s="628"/>
      <c r="J5" s="629"/>
    </row>
    <row r="6" spans="2:10" ht="15" x14ac:dyDescent="0.25">
      <c r="B6" s="627" t="s">
        <v>304</v>
      </c>
      <c r="C6" s="628"/>
      <c r="D6" s="628"/>
      <c r="E6" s="628"/>
      <c r="F6" s="628"/>
      <c r="G6" s="628"/>
      <c r="H6" s="628"/>
      <c r="I6" s="628"/>
      <c r="J6" s="629"/>
    </row>
    <row r="7" spans="2:10" ht="15" x14ac:dyDescent="0.25">
      <c r="B7" s="630"/>
      <c r="C7" s="631"/>
      <c r="D7" s="632"/>
      <c r="E7" s="632"/>
      <c r="F7" s="632"/>
      <c r="G7" s="632"/>
      <c r="H7" s="632"/>
      <c r="I7" s="632"/>
      <c r="J7" s="633"/>
    </row>
    <row r="8" spans="2:10" ht="14.25" x14ac:dyDescent="0.2">
      <c r="B8" s="634"/>
      <c r="C8" s="634"/>
      <c r="D8" s="634"/>
      <c r="E8" s="634"/>
      <c r="F8" s="634"/>
      <c r="G8" s="634"/>
      <c r="H8" s="634"/>
      <c r="I8" s="634"/>
      <c r="J8" s="634"/>
    </row>
    <row r="9" spans="2:10" ht="14.25" x14ac:dyDescent="0.2">
      <c r="B9" s="635" t="s">
        <v>66</v>
      </c>
      <c r="C9" s="636"/>
      <c r="D9" s="637"/>
      <c r="E9" s="638" t="s">
        <v>1568</v>
      </c>
      <c r="F9" s="639"/>
      <c r="G9" s="639"/>
      <c r="H9" s="639"/>
      <c r="I9" s="640"/>
      <c r="J9" s="641" t="s">
        <v>1569</v>
      </c>
    </row>
    <row r="10" spans="2:10" ht="14.25" x14ac:dyDescent="0.2">
      <c r="B10" s="642"/>
      <c r="C10" s="643"/>
      <c r="D10" s="644"/>
      <c r="E10" s="645" t="s">
        <v>1570</v>
      </c>
      <c r="F10" s="646" t="s">
        <v>1571</v>
      </c>
      <c r="G10" s="646" t="s">
        <v>1572</v>
      </c>
      <c r="H10" s="646" t="s">
        <v>261</v>
      </c>
      <c r="I10" s="647" t="s">
        <v>262</v>
      </c>
      <c r="J10" s="648"/>
    </row>
    <row r="11" spans="2:10" ht="14.25" x14ac:dyDescent="0.2">
      <c r="B11" s="649"/>
      <c r="C11" s="650"/>
      <c r="D11" s="651"/>
      <c r="E11" s="652">
        <v>1</v>
      </c>
      <c r="F11" s="652">
        <v>2</v>
      </c>
      <c r="G11" s="652" t="s">
        <v>1573</v>
      </c>
      <c r="H11" s="652">
        <v>4</v>
      </c>
      <c r="I11" s="653">
        <v>5</v>
      </c>
      <c r="J11" s="652" t="s">
        <v>1574</v>
      </c>
    </row>
    <row r="12" spans="2:10" s="658" customFormat="1" ht="14.25" x14ac:dyDescent="0.2">
      <c r="B12" s="654" t="s">
        <v>1575</v>
      </c>
      <c r="C12" s="655"/>
      <c r="D12" s="656"/>
      <c r="E12" s="657">
        <f>SUM(E13,E16,E25,E29,E32,E37)</f>
        <v>3736300605</v>
      </c>
      <c r="F12" s="657">
        <f t="shared" ref="F12:J12" si="0">SUM(F13,F16,F25,F29,F32,F37)</f>
        <v>0</v>
      </c>
      <c r="G12" s="657">
        <f t="shared" si="0"/>
        <v>3736300605</v>
      </c>
      <c r="H12" s="657">
        <f t="shared" si="0"/>
        <v>593307763.19999993</v>
      </c>
      <c r="I12" s="657">
        <f t="shared" si="0"/>
        <v>593307763.19999993</v>
      </c>
      <c r="J12" s="657">
        <f t="shared" si="0"/>
        <v>3142992841.8000002</v>
      </c>
    </row>
    <row r="13" spans="2:10" s="663" customFormat="1" ht="28.5" customHeight="1" x14ac:dyDescent="0.25">
      <c r="B13" s="659"/>
      <c r="C13" s="660" t="s">
        <v>1576</v>
      </c>
      <c r="D13" s="661"/>
      <c r="E13" s="662">
        <f t="shared" ref="E13:I13" si="1">SUM(E14:E15)</f>
        <v>0</v>
      </c>
      <c r="F13" s="662">
        <f t="shared" si="1"/>
        <v>0</v>
      </c>
      <c r="G13" s="662">
        <f t="shared" si="1"/>
        <v>0</v>
      </c>
      <c r="H13" s="662">
        <f t="shared" si="1"/>
        <v>0</v>
      </c>
      <c r="I13" s="662">
        <f t="shared" si="1"/>
        <v>0</v>
      </c>
      <c r="J13" s="657">
        <f>+G13-I13</f>
        <v>0</v>
      </c>
    </row>
    <row r="14" spans="2:10" s="658" customFormat="1" ht="14.25" x14ac:dyDescent="0.2">
      <c r="B14" s="664"/>
      <c r="C14" s="665"/>
      <c r="D14" s="666" t="s">
        <v>1577</v>
      </c>
      <c r="E14" s="667"/>
      <c r="F14" s="668"/>
      <c r="G14" s="669">
        <f>IF(AND(F14&gt;=0,E14&gt;=0),SUM(E14:F14),"-")</f>
        <v>0</v>
      </c>
      <c r="H14" s="668"/>
      <c r="I14" s="668"/>
      <c r="J14" s="670">
        <f t="shared" ref="J14:J15" si="2">+G14-I14</f>
        <v>0</v>
      </c>
    </row>
    <row r="15" spans="2:10" s="658" customFormat="1" ht="14.25" x14ac:dyDescent="0.2">
      <c r="B15" s="664"/>
      <c r="C15" s="665"/>
      <c r="D15" s="666" t="s">
        <v>1578</v>
      </c>
      <c r="E15" s="667"/>
      <c r="F15" s="668"/>
      <c r="G15" s="669">
        <f>IF(AND(F15&gt;=0,E15&gt;=0),SUM(E15:F15),"-")</f>
        <v>0</v>
      </c>
      <c r="H15" s="668"/>
      <c r="I15" s="668"/>
      <c r="J15" s="670">
        <f t="shared" si="2"/>
        <v>0</v>
      </c>
    </row>
    <row r="16" spans="2:10" s="663" customFormat="1" ht="15" x14ac:dyDescent="0.25">
      <c r="B16" s="659"/>
      <c r="C16" s="660" t="s">
        <v>1579</v>
      </c>
      <c r="D16" s="661"/>
      <c r="E16" s="662">
        <f>SUM(E17:E24)</f>
        <v>3736300605</v>
      </c>
      <c r="F16" s="662">
        <f>+F20</f>
        <v>0</v>
      </c>
      <c r="G16" s="657">
        <f>SUM(E16:F16)</f>
        <v>3736300605</v>
      </c>
      <c r="H16" s="662">
        <f>SUM(H17)</f>
        <v>593307763.19999993</v>
      </c>
      <c r="I16" s="662">
        <f>SUM(I17)</f>
        <v>593307763.19999993</v>
      </c>
      <c r="J16" s="662">
        <f>SUM(J17:J24)</f>
        <v>3142992841.8000002</v>
      </c>
    </row>
    <row r="17" spans="2:10" s="658" customFormat="1" ht="14.25" x14ac:dyDescent="0.2">
      <c r="B17" s="664"/>
      <c r="C17" s="665"/>
      <c r="D17" s="666" t="s">
        <v>1580</v>
      </c>
      <c r="E17" s="667">
        <v>3736300605</v>
      </c>
      <c r="F17" s="668">
        <v>0</v>
      </c>
      <c r="G17" s="669">
        <v>3736300605</v>
      </c>
      <c r="H17" s="668">
        <v>593307763.19999993</v>
      </c>
      <c r="I17" s="668">
        <v>593307763.19999993</v>
      </c>
      <c r="J17" s="671">
        <v>3142992841.8000002</v>
      </c>
    </row>
    <row r="18" spans="2:10" s="658" customFormat="1" ht="14.25" x14ac:dyDescent="0.2">
      <c r="B18" s="664"/>
      <c r="C18" s="665"/>
      <c r="D18" s="666" t="s">
        <v>1581</v>
      </c>
      <c r="E18" s="667"/>
      <c r="F18" s="668"/>
      <c r="G18" s="669">
        <f>IF(AND(F18&gt;=0,E18&gt;=0),SUM(E18:F18),"-")</f>
        <v>0</v>
      </c>
      <c r="H18" s="668"/>
      <c r="I18" s="668"/>
      <c r="J18" s="671">
        <f t="shared" ref="J18:J24" si="3">IF(AND(H18&gt;=0,G18&gt;=0),(G18-H18),"-")</f>
        <v>0</v>
      </c>
    </row>
    <row r="19" spans="2:10" s="658" customFormat="1" ht="14.25" x14ac:dyDescent="0.2">
      <c r="B19" s="664"/>
      <c r="C19" s="665"/>
      <c r="D19" s="666" t="s">
        <v>1582</v>
      </c>
      <c r="E19" s="667"/>
      <c r="F19" s="668"/>
      <c r="G19" s="669">
        <f>IF(AND(F19&gt;=0,E19&gt;=0),SUM(E19:F19),"-")</f>
        <v>0</v>
      </c>
      <c r="H19" s="668"/>
      <c r="I19" s="668"/>
      <c r="J19" s="671">
        <f t="shared" si="3"/>
        <v>0</v>
      </c>
    </row>
    <row r="20" spans="2:10" s="658" customFormat="1" ht="14.25" x14ac:dyDescent="0.2">
      <c r="B20" s="664" t="s">
        <v>1583</v>
      </c>
      <c r="C20" s="665"/>
      <c r="D20" s="666" t="s">
        <v>1584</v>
      </c>
      <c r="E20" s="667"/>
      <c r="F20" s="668"/>
      <c r="G20" s="669"/>
      <c r="H20" s="667"/>
      <c r="I20" s="667"/>
      <c r="J20" s="671"/>
    </row>
    <row r="21" spans="2:10" s="658" customFormat="1" ht="14.25" x14ac:dyDescent="0.2">
      <c r="B21" s="664"/>
      <c r="C21" s="665"/>
      <c r="D21" s="666" t="s">
        <v>1585</v>
      </c>
      <c r="E21" s="667"/>
      <c r="F21" s="668"/>
      <c r="G21" s="669">
        <f>IF(AND(F21&gt;=0,E21&gt;=0),SUM(E21:F21),"-")</f>
        <v>0</v>
      </c>
      <c r="H21" s="668"/>
      <c r="I21" s="668"/>
      <c r="J21" s="671">
        <f t="shared" si="3"/>
        <v>0</v>
      </c>
    </row>
    <row r="22" spans="2:10" s="658" customFormat="1" ht="24" x14ac:dyDescent="0.2">
      <c r="B22" s="664"/>
      <c r="C22" s="665"/>
      <c r="D22" s="666" t="s">
        <v>1586</v>
      </c>
      <c r="E22" s="667"/>
      <c r="F22" s="668"/>
      <c r="G22" s="669">
        <f>IF(AND(F22&gt;=0,E22&gt;=0),SUM(E22:F22),"-")</f>
        <v>0</v>
      </c>
      <c r="H22" s="668"/>
      <c r="I22" s="668"/>
      <c r="J22" s="671">
        <f t="shared" si="3"/>
        <v>0</v>
      </c>
    </row>
    <row r="23" spans="2:10" s="658" customFormat="1" ht="14.25" x14ac:dyDescent="0.2">
      <c r="B23" s="664"/>
      <c r="C23" s="665"/>
      <c r="D23" s="666" t="s">
        <v>1587</v>
      </c>
      <c r="G23" s="669">
        <f>IF(AND(F23&gt;=0,E23&gt;=0),SUM(E23:F23),"-")</f>
        <v>0</v>
      </c>
      <c r="H23" s="668"/>
      <c r="I23" s="668"/>
      <c r="J23" s="671">
        <f t="shared" si="3"/>
        <v>0</v>
      </c>
    </row>
    <row r="24" spans="2:10" s="658" customFormat="1" ht="14.25" x14ac:dyDescent="0.2">
      <c r="B24" s="664"/>
      <c r="C24" s="665"/>
      <c r="D24" s="666" t="s">
        <v>1588</v>
      </c>
      <c r="E24" s="667"/>
      <c r="F24" s="668"/>
      <c r="G24" s="669">
        <f>IF(AND(F24&gt;=0,E24&gt;=0),SUM(E24:F24),"-")</f>
        <v>0</v>
      </c>
      <c r="H24" s="668"/>
      <c r="I24" s="668"/>
      <c r="J24" s="671">
        <f t="shared" si="3"/>
        <v>0</v>
      </c>
    </row>
    <row r="25" spans="2:10" s="663" customFormat="1" ht="15" x14ac:dyDescent="0.25">
      <c r="B25" s="659"/>
      <c r="C25" s="660" t="s">
        <v>1589</v>
      </c>
      <c r="D25" s="661"/>
      <c r="E25" s="672">
        <f>SUM(E26:E28)</f>
        <v>0</v>
      </c>
      <c r="F25" s="672">
        <f>SUM(F26:F28)</f>
        <v>0</v>
      </c>
      <c r="G25" s="672">
        <f>+G26</f>
        <v>0</v>
      </c>
      <c r="H25" s="672">
        <f>+H26</f>
        <v>0</v>
      </c>
      <c r="I25" s="672">
        <f>SUM(I26:I28)</f>
        <v>0</v>
      </c>
      <c r="J25" s="672">
        <f>SUM(J26:J28)</f>
        <v>0</v>
      </c>
    </row>
    <row r="26" spans="2:10" s="658" customFormat="1" ht="36" customHeight="1" x14ac:dyDescent="0.2">
      <c r="B26" s="664" t="s">
        <v>1590</v>
      </c>
      <c r="C26" s="665"/>
      <c r="D26" s="666" t="s">
        <v>1591</v>
      </c>
      <c r="E26" s="667"/>
      <c r="F26" s="667"/>
      <c r="G26" s="667"/>
      <c r="H26" s="667"/>
      <c r="I26" s="667"/>
      <c r="J26" s="671"/>
    </row>
    <row r="27" spans="2:10" s="658" customFormat="1" ht="27" customHeight="1" x14ac:dyDescent="0.2">
      <c r="B27" s="664"/>
      <c r="C27" s="665"/>
      <c r="D27" s="666" t="s">
        <v>1592</v>
      </c>
      <c r="E27" s="667"/>
      <c r="F27" s="668"/>
      <c r="G27" s="669">
        <f>IF(AND(F27&gt;=0,E27&gt;=0),SUM(E27:F27),"-")</f>
        <v>0</v>
      </c>
      <c r="H27" s="668"/>
      <c r="I27" s="668"/>
      <c r="J27" s="671">
        <f>IF(AND(H27&gt;=0,G27&gt;=0),(G27-H27),"-")</f>
        <v>0</v>
      </c>
    </row>
    <row r="28" spans="2:10" s="658" customFormat="1" ht="14.25" x14ac:dyDescent="0.2">
      <c r="B28" s="664"/>
      <c r="C28" s="665"/>
      <c r="D28" s="666" t="s">
        <v>1593</v>
      </c>
      <c r="E28" s="667"/>
      <c r="F28" s="668"/>
      <c r="G28" s="669">
        <f>IF(AND(F28&gt;=0,E28&gt;=0),SUM(E28:F28),"-")</f>
        <v>0</v>
      </c>
      <c r="H28" s="668"/>
      <c r="I28" s="668"/>
      <c r="J28" s="671">
        <f>IF(AND(H28&gt;=0,G28&gt;=0),(G28-H28),"-")</f>
        <v>0</v>
      </c>
    </row>
    <row r="29" spans="2:10" s="658" customFormat="1" ht="14.25" x14ac:dyDescent="0.2">
      <c r="B29" s="664"/>
      <c r="C29" s="673" t="s">
        <v>1594</v>
      </c>
      <c r="D29" s="674"/>
      <c r="E29" s="662">
        <f t="shared" ref="E29:J29" si="4">SUM(E30:E31)</f>
        <v>0</v>
      </c>
      <c r="F29" s="662">
        <f t="shared" si="4"/>
        <v>0</v>
      </c>
      <c r="G29" s="662">
        <f t="shared" si="4"/>
        <v>0</v>
      </c>
      <c r="H29" s="662">
        <f t="shared" si="4"/>
        <v>0</v>
      </c>
      <c r="I29" s="662">
        <f t="shared" si="4"/>
        <v>0</v>
      </c>
      <c r="J29" s="662">
        <f t="shared" si="4"/>
        <v>0</v>
      </c>
    </row>
    <row r="30" spans="2:10" s="658" customFormat="1" ht="28.5" customHeight="1" x14ac:dyDescent="0.2">
      <c r="B30" s="664"/>
      <c r="C30" s="665"/>
      <c r="D30" s="666" t="s">
        <v>1595</v>
      </c>
      <c r="E30" s="667"/>
      <c r="F30" s="668"/>
      <c r="G30" s="669">
        <f>IF(AND(F30&gt;=0,E30&gt;=0),SUM(E30:F30),"-")</f>
        <v>0</v>
      </c>
      <c r="H30" s="668"/>
      <c r="I30" s="668"/>
      <c r="J30" s="671">
        <f>IF(AND(H30&gt;=0,G30&gt;=0),(G30-H30),"-")</f>
        <v>0</v>
      </c>
    </row>
    <row r="31" spans="2:10" s="658" customFormat="1" ht="21" customHeight="1" x14ac:dyDescent="0.2">
      <c r="B31" s="664"/>
      <c r="C31" s="665"/>
      <c r="D31" s="666" t="s">
        <v>1596</v>
      </c>
      <c r="E31" s="667"/>
      <c r="F31" s="668"/>
      <c r="G31" s="669">
        <f>IF(AND(F31&gt;=0,E31&gt;=0),SUM(E31:F31),"-")</f>
        <v>0</v>
      </c>
      <c r="H31" s="668"/>
      <c r="I31" s="668"/>
      <c r="J31" s="671">
        <f>IF(AND(H31&gt;=0,G31&gt;=0),(G31-H31),"-")</f>
        <v>0</v>
      </c>
    </row>
    <row r="32" spans="2:10" s="658" customFormat="1" ht="14.25" x14ac:dyDescent="0.2">
      <c r="B32" s="664"/>
      <c r="C32" s="673" t="s">
        <v>1597</v>
      </c>
      <c r="D32" s="674"/>
      <c r="E32" s="662">
        <f t="shared" ref="E32:J32" si="5">SUM(E33:E36)</f>
        <v>0</v>
      </c>
      <c r="F32" s="662">
        <f t="shared" si="5"/>
        <v>0</v>
      </c>
      <c r="G32" s="662">
        <f t="shared" si="5"/>
        <v>0</v>
      </c>
      <c r="H32" s="662">
        <f t="shared" si="5"/>
        <v>0</v>
      </c>
      <c r="I32" s="662">
        <f t="shared" si="5"/>
        <v>0</v>
      </c>
      <c r="J32" s="662">
        <f t="shared" si="5"/>
        <v>0</v>
      </c>
    </row>
    <row r="33" spans="2:10" s="658" customFormat="1" ht="14.25" x14ac:dyDescent="0.2">
      <c r="B33" s="664"/>
      <c r="C33" s="665"/>
      <c r="D33" s="666" t="s">
        <v>1598</v>
      </c>
      <c r="E33" s="667"/>
      <c r="F33" s="668"/>
      <c r="G33" s="669">
        <f>IF(AND(F33&gt;=0,E33&gt;=0),SUM(E33:F33),"-")</f>
        <v>0</v>
      </c>
      <c r="H33" s="668"/>
      <c r="I33" s="668"/>
      <c r="J33" s="671">
        <f>IF(AND(H33&gt;=0,G33&gt;=0),(G33-H33),"-")</f>
        <v>0</v>
      </c>
    </row>
    <row r="34" spans="2:10" s="658" customFormat="1" ht="14.25" x14ac:dyDescent="0.2">
      <c r="B34" s="664"/>
      <c r="C34" s="665"/>
      <c r="D34" s="666" t="s">
        <v>1599</v>
      </c>
      <c r="E34" s="667"/>
      <c r="F34" s="668"/>
      <c r="G34" s="669">
        <f>IF(AND(F34&gt;=0,E34&gt;=0),SUM(E34:F34),"-")</f>
        <v>0</v>
      </c>
      <c r="H34" s="668"/>
      <c r="I34" s="668"/>
      <c r="J34" s="671">
        <f>IF(AND(H34&gt;=0,G34&gt;=0),(G34-H34),"-")</f>
        <v>0</v>
      </c>
    </row>
    <row r="35" spans="2:10" s="658" customFormat="1" ht="14.25" x14ac:dyDescent="0.2">
      <c r="B35" s="664"/>
      <c r="C35" s="665"/>
      <c r="D35" s="666" t="s">
        <v>1600</v>
      </c>
      <c r="E35" s="667"/>
      <c r="F35" s="668"/>
      <c r="G35" s="669">
        <f>IF(AND(F35&gt;=0,E35&gt;=0),SUM(E35:F35),"-")</f>
        <v>0</v>
      </c>
      <c r="H35" s="668"/>
      <c r="I35" s="668"/>
      <c r="J35" s="671">
        <f>IF(AND(H35&gt;=0,G35&gt;=0),(G35-H35),"-")</f>
        <v>0</v>
      </c>
    </row>
    <row r="36" spans="2:10" s="658" customFormat="1" ht="24" x14ac:dyDescent="0.2">
      <c r="B36" s="664"/>
      <c r="C36" s="665"/>
      <c r="D36" s="666" t="s">
        <v>1601</v>
      </c>
      <c r="E36" s="667"/>
      <c r="F36" s="668"/>
      <c r="G36" s="669">
        <f>IF(AND(F36&gt;=0,E36&gt;=0),SUM(E36:F36),"-")</f>
        <v>0</v>
      </c>
      <c r="H36" s="668"/>
      <c r="I36" s="668"/>
      <c r="J36" s="671">
        <f>IF(AND(H36&gt;=0,G36&gt;=0),(G36-H36),"-")</f>
        <v>0</v>
      </c>
    </row>
    <row r="37" spans="2:10" s="658" customFormat="1" ht="27" customHeight="1" x14ac:dyDescent="0.2">
      <c r="B37" s="664"/>
      <c r="C37" s="673" t="s">
        <v>1602</v>
      </c>
      <c r="D37" s="674"/>
      <c r="E37" s="662">
        <f t="shared" ref="E37:J37" si="6">SUM(E38)</f>
        <v>0</v>
      </c>
      <c r="F37" s="662">
        <f t="shared" si="6"/>
        <v>0</v>
      </c>
      <c r="G37" s="662">
        <f t="shared" si="6"/>
        <v>0</v>
      </c>
      <c r="H37" s="662">
        <f t="shared" si="6"/>
        <v>0</v>
      </c>
      <c r="I37" s="662">
        <f t="shared" si="6"/>
        <v>0</v>
      </c>
      <c r="J37" s="662">
        <f t="shared" si="6"/>
        <v>0</v>
      </c>
    </row>
    <row r="38" spans="2:10" s="658" customFormat="1" ht="14.25" x14ac:dyDescent="0.2">
      <c r="B38" s="664"/>
      <c r="C38" s="665"/>
      <c r="D38" s="666" t="s">
        <v>1603</v>
      </c>
      <c r="E38" s="667"/>
      <c r="F38" s="668"/>
      <c r="G38" s="669">
        <f>IF(AND(F38&gt;=0,E38&gt;=0),SUM(E38:F38),"-")</f>
        <v>0</v>
      </c>
      <c r="H38" s="668"/>
      <c r="I38" s="668"/>
      <c r="J38" s="671">
        <f>IF(AND(H38&gt;=0,G38&gt;=0),(G38-H38),"-")</f>
        <v>0</v>
      </c>
    </row>
    <row r="39" spans="2:10" s="658" customFormat="1" ht="16.5" customHeight="1" x14ac:dyDescent="0.2">
      <c r="B39" s="654" t="s">
        <v>1604</v>
      </c>
      <c r="C39" s="655"/>
      <c r="D39" s="656"/>
      <c r="E39" s="667"/>
      <c r="F39" s="668"/>
      <c r="G39" s="669">
        <f>IF(AND(F39&gt;=0,E39&gt;=0),SUM(E39:F39),"-")</f>
        <v>0</v>
      </c>
      <c r="H39" s="668"/>
      <c r="I39" s="668"/>
      <c r="J39" s="671">
        <f>IF(AND(H39&gt;=0,G39&gt;=0),(G39-H39),"-")</f>
        <v>0</v>
      </c>
    </row>
    <row r="40" spans="2:10" s="658" customFormat="1" ht="23.25" customHeight="1" x14ac:dyDescent="0.2">
      <c r="B40" s="654" t="s">
        <v>1605</v>
      </c>
      <c r="C40" s="655"/>
      <c r="D40" s="656"/>
      <c r="E40" s="667"/>
      <c r="F40" s="668"/>
      <c r="G40" s="669">
        <f>IF(AND(F40&gt;=0,E40&gt;=0),SUM(E40:F40),"-")</f>
        <v>0</v>
      </c>
      <c r="H40" s="668"/>
      <c r="I40" s="668"/>
      <c r="J40" s="671">
        <f>IF(AND(H40&gt;=0,G40&gt;=0),(G40-H40),"-")</f>
        <v>0</v>
      </c>
    </row>
    <row r="41" spans="2:10" s="658" customFormat="1" ht="15.75" customHeight="1" x14ac:dyDescent="0.2">
      <c r="B41" s="654" t="s">
        <v>1606</v>
      </c>
      <c r="C41" s="655"/>
      <c r="D41" s="656"/>
      <c r="E41" s="667"/>
      <c r="F41" s="668"/>
      <c r="G41" s="669">
        <f>IF(AND(F41&gt;=0,E41&gt;=0),SUM(E41:F41),"-")</f>
        <v>0</v>
      </c>
      <c r="H41" s="668"/>
      <c r="I41" s="668"/>
      <c r="J41" s="671">
        <f>IF(AND(H41&gt;=0,G41&gt;=0),(G41-H41),"-")</f>
        <v>0</v>
      </c>
    </row>
    <row r="42" spans="2:10" s="658" customFormat="1" ht="14.25" x14ac:dyDescent="0.2">
      <c r="B42" s="675"/>
      <c r="C42" s="676"/>
      <c r="D42" s="677"/>
      <c r="E42" s="678"/>
      <c r="F42" s="679"/>
      <c r="G42" s="679"/>
      <c r="H42" s="679"/>
      <c r="I42" s="679"/>
      <c r="J42" s="679"/>
    </row>
    <row r="43" spans="2:10" s="658" customFormat="1" ht="14.25" x14ac:dyDescent="0.2">
      <c r="B43" s="680"/>
      <c r="C43" s="681" t="s">
        <v>1607</v>
      </c>
      <c r="D43" s="682"/>
      <c r="E43" s="683">
        <f t="shared" ref="E43:J43" si="7">SUM(E12,E39,E40,E41)</f>
        <v>3736300605</v>
      </c>
      <c r="F43" s="683">
        <f t="shared" si="7"/>
        <v>0</v>
      </c>
      <c r="G43" s="683">
        <f t="shared" si="7"/>
        <v>3736300605</v>
      </c>
      <c r="H43" s="683">
        <f t="shared" si="7"/>
        <v>593307763.19999993</v>
      </c>
      <c r="I43" s="683">
        <f t="shared" si="7"/>
        <v>593307763.19999993</v>
      </c>
      <c r="J43" s="683">
        <f t="shared" si="7"/>
        <v>3142992841.8000002</v>
      </c>
    </row>
    <row r="44" spans="2:10" s="658" customFormat="1" ht="36.75" customHeight="1" x14ac:dyDescent="0.2">
      <c r="B44" s="684"/>
      <c r="C44" s="685"/>
      <c r="D44" s="685"/>
      <c r="E44" s="686"/>
      <c r="F44" s="686"/>
      <c r="G44" s="686"/>
      <c r="H44" s="686"/>
      <c r="I44" s="686"/>
      <c r="J44" s="686"/>
    </row>
    <row r="45" spans="2:10" s="663" customFormat="1" ht="12.75" customHeight="1" x14ac:dyDescent="0.25">
      <c r="E45" s="687" t="s">
        <v>269</v>
      </c>
      <c r="I45" s="687" t="s">
        <v>270</v>
      </c>
    </row>
    <row r="46" spans="2:10" s="688" customFormat="1" ht="16.5" customHeight="1" x14ac:dyDescent="0.25">
      <c r="E46" s="688" t="s">
        <v>288</v>
      </c>
      <c r="I46" s="688" t="s">
        <v>283</v>
      </c>
    </row>
    <row r="47" spans="2:10" s="688" customFormat="1" ht="16.5" customHeight="1" x14ac:dyDescent="0.25">
      <c r="E47" s="688" t="s">
        <v>279</v>
      </c>
      <c r="I47" s="688" t="s">
        <v>228</v>
      </c>
    </row>
  </sheetData>
  <mergeCells count="19">
    <mergeCell ref="C37:D37"/>
    <mergeCell ref="B39:D39"/>
    <mergeCell ref="B40:D40"/>
    <mergeCell ref="B41:D41"/>
    <mergeCell ref="C43:D43"/>
    <mergeCell ref="B12:D12"/>
    <mergeCell ref="C13:D13"/>
    <mergeCell ref="C16:D16"/>
    <mergeCell ref="C25:D25"/>
    <mergeCell ref="C29:D29"/>
    <mergeCell ref="C32:D32"/>
    <mergeCell ref="B2:J2"/>
    <mergeCell ref="B3:J3"/>
    <mergeCell ref="B4:J4"/>
    <mergeCell ref="B5:J5"/>
    <mergeCell ref="B6:J6"/>
    <mergeCell ref="B9:D11"/>
    <mergeCell ref="E9:I9"/>
    <mergeCell ref="J9:J10"/>
  </mergeCells>
  <pageMargins left="0.70866141732283472" right="0.70866141732283472" top="0.74803149606299213" bottom="0.74803149606299213" header="0.31496062992125984" footer="0.31496062992125984"/>
  <pageSetup scale="5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WVR32"/>
  <sheetViews>
    <sheetView showGridLines="0" tabSelected="1" topLeftCell="A10" zoomScale="138" workbookViewId="0">
      <selection activeCell="I14" sqref="I14"/>
    </sheetView>
  </sheetViews>
  <sheetFormatPr baseColWidth="10" defaultColWidth="0" defaultRowHeight="15" customHeight="1" zeroHeight="1" x14ac:dyDescent="0.25"/>
  <cols>
    <col min="1" max="1" width="2.7109375" customWidth="1"/>
    <col min="2" max="2" width="8.85546875" customWidth="1"/>
    <col min="3" max="3" width="15.28515625" customWidth="1"/>
    <col min="4" max="9" width="21.140625" customWidth="1"/>
    <col min="10" max="10" width="2.7109375" customWidth="1"/>
    <col min="11" max="256" width="11.42578125" hidden="1"/>
    <col min="257" max="257" width="2.7109375" customWidth="1"/>
    <col min="258" max="258" width="8.85546875" customWidth="1"/>
    <col min="259" max="259" width="15.28515625" customWidth="1"/>
    <col min="260" max="265" width="21.140625" customWidth="1"/>
    <col min="266" max="266" width="2.7109375" customWidth="1"/>
    <col min="267" max="512" width="11.42578125" hidden="1"/>
    <col min="513" max="513" width="2.7109375" customWidth="1"/>
    <col min="514" max="514" width="8.85546875" customWidth="1"/>
    <col min="515" max="515" width="15.28515625" customWidth="1"/>
    <col min="516" max="521" width="21.140625" customWidth="1"/>
    <col min="522" max="522" width="2.7109375" customWidth="1"/>
    <col min="523" max="768" width="11.42578125" hidden="1"/>
    <col min="769" max="769" width="2.7109375" customWidth="1"/>
    <col min="770" max="770" width="8.85546875" customWidth="1"/>
    <col min="771" max="771" width="15.28515625" customWidth="1"/>
    <col min="772" max="777" width="21.140625" customWidth="1"/>
    <col min="778" max="778" width="2.7109375" customWidth="1"/>
    <col min="779" max="1024" width="11.42578125" hidden="1"/>
    <col min="1025" max="1025" width="2.7109375" customWidth="1"/>
    <col min="1026" max="1026" width="8.85546875" customWidth="1"/>
    <col min="1027" max="1027" width="15.28515625" customWidth="1"/>
    <col min="1028" max="1033" width="21.140625" customWidth="1"/>
    <col min="1034" max="1034" width="2.7109375" customWidth="1"/>
    <col min="1035" max="1280" width="11.42578125" hidden="1"/>
    <col min="1281" max="1281" width="2.7109375" customWidth="1"/>
    <col min="1282" max="1282" width="8.85546875" customWidth="1"/>
    <col min="1283" max="1283" width="15.28515625" customWidth="1"/>
    <col min="1284" max="1289" width="21.140625" customWidth="1"/>
    <col min="1290" max="1290" width="2.7109375" customWidth="1"/>
    <col min="1291" max="1536" width="11.42578125" hidden="1"/>
    <col min="1537" max="1537" width="2.7109375" customWidth="1"/>
    <col min="1538" max="1538" width="8.85546875" customWidth="1"/>
    <col min="1539" max="1539" width="15.28515625" customWidth="1"/>
    <col min="1540" max="1545" width="21.140625" customWidth="1"/>
    <col min="1546" max="1546" width="2.7109375" customWidth="1"/>
    <col min="1547" max="1792" width="11.42578125" hidden="1"/>
    <col min="1793" max="1793" width="2.7109375" customWidth="1"/>
    <col min="1794" max="1794" width="8.85546875" customWidth="1"/>
    <col min="1795" max="1795" width="15.28515625" customWidth="1"/>
    <col min="1796" max="1801" width="21.140625" customWidth="1"/>
    <col min="1802" max="1802" width="2.7109375" customWidth="1"/>
    <col min="1803" max="2048" width="11.42578125" hidden="1"/>
    <col min="2049" max="2049" width="2.7109375" customWidth="1"/>
    <col min="2050" max="2050" width="8.85546875" customWidth="1"/>
    <col min="2051" max="2051" width="15.28515625" customWidth="1"/>
    <col min="2052" max="2057" width="21.140625" customWidth="1"/>
    <col min="2058" max="2058" width="2.7109375" customWidth="1"/>
    <col min="2059" max="2304" width="11.42578125" hidden="1"/>
    <col min="2305" max="2305" width="2.7109375" customWidth="1"/>
    <col min="2306" max="2306" width="8.85546875" customWidth="1"/>
    <col min="2307" max="2307" width="15.28515625" customWidth="1"/>
    <col min="2308" max="2313" width="21.140625" customWidth="1"/>
    <col min="2314" max="2314" width="2.7109375" customWidth="1"/>
    <col min="2315" max="2560" width="11.42578125" hidden="1"/>
    <col min="2561" max="2561" width="2.7109375" customWidth="1"/>
    <col min="2562" max="2562" width="8.85546875" customWidth="1"/>
    <col min="2563" max="2563" width="15.28515625" customWidth="1"/>
    <col min="2564" max="2569" width="21.140625" customWidth="1"/>
    <col min="2570" max="2570" width="2.7109375" customWidth="1"/>
    <col min="2571" max="2816" width="11.42578125" hidden="1"/>
    <col min="2817" max="2817" width="2.7109375" customWidth="1"/>
    <col min="2818" max="2818" width="8.85546875" customWidth="1"/>
    <col min="2819" max="2819" width="15.28515625" customWidth="1"/>
    <col min="2820" max="2825" width="21.140625" customWidth="1"/>
    <col min="2826" max="2826" width="2.7109375" customWidth="1"/>
    <col min="2827" max="3072" width="11.42578125" hidden="1"/>
    <col min="3073" max="3073" width="2.7109375" customWidth="1"/>
    <col min="3074" max="3074" width="8.85546875" customWidth="1"/>
    <col min="3075" max="3075" width="15.28515625" customWidth="1"/>
    <col min="3076" max="3081" width="21.140625" customWidth="1"/>
    <col min="3082" max="3082" width="2.7109375" customWidth="1"/>
    <col min="3083" max="3328" width="11.42578125" hidden="1"/>
    <col min="3329" max="3329" width="2.7109375" customWidth="1"/>
    <col min="3330" max="3330" width="8.85546875" customWidth="1"/>
    <col min="3331" max="3331" width="15.28515625" customWidth="1"/>
    <col min="3332" max="3337" width="21.140625" customWidth="1"/>
    <col min="3338" max="3338" width="2.7109375" customWidth="1"/>
    <col min="3339" max="3584" width="11.42578125" hidden="1"/>
    <col min="3585" max="3585" width="2.7109375" customWidth="1"/>
    <col min="3586" max="3586" width="8.85546875" customWidth="1"/>
    <col min="3587" max="3587" width="15.28515625" customWidth="1"/>
    <col min="3588" max="3593" width="21.140625" customWidth="1"/>
    <col min="3594" max="3594" width="2.7109375" customWidth="1"/>
    <col min="3595" max="3840" width="11.42578125" hidden="1"/>
    <col min="3841" max="3841" width="2.7109375" customWidth="1"/>
    <col min="3842" max="3842" width="8.85546875" customWidth="1"/>
    <col min="3843" max="3843" width="15.28515625" customWidth="1"/>
    <col min="3844" max="3849" width="21.140625" customWidth="1"/>
    <col min="3850" max="3850" width="2.7109375" customWidth="1"/>
    <col min="3851" max="4096" width="11.42578125" hidden="1"/>
    <col min="4097" max="4097" width="2.7109375" customWidth="1"/>
    <col min="4098" max="4098" width="8.85546875" customWidth="1"/>
    <col min="4099" max="4099" width="15.28515625" customWidth="1"/>
    <col min="4100" max="4105" width="21.140625" customWidth="1"/>
    <col min="4106" max="4106" width="2.7109375" customWidth="1"/>
    <col min="4107" max="4352" width="11.42578125" hidden="1"/>
    <col min="4353" max="4353" width="2.7109375" customWidth="1"/>
    <col min="4354" max="4354" width="8.85546875" customWidth="1"/>
    <col min="4355" max="4355" width="15.28515625" customWidth="1"/>
    <col min="4356" max="4361" width="21.140625" customWidth="1"/>
    <col min="4362" max="4362" width="2.7109375" customWidth="1"/>
    <col min="4363" max="4608" width="11.42578125" hidden="1"/>
    <col min="4609" max="4609" width="2.7109375" customWidth="1"/>
    <col min="4610" max="4610" width="8.85546875" customWidth="1"/>
    <col min="4611" max="4611" width="15.28515625" customWidth="1"/>
    <col min="4612" max="4617" width="21.140625" customWidth="1"/>
    <col min="4618" max="4618" width="2.7109375" customWidth="1"/>
    <col min="4619" max="4864" width="11.42578125" hidden="1"/>
    <col min="4865" max="4865" width="2.7109375" customWidth="1"/>
    <col min="4866" max="4866" width="8.85546875" customWidth="1"/>
    <col min="4867" max="4867" width="15.28515625" customWidth="1"/>
    <col min="4868" max="4873" width="21.140625" customWidth="1"/>
    <col min="4874" max="4874" width="2.7109375" customWidth="1"/>
    <col min="4875" max="5120" width="11.42578125" hidden="1"/>
    <col min="5121" max="5121" width="2.7109375" customWidth="1"/>
    <col min="5122" max="5122" width="8.85546875" customWidth="1"/>
    <col min="5123" max="5123" width="15.28515625" customWidth="1"/>
    <col min="5124" max="5129" width="21.140625" customWidth="1"/>
    <col min="5130" max="5130" width="2.7109375" customWidth="1"/>
    <col min="5131" max="5376" width="11.42578125" hidden="1"/>
    <col min="5377" max="5377" width="2.7109375" customWidth="1"/>
    <col min="5378" max="5378" width="8.85546875" customWidth="1"/>
    <col min="5379" max="5379" width="15.28515625" customWidth="1"/>
    <col min="5380" max="5385" width="21.140625" customWidth="1"/>
    <col min="5386" max="5386" width="2.7109375" customWidth="1"/>
    <col min="5387" max="5632" width="11.42578125" hidden="1"/>
    <col min="5633" max="5633" width="2.7109375" customWidth="1"/>
    <col min="5634" max="5634" width="8.85546875" customWidth="1"/>
    <col min="5635" max="5635" width="15.28515625" customWidth="1"/>
    <col min="5636" max="5641" width="21.140625" customWidth="1"/>
    <col min="5642" max="5642" width="2.7109375" customWidth="1"/>
    <col min="5643" max="5888" width="11.42578125" hidden="1"/>
    <col min="5889" max="5889" width="2.7109375" customWidth="1"/>
    <col min="5890" max="5890" width="8.85546875" customWidth="1"/>
    <col min="5891" max="5891" width="15.28515625" customWidth="1"/>
    <col min="5892" max="5897" width="21.140625" customWidth="1"/>
    <col min="5898" max="5898" width="2.7109375" customWidth="1"/>
    <col min="5899" max="6144" width="11.42578125" hidden="1"/>
    <col min="6145" max="6145" width="2.7109375" customWidth="1"/>
    <col min="6146" max="6146" width="8.85546875" customWidth="1"/>
    <col min="6147" max="6147" width="15.28515625" customWidth="1"/>
    <col min="6148" max="6153" width="21.140625" customWidth="1"/>
    <col min="6154" max="6154" width="2.7109375" customWidth="1"/>
    <col min="6155" max="6400" width="11.42578125" hidden="1"/>
    <col min="6401" max="6401" width="2.7109375" customWidth="1"/>
    <col min="6402" max="6402" width="8.85546875" customWidth="1"/>
    <col min="6403" max="6403" width="15.28515625" customWidth="1"/>
    <col min="6404" max="6409" width="21.140625" customWidth="1"/>
    <col min="6410" max="6410" width="2.7109375" customWidth="1"/>
    <col min="6411" max="6656" width="11.42578125" hidden="1"/>
    <col min="6657" max="6657" width="2.7109375" customWidth="1"/>
    <col min="6658" max="6658" width="8.85546875" customWidth="1"/>
    <col min="6659" max="6659" width="15.28515625" customWidth="1"/>
    <col min="6660" max="6665" width="21.140625" customWidth="1"/>
    <col min="6666" max="6666" width="2.7109375" customWidth="1"/>
    <col min="6667" max="6912" width="11.42578125" hidden="1"/>
    <col min="6913" max="6913" width="2.7109375" customWidth="1"/>
    <col min="6914" max="6914" width="8.85546875" customWidth="1"/>
    <col min="6915" max="6915" width="15.28515625" customWidth="1"/>
    <col min="6916" max="6921" width="21.140625" customWidth="1"/>
    <col min="6922" max="6922" width="2.7109375" customWidth="1"/>
    <col min="6923" max="7168" width="11.42578125" hidden="1"/>
    <col min="7169" max="7169" width="2.7109375" customWidth="1"/>
    <col min="7170" max="7170" width="8.85546875" customWidth="1"/>
    <col min="7171" max="7171" width="15.28515625" customWidth="1"/>
    <col min="7172" max="7177" width="21.140625" customWidth="1"/>
    <col min="7178" max="7178" width="2.7109375" customWidth="1"/>
    <col min="7179" max="7424" width="11.42578125" hidden="1"/>
    <col min="7425" max="7425" width="2.7109375" customWidth="1"/>
    <col min="7426" max="7426" width="8.85546875" customWidth="1"/>
    <col min="7427" max="7427" width="15.28515625" customWidth="1"/>
    <col min="7428" max="7433" width="21.140625" customWidth="1"/>
    <col min="7434" max="7434" width="2.7109375" customWidth="1"/>
    <col min="7435" max="7680" width="11.42578125" hidden="1"/>
    <col min="7681" max="7681" width="2.7109375" customWidth="1"/>
    <col min="7682" max="7682" width="8.85546875" customWidth="1"/>
    <col min="7683" max="7683" width="15.28515625" customWidth="1"/>
    <col min="7684" max="7689" width="21.140625" customWidth="1"/>
    <col min="7690" max="7690" width="2.7109375" customWidth="1"/>
    <col min="7691" max="7936" width="11.42578125" hidden="1"/>
    <col min="7937" max="7937" width="2.7109375" customWidth="1"/>
    <col min="7938" max="7938" width="8.85546875" customWidth="1"/>
    <col min="7939" max="7939" width="15.28515625" customWidth="1"/>
    <col min="7940" max="7945" width="21.140625" customWidth="1"/>
    <col min="7946" max="7946" width="2.7109375" customWidth="1"/>
    <col min="7947" max="8192" width="11.42578125" hidden="1"/>
    <col min="8193" max="8193" width="2.7109375" customWidth="1"/>
    <col min="8194" max="8194" width="8.85546875" customWidth="1"/>
    <col min="8195" max="8195" width="15.28515625" customWidth="1"/>
    <col min="8196" max="8201" width="21.140625" customWidth="1"/>
    <col min="8202" max="8202" width="2.7109375" customWidth="1"/>
    <col min="8203" max="8448" width="11.42578125" hidden="1"/>
    <col min="8449" max="8449" width="2.7109375" customWidth="1"/>
    <col min="8450" max="8450" width="8.85546875" customWidth="1"/>
    <col min="8451" max="8451" width="15.28515625" customWidth="1"/>
    <col min="8452" max="8457" width="21.140625" customWidth="1"/>
    <col min="8458" max="8458" width="2.7109375" customWidth="1"/>
    <col min="8459" max="8704" width="11.42578125" hidden="1"/>
    <col min="8705" max="8705" width="2.7109375" customWidth="1"/>
    <col min="8706" max="8706" width="8.85546875" customWidth="1"/>
    <col min="8707" max="8707" width="15.28515625" customWidth="1"/>
    <col min="8708" max="8713" width="21.140625" customWidth="1"/>
    <col min="8714" max="8714" width="2.7109375" customWidth="1"/>
    <col min="8715" max="8960" width="11.42578125" hidden="1"/>
    <col min="8961" max="8961" width="2.7109375" customWidth="1"/>
    <col min="8962" max="8962" width="8.85546875" customWidth="1"/>
    <col min="8963" max="8963" width="15.28515625" customWidth="1"/>
    <col min="8964" max="8969" width="21.140625" customWidth="1"/>
    <col min="8970" max="8970" width="2.7109375" customWidth="1"/>
    <col min="8971" max="9216" width="11.42578125" hidden="1"/>
    <col min="9217" max="9217" width="2.7109375" customWidth="1"/>
    <col min="9218" max="9218" width="8.85546875" customWidth="1"/>
    <col min="9219" max="9219" width="15.28515625" customWidth="1"/>
    <col min="9220" max="9225" width="21.140625" customWidth="1"/>
    <col min="9226" max="9226" width="2.7109375" customWidth="1"/>
    <col min="9227" max="9472" width="11.42578125" hidden="1"/>
    <col min="9473" max="9473" width="2.7109375" customWidth="1"/>
    <col min="9474" max="9474" width="8.85546875" customWidth="1"/>
    <col min="9475" max="9475" width="15.28515625" customWidth="1"/>
    <col min="9476" max="9481" width="21.140625" customWidth="1"/>
    <col min="9482" max="9482" width="2.7109375" customWidth="1"/>
    <col min="9483" max="9728" width="11.42578125" hidden="1"/>
    <col min="9729" max="9729" width="2.7109375" customWidth="1"/>
    <col min="9730" max="9730" width="8.85546875" customWidth="1"/>
    <col min="9731" max="9731" width="15.28515625" customWidth="1"/>
    <col min="9732" max="9737" width="21.140625" customWidth="1"/>
    <col min="9738" max="9738" width="2.7109375" customWidth="1"/>
    <col min="9739" max="9984" width="11.42578125" hidden="1"/>
    <col min="9985" max="9985" width="2.7109375" customWidth="1"/>
    <col min="9986" max="9986" width="8.85546875" customWidth="1"/>
    <col min="9987" max="9987" width="15.28515625" customWidth="1"/>
    <col min="9988" max="9993" width="21.140625" customWidth="1"/>
    <col min="9994" max="9994" width="2.7109375" customWidth="1"/>
    <col min="9995" max="10240" width="11.42578125" hidden="1"/>
    <col min="10241" max="10241" width="2.7109375" customWidth="1"/>
    <col min="10242" max="10242" width="8.85546875" customWidth="1"/>
    <col min="10243" max="10243" width="15.28515625" customWidth="1"/>
    <col min="10244" max="10249" width="21.140625" customWidth="1"/>
    <col min="10250" max="10250" width="2.7109375" customWidth="1"/>
    <col min="10251" max="10496" width="11.42578125" hidden="1"/>
    <col min="10497" max="10497" width="2.7109375" customWidth="1"/>
    <col min="10498" max="10498" width="8.85546875" customWidth="1"/>
    <col min="10499" max="10499" width="15.28515625" customWidth="1"/>
    <col min="10500" max="10505" width="21.140625" customWidth="1"/>
    <col min="10506" max="10506" width="2.7109375" customWidth="1"/>
    <col min="10507" max="10752" width="11.42578125" hidden="1"/>
    <col min="10753" max="10753" width="2.7109375" customWidth="1"/>
    <col min="10754" max="10754" width="8.85546875" customWidth="1"/>
    <col min="10755" max="10755" width="15.28515625" customWidth="1"/>
    <col min="10756" max="10761" width="21.140625" customWidth="1"/>
    <col min="10762" max="10762" width="2.7109375" customWidth="1"/>
    <col min="10763" max="11008" width="11.42578125" hidden="1"/>
    <col min="11009" max="11009" width="2.7109375" customWidth="1"/>
    <col min="11010" max="11010" width="8.85546875" customWidth="1"/>
    <col min="11011" max="11011" width="15.28515625" customWidth="1"/>
    <col min="11012" max="11017" width="21.140625" customWidth="1"/>
    <col min="11018" max="11018" width="2.7109375" customWidth="1"/>
    <col min="11019" max="11264" width="11.42578125" hidden="1"/>
    <col min="11265" max="11265" width="2.7109375" customWidth="1"/>
    <col min="11266" max="11266" width="8.85546875" customWidth="1"/>
    <col min="11267" max="11267" width="15.28515625" customWidth="1"/>
    <col min="11268" max="11273" width="21.140625" customWidth="1"/>
    <col min="11274" max="11274" width="2.7109375" customWidth="1"/>
    <col min="11275" max="11520" width="11.42578125" hidden="1"/>
    <col min="11521" max="11521" width="2.7109375" customWidth="1"/>
    <col min="11522" max="11522" width="8.85546875" customWidth="1"/>
    <col min="11523" max="11523" width="15.28515625" customWidth="1"/>
    <col min="11524" max="11529" width="21.140625" customWidth="1"/>
    <col min="11530" max="11530" width="2.7109375" customWidth="1"/>
    <col min="11531" max="11776" width="11.42578125" hidden="1"/>
    <col min="11777" max="11777" width="2.7109375" customWidth="1"/>
    <col min="11778" max="11778" width="8.85546875" customWidth="1"/>
    <col min="11779" max="11779" width="15.28515625" customWidth="1"/>
    <col min="11780" max="11785" width="21.140625" customWidth="1"/>
    <col min="11786" max="11786" width="2.7109375" customWidth="1"/>
    <col min="11787" max="12032" width="11.42578125" hidden="1"/>
    <col min="12033" max="12033" width="2.7109375" customWidth="1"/>
    <col min="12034" max="12034" width="8.85546875" customWidth="1"/>
    <col min="12035" max="12035" width="15.28515625" customWidth="1"/>
    <col min="12036" max="12041" width="21.140625" customWidth="1"/>
    <col min="12042" max="12042" width="2.7109375" customWidth="1"/>
    <col min="12043" max="12288" width="11.42578125" hidden="1"/>
    <col min="12289" max="12289" width="2.7109375" customWidth="1"/>
    <col min="12290" max="12290" width="8.85546875" customWidth="1"/>
    <col min="12291" max="12291" width="15.28515625" customWidth="1"/>
    <col min="12292" max="12297" width="21.140625" customWidth="1"/>
    <col min="12298" max="12298" width="2.7109375" customWidth="1"/>
    <col min="12299" max="12544" width="11.42578125" hidden="1"/>
    <col min="12545" max="12545" width="2.7109375" customWidth="1"/>
    <col min="12546" max="12546" width="8.85546875" customWidth="1"/>
    <col min="12547" max="12547" width="15.28515625" customWidth="1"/>
    <col min="12548" max="12553" width="21.140625" customWidth="1"/>
    <col min="12554" max="12554" width="2.7109375" customWidth="1"/>
    <col min="12555" max="12800" width="11.42578125" hidden="1"/>
    <col min="12801" max="12801" width="2.7109375" customWidth="1"/>
    <col min="12802" max="12802" width="8.85546875" customWidth="1"/>
    <col min="12803" max="12803" width="15.28515625" customWidth="1"/>
    <col min="12804" max="12809" width="21.140625" customWidth="1"/>
    <col min="12810" max="12810" width="2.7109375" customWidth="1"/>
    <col min="12811" max="13056" width="11.42578125" hidden="1"/>
    <col min="13057" max="13057" width="2.7109375" customWidth="1"/>
    <col min="13058" max="13058" width="8.85546875" customWidth="1"/>
    <col min="13059" max="13059" width="15.28515625" customWidth="1"/>
    <col min="13060" max="13065" width="21.140625" customWidth="1"/>
    <col min="13066" max="13066" width="2.7109375" customWidth="1"/>
    <col min="13067" max="13312" width="11.42578125" hidden="1"/>
    <col min="13313" max="13313" width="2.7109375" customWidth="1"/>
    <col min="13314" max="13314" width="8.85546875" customWidth="1"/>
    <col min="13315" max="13315" width="15.28515625" customWidth="1"/>
    <col min="13316" max="13321" width="21.140625" customWidth="1"/>
    <col min="13322" max="13322" width="2.7109375" customWidth="1"/>
    <col min="13323" max="13568" width="11.42578125" hidden="1"/>
    <col min="13569" max="13569" width="2.7109375" customWidth="1"/>
    <col min="13570" max="13570" width="8.85546875" customWidth="1"/>
    <col min="13571" max="13571" width="15.28515625" customWidth="1"/>
    <col min="13572" max="13577" width="21.140625" customWidth="1"/>
    <col min="13578" max="13578" width="2.7109375" customWidth="1"/>
    <col min="13579" max="13824" width="11.42578125" hidden="1"/>
    <col min="13825" max="13825" width="2.7109375" customWidth="1"/>
    <col min="13826" max="13826" width="8.85546875" customWidth="1"/>
    <col min="13827" max="13827" width="15.28515625" customWidth="1"/>
    <col min="13828" max="13833" width="21.140625" customWidth="1"/>
    <col min="13834" max="13834" width="2.7109375" customWidth="1"/>
    <col min="13835" max="14080" width="11.42578125" hidden="1"/>
    <col min="14081" max="14081" width="2.7109375" customWidth="1"/>
    <col min="14082" max="14082" width="8.85546875" customWidth="1"/>
    <col min="14083" max="14083" width="15.28515625" customWidth="1"/>
    <col min="14084" max="14089" width="21.140625" customWidth="1"/>
    <col min="14090" max="14090" width="2.7109375" customWidth="1"/>
    <col min="14091" max="14336" width="11.42578125" hidden="1"/>
    <col min="14337" max="14337" width="2.7109375" customWidth="1"/>
    <col min="14338" max="14338" width="8.85546875" customWidth="1"/>
    <col min="14339" max="14339" width="15.28515625" customWidth="1"/>
    <col min="14340" max="14345" width="21.140625" customWidth="1"/>
    <col min="14346" max="14346" width="2.7109375" customWidth="1"/>
    <col min="14347" max="14592" width="11.42578125" hidden="1"/>
    <col min="14593" max="14593" width="2.7109375" customWidth="1"/>
    <col min="14594" max="14594" width="8.85546875" customWidth="1"/>
    <col min="14595" max="14595" width="15.28515625" customWidth="1"/>
    <col min="14596" max="14601" width="21.140625" customWidth="1"/>
    <col min="14602" max="14602" width="2.7109375" customWidth="1"/>
    <col min="14603" max="14848" width="11.42578125" hidden="1"/>
    <col min="14849" max="14849" width="2.7109375" customWidth="1"/>
    <col min="14850" max="14850" width="8.85546875" customWidth="1"/>
    <col min="14851" max="14851" width="15.28515625" customWidth="1"/>
    <col min="14852" max="14857" width="21.140625" customWidth="1"/>
    <col min="14858" max="14858" width="2.7109375" customWidth="1"/>
    <col min="14859" max="15104" width="11.42578125" hidden="1"/>
    <col min="15105" max="15105" width="2.7109375" customWidth="1"/>
    <col min="15106" max="15106" width="8.85546875" customWidth="1"/>
    <col min="15107" max="15107" width="15.28515625" customWidth="1"/>
    <col min="15108" max="15113" width="21.140625" customWidth="1"/>
    <col min="15114" max="15114" width="2.7109375" customWidth="1"/>
    <col min="15115" max="15360" width="11.42578125" hidden="1"/>
    <col min="15361" max="15361" width="2.7109375" customWidth="1"/>
    <col min="15362" max="15362" width="8.85546875" customWidth="1"/>
    <col min="15363" max="15363" width="15.28515625" customWidth="1"/>
    <col min="15364" max="15369" width="21.140625" customWidth="1"/>
    <col min="15370" max="15370" width="2.7109375" customWidth="1"/>
    <col min="15371" max="15616" width="11.42578125" hidden="1"/>
    <col min="15617" max="15617" width="2.7109375" customWidth="1"/>
    <col min="15618" max="15618" width="8.85546875" customWidth="1"/>
    <col min="15619" max="15619" width="15.28515625" customWidth="1"/>
    <col min="15620" max="15625" width="21.140625" customWidth="1"/>
    <col min="15626" max="15626" width="2.7109375" customWidth="1"/>
    <col min="15627" max="15872" width="11.42578125" hidden="1"/>
    <col min="15873" max="15873" width="2.7109375" customWidth="1"/>
    <col min="15874" max="15874" width="8.85546875" customWidth="1"/>
    <col min="15875" max="15875" width="15.28515625" customWidth="1"/>
    <col min="15876" max="15881" width="21.140625" customWidth="1"/>
    <col min="15882" max="15882" width="2.7109375" customWidth="1"/>
    <col min="15883" max="16128" width="11.42578125" hidden="1"/>
    <col min="16129" max="16129" width="2.7109375" customWidth="1"/>
    <col min="16130" max="16130" width="8.85546875" customWidth="1"/>
    <col min="16131" max="16131" width="15.28515625" customWidth="1"/>
    <col min="16132" max="16137" width="21.140625" customWidth="1"/>
    <col min="16138" max="16138" width="2.7109375" customWidth="1"/>
    <col min="16139" max="16384" width="11.42578125" hidden="1"/>
  </cols>
  <sheetData>
    <row r="1" spans="2:9" x14ac:dyDescent="0.25"/>
    <row r="2" spans="2:9" x14ac:dyDescent="0.25">
      <c r="B2" s="689" t="s">
        <v>274</v>
      </c>
      <c r="C2" s="690"/>
      <c r="D2" s="690"/>
      <c r="E2" s="690"/>
      <c r="F2" s="690"/>
      <c r="G2" s="690"/>
      <c r="H2" s="690"/>
      <c r="I2" s="691"/>
    </row>
    <row r="3" spans="2:9" x14ac:dyDescent="0.25">
      <c r="B3" s="692" t="s">
        <v>3</v>
      </c>
      <c r="C3" s="616"/>
      <c r="D3" s="616"/>
      <c r="E3" s="616"/>
      <c r="F3" s="616"/>
      <c r="G3" s="616"/>
      <c r="H3" s="616"/>
      <c r="I3" s="693"/>
    </row>
    <row r="4" spans="2:9" x14ac:dyDescent="0.25">
      <c r="B4" s="694" t="s">
        <v>277</v>
      </c>
      <c r="C4" s="695"/>
      <c r="D4" s="695"/>
      <c r="E4" s="695"/>
      <c r="F4" s="695"/>
      <c r="G4" s="695"/>
      <c r="H4" s="695"/>
      <c r="I4" s="696"/>
    </row>
    <row r="5" spans="2:9" x14ac:dyDescent="0.25">
      <c r="B5" s="697" t="s">
        <v>1608</v>
      </c>
      <c r="C5" s="615"/>
      <c r="D5" s="615"/>
      <c r="E5" s="615"/>
      <c r="F5" s="615"/>
      <c r="G5" s="615"/>
      <c r="H5" s="615"/>
      <c r="I5" s="698"/>
    </row>
    <row r="6" spans="2:9" x14ac:dyDescent="0.25">
      <c r="B6" s="697" t="s">
        <v>1687</v>
      </c>
      <c r="C6" s="615"/>
      <c r="D6" s="615"/>
      <c r="E6" s="615"/>
      <c r="F6" s="615"/>
      <c r="G6" s="615"/>
      <c r="H6" s="615"/>
      <c r="I6" s="698"/>
    </row>
    <row r="7" spans="2:9" x14ac:dyDescent="0.25">
      <c r="B7" s="699" t="s">
        <v>1688</v>
      </c>
      <c r="C7" s="700"/>
      <c r="D7" s="700"/>
      <c r="E7" s="700"/>
      <c r="F7" s="700"/>
      <c r="G7" s="700"/>
      <c r="H7" s="700"/>
      <c r="I7" s="701"/>
    </row>
    <row r="8" spans="2:9" x14ac:dyDescent="0.25">
      <c r="B8" s="634"/>
      <c r="C8" s="634"/>
      <c r="D8" s="634"/>
      <c r="E8" s="634"/>
      <c r="F8" s="634"/>
      <c r="G8" s="634"/>
      <c r="H8" s="634"/>
      <c r="I8" s="634"/>
    </row>
    <row r="9" spans="2:9" x14ac:dyDescent="0.25">
      <c r="B9" s="802" t="s">
        <v>66</v>
      </c>
      <c r="C9" s="803"/>
      <c r="D9" s="702" t="s">
        <v>1568</v>
      </c>
      <c r="E9" s="703"/>
      <c r="F9" s="703"/>
      <c r="G9" s="703"/>
      <c r="H9" s="704"/>
      <c r="I9" s="635" t="s">
        <v>1569</v>
      </c>
    </row>
    <row r="10" spans="2:9" ht="27" customHeight="1" x14ac:dyDescent="0.25">
      <c r="B10" s="804"/>
      <c r="C10" s="805"/>
      <c r="D10" s="806" t="s">
        <v>1570</v>
      </c>
      <c r="E10" s="807" t="s">
        <v>1571</v>
      </c>
      <c r="F10" s="806" t="s">
        <v>1572</v>
      </c>
      <c r="G10" s="806" t="s">
        <v>261</v>
      </c>
      <c r="H10" s="806" t="s">
        <v>262</v>
      </c>
      <c r="I10" s="649"/>
    </row>
    <row r="11" spans="2:9" x14ac:dyDescent="0.25">
      <c r="B11" s="808"/>
      <c r="C11" s="809"/>
      <c r="D11" s="806">
        <v>1</v>
      </c>
      <c r="E11" s="806">
        <v>2</v>
      </c>
      <c r="F11" s="806" t="s">
        <v>1573</v>
      </c>
      <c r="G11" s="806">
        <v>4</v>
      </c>
      <c r="H11" s="806">
        <v>5</v>
      </c>
      <c r="I11" s="806" t="s">
        <v>1574</v>
      </c>
    </row>
    <row r="12" spans="2:9" x14ac:dyDescent="0.25">
      <c r="B12" s="810"/>
      <c r="C12" s="811"/>
      <c r="D12" s="812"/>
      <c r="E12" s="812"/>
      <c r="F12" s="812"/>
      <c r="G12" s="812"/>
      <c r="H12" s="812"/>
      <c r="I12" s="812"/>
    </row>
    <row r="13" spans="2:9" x14ac:dyDescent="0.25">
      <c r="B13" s="813" t="s">
        <v>1689</v>
      </c>
      <c r="C13" s="814"/>
      <c r="D13" s="668">
        <v>3736300605</v>
      </c>
      <c r="E13" s="668">
        <v>0</v>
      </c>
      <c r="F13" s="815">
        <v>3736300605</v>
      </c>
      <c r="G13" s="816">
        <v>593307763.19999993</v>
      </c>
      <c r="H13" s="817">
        <v>593307763.19999993</v>
      </c>
      <c r="I13" s="818">
        <f>+F13-G13</f>
        <v>3142992841.8000002</v>
      </c>
    </row>
    <row r="14" spans="2:9" x14ac:dyDescent="0.25">
      <c r="B14" s="819"/>
      <c r="C14" s="820"/>
      <c r="D14" s="815"/>
      <c r="E14" s="815"/>
      <c r="F14" s="815"/>
      <c r="G14" s="815"/>
      <c r="H14" s="815"/>
      <c r="I14" s="818"/>
    </row>
    <row r="15" spans="2:9" ht="15" customHeight="1" x14ac:dyDescent="0.25">
      <c r="B15" s="813" t="s">
        <v>1690</v>
      </c>
      <c r="C15" s="814"/>
      <c r="D15" s="668">
        <v>0</v>
      </c>
      <c r="E15" s="668">
        <v>0</v>
      </c>
      <c r="F15" s="815">
        <f>SUM(D15:E15)</f>
        <v>0</v>
      </c>
      <c r="G15" s="668">
        <v>0</v>
      </c>
      <c r="H15" s="668">
        <f>+G15</f>
        <v>0</v>
      </c>
      <c r="I15" s="818">
        <f>IF(AND(F15&gt;=0,H15&gt;=0),(F15-H15),"-")</f>
        <v>0</v>
      </c>
    </row>
    <row r="16" spans="2:9" x14ac:dyDescent="0.25">
      <c r="B16" s="819"/>
      <c r="C16" s="820"/>
      <c r="D16" s="821"/>
      <c r="E16" s="821"/>
      <c r="F16" s="821"/>
      <c r="G16" s="821"/>
      <c r="H16" s="821"/>
      <c r="I16" s="822"/>
    </row>
    <row r="17" spans="2:13" ht="23.25" customHeight="1" x14ac:dyDescent="0.25">
      <c r="B17" s="813" t="s">
        <v>1691</v>
      </c>
      <c r="C17" s="814"/>
      <c r="D17" s="823"/>
      <c r="E17" s="823"/>
      <c r="F17" s="821">
        <f>IF(AND(D17&gt;=0,E17&gt;=0),(D17+E17),"-")</f>
        <v>0</v>
      </c>
      <c r="G17" s="823"/>
      <c r="H17" s="823"/>
      <c r="I17" s="822">
        <f>IF(AND(F17&gt;=0,G17&gt;=0),(F17-G17),"-")</f>
        <v>0</v>
      </c>
    </row>
    <row r="18" spans="2:13" x14ac:dyDescent="0.25">
      <c r="B18" s="824"/>
      <c r="C18" s="825"/>
      <c r="D18" s="826"/>
      <c r="E18" s="826"/>
      <c r="F18" s="826"/>
      <c r="G18" s="826"/>
      <c r="H18" s="826"/>
      <c r="I18" s="827"/>
    </row>
    <row r="19" spans="2:13" s="127" customFormat="1" x14ac:dyDescent="0.25">
      <c r="B19" s="828"/>
      <c r="C19" s="829" t="s">
        <v>1607</v>
      </c>
      <c r="D19" s="830">
        <f t="shared" ref="D19:I19" si="0">SUM(D13+D15+D17)</f>
        <v>3736300605</v>
      </c>
      <c r="E19" s="830">
        <f t="shared" si="0"/>
        <v>0</v>
      </c>
      <c r="F19" s="830">
        <f t="shared" si="0"/>
        <v>3736300605</v>
      </c>
      <c r="G19" s="830">
        <f t="shared" si="0"/>
        <v>593307763.19999993</v>
      </c>
      <c r="H19" s="830">
        <f t="shared" si="0"/>
        <v>593307763.19999993</v>
      </c>
      <c r="I19" s="830">
        <f t="shared" si="0"/>
        <v>3142992841.8000002</v>
      </c>
    </row>
    <row r="20" spans="2:13" x14ac:dyDescent="0.25">
      <c r="B20" s="831"/>
      <c r="C20" s="831"/>
      <c r="D20" s="832"/>
      <c r="E20" s="832"/>
      <c r="F20" s="832"/>
      <c r="G20" s="832"/>
      <c r="H20" s="832"/>
      <c r="I20" s="832"/>
    </row>
    <row r="21" spans="2:13" x14ac:dyDescent="0.25">
      <c r="B21" s="831"/>
      <c r="C21" s="831"/>
      <c r="D21" s="832"/>
      <c r="E21" s="832"/>
      <c r="F21" s="832"/>
      <c r="G21" s="832"/>
      <c r="H21" s="832"/>
      <c r="I21" s="832"/>
    </row>
    <row r="22" spans="2:13" x14ac:dyDescent="0.25">
      <c r="B22" s="831"/>
      <c r="C22" s="831"/>
      <c r="D22" s="832"/>
      <c r="E22" s="832"/>
      <c r="F22" s="832"/>
      <c r="G22" s="832"/>
      <c r="H22" s="832"/>
      <c r="I22" s="832"/>
    </row>
    <row r="23" spans="2:13" x14ac:dyDescent="0.25">
      <c r="B23" s="831"/>
      <c r="C23" s="831"/>
      <c r="D23" s="832"/>
      <c r="E23" s="832"/>
      <c r="F23" s="832"/>
      <c r="G23" s="832"/>
      <c r="H23" s="832"/>
      <c r="I23" s="832"/>
    </row>
    <row r="24" spans="2:13" x14ac:dyDescent="0.25">
      <c r="B24" s="831"/>
      <c r="C24" s="831"/>
      <c r="D24" s="832"/>
      <c r="E24" s="832"/>
      <c r="F24" s="832"/>
      <c r="G24" s="832"/>
      <c r="H24" s="832"/>
      <c r="I24" s="832"/>
    </row>
    <row r="25" spans="2:13" s="1" customFormat="1" ht="12" x14ac:dyDescent="0.2">
      <c r="B25" s="2"/>
      <c r="C25" s="17"/>
      <c r="D25" s="29"/>
      <c r="E25" s="30"/>
      <c r="F25" s="30"/>
      <c r="G25" s="2"/>
      <c r="H25" s="31"/>
      <c r="I25" s="32"/>
      <c r="J25" s="30"/>
      <c r="K25" s="30"/>
      <c r="L25" s="2"/>
      <c r="M25" s="2"/>
    </row>
    <row r="26" spans="2:13" s="1" customFormat="1" ht="12" x14ac:dyDescent="0.2">
      <c r="B26" s="2"/>
      <c r="C26" s="33"/>
      <c r="D26" s="611" t="str">
        <f>+'[1] ESF'!D70:E70</f>
        <v xml:space="preserve">Dr. Celso del Angel Montiel Hernández </v>
      </c>
      <c r="E26" s="611"/>
      <c r="F26" s="30"/>
      <c r="G26" s="30"/>
      <c r="H26" s="611" t="str">
        <f>+'[1] ESF'!H70:I70</f>
        <v xml:space="preserve">Lic. José Antonio Amaya Santamaría </v>
      </c>
      <c r="I26" s="611"/>
      <c r="J26" s="19"/>
      <c r="K26" s="30"/>
      <c r="L26" s="2"/>
      <c r="M26" s="2"/>
    </row>
    <row r="27" spans="2:13" s="1" customFormat="1" ht="12" customHeight="1" x14ac:dyDescent="0.2">
      <c r="B27" s="2"/>
      <c r="C27" s="34"/>
      <c r="D27" s="508" t="s">
        <v>228</v>
      </c>
      <c r="E27" s="508"/>
      <c r="F27" s="35"/>
      <c r="G27" s="35"/>
      <c r="H27" s="508" t="str">
        <f>+'[1] ESF'!H71:I71</f>
        <v>Director de Area Administrativa</v>
      </c>
      <c r="I27" s="508"/>
      <c r="J27" s="19"/>
      <c r="K27" s="30"/>
      <c r="L27" s="2"/>
      <c r="M27" s="2"/>
    </row>
    <row r="28" spans="2:13" x14ac:dyDescent="0.25">
      <c r="B28" s="831"/>
      <c r="C28" s="831"/>
      <c r="D28" s="832"/>
      <c r="E28" s="832"/>
      <c r="F28" s="832"/>
      <c r="G28" s="832"/>
      <c r="H28" s="832"/>
      <c r="I28" s="832"/>
    </row>
    <row r="29" spans="2:13" x14ac:dyDescent="0.25">
      <c r="B29" s="831"/>
      <c r="C29" s="831"/>
      <c r="D29" s="832"/>
      <c r="E29" s="832"/>
      <c r="F29" s="832"/>
      <c r="G29" s="832"/>
      <c r="H29" s="832"/>
      <c r="I29" s="832"/>
    </row>
    <row r="30" spans="2:13" x14ac:dyDescent="0.25">
      <c r="B30" s="831"/>
      <c r="C30" s="831"/>
      <c r="D30" s="832"/>
      <c r="E30" s="832"/>
      <c r="F30" s="832"/>
      <c r="G30" s="832"/>
      <c r="H30" s="832"/>
      <c r="I30" s="832"/>
    </row>
    <row r="31" spans="2:13" x14ac:dyDescent="0.25">
      <c r="B31" s="831"/>
      <c r="C31" s="831"/>
      <c r="D31" s="832"/>
      <c r="E31" s="832"/>
      <c r="F31" s="832"/>
      <c r="G31" s="832"/>
      <c r="H31" s="832"/>
      <c r="I31" s="832"/>
    </row>
    <row r="32" spans="2:13" x14ac:dyDescent="0.25"/>
  </sheetData>
  <mergeCells count="16">
    <mergeCell ref="D26:E26"/>
    <mergeCell ref="H26:I26"/>
    <mergeCell ref="D27:E27"/>
    <mergeCell ref="H27:I27"/>
    <mergeCell ref="B9:C11"/>
    <mergeCell ref="D9:H9"/>
    <mergeCell ref="I9:I10"/>
    <mergeCell ref="B13:C13"/>
    <mergeCell ref="B15:C15"/>
    <mergeCell ref="B17:C17"/>
    <mergeCell ref="B2:I2"/>
    <mergeCell ref="B3:I3"/>
    <mergeCell ref="B4:I4"/>
    <mergeCell ref="B5:I5"/>
    <mergeCell ref="B6:I6"/>
    <mergeCell ref="B7:I7"/>
  </mergeCells>
  <pageMargins left="0.70866141732283472" right="0.70866141732283472" top="0.74803149606299213" bottom="0.74803149606299213" header="0.31496062992125984" footer="0.31496062992125984"/>
  <pageSetup scale="78" orientation="landscape" horizontalDpi="4294967295" verticalDpi="4294967295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D23:E24"/>
  <sheetViews>
    <sheetView topLeftCell="A6" workbookViewId="0">
      <selection activeCell="I26" sqref="I26"/>
    </sheetView>
  </sheetViews>
  <sheetFormatPr baseColWidth="10" defaultRowHeight="15" x14ac:dyDescent="0.25"/>
  <cols>
    <col min="4" max="4" width="19.28515625" customWidth="1"/>
  </cols>
  <sheetData>
    <row r="23" spans="4:5" x14ac:dyDescent="0.25">
      <c r="D23" s="183" t="s">
        <v>260</v>
      </c>
      <c r="E23" s="507">
        <v>2016</v>
      </c>
    </row>
    <row r="24" spans="4:5" x14ac:dyDescent="0.25">
      <c r="D24" s="183" t="s">
        <v>276</v>
      </c>
      <c r="E24" s="507"/>
    </row>
  </sheetData>
  <mergeCells count="1">
    <mergeCell ref="E23:E2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FF00"/>
    <pageSetUpPr fitToPage="1"/>
  </sheetPr>
  <dimension ref="A1:WVU72"/>
  <sheetViews>
    <sheetView showGridLines="0" topLeftCell="A5" zoomScaleNormal="100" workbookViewId="0">
      <selection activeCell="D26" sqref="D26"/>
    </sheetView>
  </sheetViews>
  <sheetFormatPr baseColWidth="10" defaultColWidth="0" defaultRowHeight="12" customHeight="1" zeroHeight="1" x14ac:dyDescent="0.2"/>
  <cols>
    <col min="1" max="1" width="1.7109375" style="1" customWidth="1"/>
    <col min="2" max="2" width="2.7109375" style="1" customWidth="1"/>
    <col min="3" max="3" width="11.42578125" style="1" customWidth="1"/>
    <col min="4" max="4" width="39.42578125" style="1" customWidth="1"/>
    <col min="5" max="6" width="21" style="1" customWidth="1"/>
    <col min="7" max="7" width="4.140625" style="1" customWidth="1"/>
    <col min="8" max="8" width="11.42578125" style="1" customWidth="1"/>
    <col min="9" max="9" width="53.42578125" style="1" customWidth="1"/>
    <col min="10" max="11" width="21" style="1" customWidth="1"/>
    <col min="12" max="12" width="2.140625" style="1" customWidth="1"/>
    <col min="13" max="13" width="3" style="1" customWidth="1"/>
    <col min="14" max="256" width="11.42578125" style="1" hidden="1"/>
    <col min="257" max="257" width="1.7109375" style="1" customWidth="1"/>
    <col min="258" max="258" width="2.7109375" style="1" customWidth="1"/>
    <col min="259" max="259" width="11.42578125" style="1" customWidth="1"/>
    <col min="260" max="260" width="39.42578125" style="1" customWidth="1"/>
    <col min="261" max="262" width="21" style="1" customWidth="1"/>
    <col min="263" max="263" width="4.140625" style="1" customWidth="1"/>
    <col min="264" max="264" width="11.42578125" style="1" customWidth="1"/>
    <col min="265" max="265" width="53.42578125" style="1" customWidth="1"/>
    <col min="266" max="267" width="21" style="1" customWidth="1"/>
    <col min="268" max="268" width="2.140625" style="1" customWidth="1"/>
    <col min="269" max="269" width="3" style="1" customWidth="1"/>
    <col min="270" max="512" width="11.42578125" style="1" hidden="1"/>
    <col min="513" max="513" width="1.7109375" style="1" customWidth="1"/>
    <col min="514" max="514" width="2.7109375" style="1" customWidth="1"/>
    <col min="515" max="515" width="11.42578125" style="1" customWidth="1"/>
    <col min="516" max="516" width="39.42578125" style="1" customWidth="1"/>
    <col min="517" max="518" width="21" style="1" customWidth="1"/>
    <col min="519" max="519" width="4.140625" style="1" customWidth="1"/>
    <col min="520" max="520" width="11.42578125" style="1" customWidth="1"/>
    <col min="521" max="521" width="53.42578125" style="1" customWidth="1"/>
    <col min="522" max="523" width="21" style="1" customWidth="1"/>
    <col min="524" max="524" width="2.140625" style="1" customWidth="1"/>
    <col min="525" max="525" width="3" style="1" customWidth="1"/>
    <col min="526" max="768" width="11.42578125" style="1" hidden="1"/>
    <col min="769" max="769" width="1.7109375" style="1" customWidth="1"/>
    <col min="770" max="770" width="2.7109375" style="1" customWidth="1"/>
    <col min="771" max="771" width="11.42578125" style="1" customWidth="1"/>
    <col min="772" max="772" width="39.42578125" style="1" customWidth="1"/>
    <col min="773" max="774" width="21" style="1" customWidth="1"/>
    <col min="775" max="775" width="4.140625" style="1" customWidth="1"/>
    <col min="776" max="776" width="11.42578125" style="1" customWidth="1"/>
    <col min="777" max="777" width="53.42578125" style="1" customWidth="1"/>
    <col min="778" max="779" width="21" style="1" customWidth="1"/>
    <col min="780" max="780" width="2.140625" style="1" customWidth="1"/>
    <col min="781" max="781" width="3" style="1" customWidth="1"/>
    <col min="782" max="1024" width="11.42578125" style="1" hidden="1"/>
    <col min="1025" max="1025" width="1.7109375" style="1" customWidth="1"/>
    <col min="1026" max="1026" width="2.7109375" style="1" customWidth="1"/>
    <col min="1027" max="1027" width="11.42578125" style="1" customWidth="1"/>
    <col min="1028" max="1028" width="39.42578125" style="1" customWidth="1"/>
    <col min="1029" max="1030" width="21" style="1" customWidth="1"/>
    <col min="1031" max="1031" width="4.140625" style="1" customWidth="1"/>
    <col min="1032" max="1032" width="11.42578125" style="1" customWidth="1"/>
    <col min="1033" max="1033" width="53.42578125" style="1" customWidth="1"/>
    <col min="1034" max="1035" width="21" style="1" customWidth="1"/>
    <col min="1036" max="1036" width="2.140625" style="1" customWidth="1"/>
    <col min="1037" max="1037" width="3" style="1" customWidth="1"/>
    <col min="1038" max="1280" width="11.42578125" style="1" hidden="1"/>
    <col min="1281" max="1281" width="1.7109375" style="1" customWidth="1"/>
    <col min="1282" max="1282" width="2.7109375" style="1" customWidth="1"/>
    <col min="1283" max="1283" width="11.42578125" style="1" customWidth="1"/>
    <col min="1284" max="1284" width="39.42578125" style="1" customWidth="1"/>
    <col min="1285" max="1286" width="21" style="1" customWidth="1"/>
    <col min="1287" max="1287" width="4.140625" style="1" customWidth="1"/>
    <col min="1288" max="1288" width="11.42578125" style="1" customWidth="1"/>
    <col min="1289" max="1289" width="53.42578125" style="1" customWidth="1"/>
    <col min="1290" max="1291" width="21" style="1" customWidth="1"/>
    <col min="1292" max="1292" width="2.140625" style="1" customWidth="1"/>
    <col min="1293" max="1293" width="3" style="1" customWidth="1"/>
    <col min="1294" max="1536" width="11.42578125" style="1" hidden="1"/>
    <col min="1537" max="1537" width="1.7109375" style="1" customWidth="1"/>
    <col min="1538" max="1538" width="2.7109375" style="1" customWidth="1"/>
    <col min="1539" max="1539" width="11.42578125" style="1" customWidth="1"/>
    <col min="1540" max="1540" width="39.42578125" style="1" customWidth="1"/>
    <col min="1541" max="1542" width="21" style="1" customWidth="1"/>
    <col min="1543" max="1543" width="4.140625" style="1" customWidth="1"/>
    <col min="1544" max="1544" width="11.42578125" style="1" customWidth="1"/>
    <col min="1545" max="1545" width="53.42578125" style="1" customWidth="1"/>
    <col min="1546" max="1547" width="21" style="1" customWidth="1"/>
    <col min="1548" max="1548" width="2.140625" style="1" customWidth="1"/>
    <col min="1549" max="1549" width="3" style="1" customWidth="1"/>
    <col min="1550" max="1792" width="11.42578125" style="1" hidden="1"/>
    <col min="1793" max="1793" width="1.7109375" style="1" customWidth="1"/>
    <col min="1794" max="1794" width="2.7109375" style="1" customWidth="1"/>
    <col min="1795" max="1795" width="11.42578125" style="1" customWidth="1"/>
    <col min="1796" max="1796" width="39.42578125" style="1" customWidth="1"/>
    <col min="1797" max="1798" width="21" style="1" customWidth="1"/>
    <col min="1799" max="1799" width="4.140625" style="1" customWidth="1"/>
    <col min="1800" max="1800" width="11.42578125" style="1" customWidth="1"/>
    <col min="1801" max="1801" width="53.42578125" style="1" customWidth="1"/>
    <col min="1802" max="1803" width="21" style="1" customWidth="1"/>
    <col min="1804" max="1804" width="2.140625" style="1" customWidth="1"/>
    <col min="1805" max="1805" width="3" style="1" customWidth="1"/>
    <col min="1806" max="2048" width="11.42578125" style="1" hidden="1"/>
    <col min="2049" max="2049" width="1.7109375" style="1" customWidth="1"/>
    <col min="2050" max="2050" width="2.7109375" style="1" customWidth="1"/>
    <col min="2051" max="2051" width="11.42578125" style="1" customWidth="1"/>
    <col min="2052" max="2052" width="39.42578125" style="1" customWidth="1"/>
    <col min="2053" max="2054" width="21" style="1" customWidth="1"/>
    <col min="2055" max="2055" width="4.140625" style="1" customWidth="1"/>
    <col min="2056" max="2056" width="11.42578125" style="1" customWidth="1"/>
    <col min="2057" max="2057" width="53.42578125" style="1" customWidth="1"/>
    <col min="2058" max="2059" width="21" style="1" customWidth="1"/>
    <col min="2060" max="2060" width="2.140625" style="1" customWidth="1"/>
    <col min="2061" max="2061" width="3" style="1" customWidth="1"/>
    <col min="2062" max="2304" width="11.42578125" style="1" hidden="1"/>
    <col min="2305" max="2305" width="1.7109375" style="1" customWidth="1"/>
    <col min="2306" max="2306" width="2.7109375" style="1" customWidth="1"/>
    <col min="2307" max="2307" width="11.42578125" style="1" customWidth="1"/>
    <col min="2308" max="2308" width="39.42578125" style="1" customWidth="1"/>
    <col min="2309" max="2310" width="21" style="1" customWidth="1"/>
    <col min="2311" max="2311" width="4.140625" style="1" customWidth="1"/>
    <col min="2312" max="2312" width="11.42578125" style="1" customWidth="1"/>
    <col min="2313" max="2313" width="53.42578125" style="1" customWidth="1"/>
    <col min="2314" max="2315" width="21" style="1" customWidth="1"/>
    <col min="2316" max="2316" width="2.140625" style="1" customWidth="1"/>
    <col min="2317" max="2317" width="3" style="1" customWidth="1"/>
    <col min="2318" max="2560" width="11.42578125" style="1" hidden="1"/>
    <col min="2561" max="2561" width="1.7109375" style="1" customWidth="1"/>
    <col min="2562" max="2562" width="2.7109375" style="1" customWidth="1"/>
    <col min="2563" max="2563" width="11.42578125" style="1" customWidth="1"/>
    <col min="2564" max="2564" width="39.42578125" style="1" customWidth="1"/>
    <col min="2565" max="2566" width="21" style="1" customWidth="1"/>
    <col min="2567" max="2567" width="4.140625" style="1" customWidth="1"/>
    <col min="2568" max="2568" width="11.42578125" style="1" customWidth="1"/>
    <col min="2569" max="2569" width="53.42578125" style="1" customWidth="1"/>
    <col min="2570" max="2571" width="21" style="1" customWidth="1"/>
    <col min="2572" max="2572" width="2.140625" style="1" customWidth="1"/>
    <col min="2573" max="2573" width="3" style="1" customWidth="1"/>
    <col min="2574" max="2816" width="11.42578125" style="1" hidden="1"/>
    <col min="2817" max="2817" width="1.7109375" style="1" customWidth="1"/>
    <col min="2818" max="2818" width="2.7109375" style="1" customWidth="1"/>
    <col min="2819" max="2819" width="11.42578125" style="1" customWidth="1"/>
    <col min="2820" max="2820" width="39.42578125" style="1" customWidth="1"/>
    <col min="2821" max="2822" width="21" style="1" customWidth="1"/>
    <col min="2823" max="2823" width="4.140625" style="1" customWidth="1"/>
    <col min="2824" max="2824" width="11.42578125" style="1" customWidth="1"/>
    <col min="2825" max="2825" width="53.42578125" style="1" customWidth="1"/>
    <col min="2826" max="2827" width="21" style="1" customWidth="1"/>
    <col min="2828" max="2828" width="2.140625" style="1" customWidth="1"/>
    <col min="2829" max="2829" width="3" style="1" customWidth="1"/>
    <col min="2830" max="3072" width="11.42578125" style="1" hidden="1"/>
    <col min="3073" max="3073" width="1.7109375" style="1" customWidth="1"/>
    <col min="3074" max="3074" width="2.7109375" style="1" customWidth="1"/>
    <col min="3075" max="3075" width="11.42578125" style="1" customWidth="1"/>
    <col min="3076" max="3076" width="39.42578125" style="1" customWidth="1"/>
    <col min="3077" max="3078" width="21" style="1" customWidth="1"/>
    <col min="3079" max="3079" width="4.140625" style="1" customWidth="1"/>
    <col min="3080" max="3080" width="11.42578125" style="1" customWidth="1"/>
    <col min="3081" max="3081" width="53.42578125" style="1" customWidth="1"/>
    <col min="3082" max="3083" width="21" style="1" customWidth="1"/>
    <col min="3084" max="3084" width="2.140625" style="1" customWidth="1"/>
    <col min="3085" max="3085" width="3" style="1" customWidth="1"/>
    <col min="3086" max="3328" width="11.42578125" style="1" hidden="1"/>
    <col min="3329" max="3329" width="1.7109375" style="1" customWidth="1"/>
    <col min="3330" max="3330" width="2.7109375" style="1" customWidth="1"/>
    <col min="3331" max="3331" width="11.42578125" style="1" customWidth="1"/>
    <col min="3332" max="3332" width="39.42578125" style="1" customWidth="1"/>
    <col min="3333" max="3334" width="21" style="1" customWidth="1"/>
    <col min="3335" max="3335" width="4.140625" style="1" customWidth="1"/>
    <col min="3336" max="3336" width="11.42578125" style="1" customWidth="1"/>
    <col min="3337" max="3337" width="53.42578125" style="1" customWidth="1"/>
    <col min="3338" max="3339" width="21" style="1" customWidth="1"/>
    <col min="3340" max="3340" width="2.140625" style="1" customWidth="1"/>
    <col min="3341" max="3341" width="3" style="1" customWidth="1"/>
    <col min="3342" max="3584" width="11.42578125" style="1" hidden="1"/>
    <col min="3585" max="3585" width="1.7109375" style="1" customWidth="1"/>
    <col min="3586" max="3586" width="2.7109375" style="1" customWidth="1"/>
    <col min="3587" max="3587" width="11.42578125" style="1" customWidth="1"/>
    <col min="3588" max="3588" width="39.42578125" style="1" customWidth="1"/>
    <col min="3589" max="3590" width="21" style="1" customWidth="1"/>
    <col min="3591" max="3591" width="4.140625" style="1" customWidth="1"/>
    <col min="3592" max="3592" width="11.42578125" style="1" customWidth="1"/>
    <col min="3593" max="3593" width="53.42578125" style="1" customWidth="1"/>
    <col min="3594" max="3595" width="21" style="1" customWidth="1"/>
    <col min="3596" max="3596" width="2.140625" style="1" customWidth="1"/>
    <col min="3597" max="3597" width="3" style="1" customWidth="1"/>
    <col min="3598" max="3840" width="11.42578125" style="1" hidden="1"/>
    <col min="3841" max="3841" width="1.7109375" style="1" customWidth="1"/>
    <col min="3842" max="3842" width="2.7109375" style="1" customWidth="1"/>
    <col min="3843" max="3843" width="11.42578125" style="1" customWidth="1"/>
    <col min="3844" max="3844" width="39.42578125" style="1" customWidth="1"/>
    <col min="3845" max="3846" width="21" style="1" customWidth="1"/>
    <col min="3847" max="3847" width="4.140625" style="1" customWidth="1"/>
    <col min="3848" max="3848" width="11.42578125" style="1" customWidth="1"/>
    <col min="3849" max="3849" width="53.42578125" style="1" customWidth="1"/>
    <col min="3850" max="3851" width="21" style="1" customWidth="1"/>
    <col min="3852" max="3852" width="2.140625" style="1" customWidth="1"/>
    <col min="3853" max="3853" width="3" style="1" customWidth="1"/>
    <col min="3854" max="4096" width="11.42578125" style="1" hidden="1"/>
    <col min="4097" max="4097" width="1.7109375" style="1" customWidth="1"/>
    <col min="4098" max="4098" width="2.7109375" style="1" customWidth="1"/>
    <col min="4099" max="4099" width="11.42578125" style="1" customWidth="1"/>
    <col min="4100" max="4100" width="39.42578125" style="1" customWidth="1"/>
    <col min="4101" max="4102" width="21" style="1" customWidth="1"/>
    <col min="4103" max="4103" width="4.140625" style="1" customWidth="1"/>
    <col min="4104" max="4104" width="11.42578125" style="1" customWidth="1"/>
    <col min="4105" max="4105" width="53.42578125" style="1" customWidth="1"/>
    <col min="4106" max="4107" width="21" style="1" customWidth="1"/>
    <col min="4108" max="4108" width="2.140625" style="1" customWidth="1"/>
    <col min="4109" max="4109" width="3" style="1" customWidth="1"/>
    <col min="4110" max="4352" width="11.42578125" style="1" hidden="1"/>
    <col min="4353" max="4353" width="1.7109375" style="1" customWidth="1"/>
    <col min="4354" max="4354" width="2.7109375" style="1" customWidth="1"/>
    <col min="4355" max="4355" width="11.42578125" style="1" customWidth="1"/>
    <col min="4356" max="4356" width="39.42578125" style="1" customWidth="1"/>
    <col min="4357" max="4358" width="21" style="1" customWidth="1"/>
    <col min="4359" max="4359" width="4.140625" style="1" customWidth="1"/>
    <col min="4360" max="4360" width="11.42578125" style="1" customWidth="1"/>
    <col min="4361" max="4361" width="53.42578125" style="1" customWidth="1"/>
    <col min="4362" max="4363" width="21" style="1" customWidth="1"/>
    <col min="4364" max="4364" width="2.140625" style="1" customWidth="1"/>
    <col min="4365" max="4365" width="3" style="1" customWidth="1"/>
    <col min="4366" max="4608" width="11.42578125" style="1" hidden="1"/>
    <col min="4609" max="4609" width="1.7109375" style="1" customWidth="1"/>
    <col min="4610" max="4610" width="2.7109375" style="1" customWidth="1"/>
    <col min="4611" max="4611" width="11.42578125" style="1" customWidth="1"/>
    <col min="4612" max="4612" width="39.42578125" style="1" customWidth="1"/>
    <col min="4613" max="4614" width="21" style="1" customWidth="1"/>
    <col min="4615" max="4615" width="4.140625" style="1" customWidth="1"/>
    <col min="4616" max="4616" width="11.42578125" style="1" customWidth="1"/>
    <col min="4617" max="4617" width="53.42578125" style="1" customWidth="1"/>
    <col min="4618" max="4619" width="21" style="1" customWidth="1"/>
    <col min="4620" max="4620" width="2.140625" style="1" customWidth="1"/>
    <col min="4621" max="4621" width="3" style="1" customWidth="1"/>
    <col min="4622" max="4864" width="11.42578125" style="1" hidden="1"/>
    <col min="4865" max="4865" width="1.7109375" style="1" customWidth="1"/>
    <col min="4866" max="4866" width="2.7109375" style="1" customWidth="1"/>
    <col min="4867" max="4867" width="11.42578125" style="1" customWidth="1"/>
    <col min="4868" max="4868" width="39.42578125" style="1" customWidth="1"/>
    <col min="4869" max="4870" width="21" style="1" customWidth="1"/>
    <col min="4871" max="4871" width="4.140625" style="1" customWidth="1"/>
    <col min="4872" max="4872" width="11.42578125" style="1" customWidth="1"/>
    <col min="4873" max="4873" width="53.42578125" style="1" customWidth="1"/>
    <col min="4874" max="4875" width="21" style="1" customWidth="1"/>
    <col min="4876" max="4876" width="2.140625" style="1" customWidth="1"/>
    <col min="4877" max="4877" width="3" style="1" customWidth="1"/>
    <col min="4878" max="5120" width="11.42578125" style="1" hidden="1"/>
    <col min="5121" max="5121" width="1.7109375" style="1" customWidth="1"/>
    <col min="5122" max="5122" width="2.7109375" style="1" customWidth="1"/>
    <col min="5123" max="5123" width="11.42578125" style="1" customWidth="1"/>
    <col min="5124" max="5124" width="39.42578125" style="1" customWidth="1"/>
    <col min="5125" max="5126" width="21" style="1" customWidth="1"/>
    <col min="5127" max="5127" width="4.140625" style="1" customWidth="1"/>
    <col min="5128" max="5128" width="11.42578125" style="1" customWidth="1"/>
    <col min="5129" max="5129" width="53.42578125" style="1" customWidth="1"/>
    <col min="5130" max="5131" width="21" style="1" customWidth="1"/>
    <col min="5132" max="5132" width="2.140625" style="1" customWidth="1"/>
    <col min="5133" max="5133" width="3" style="1" customWidth="1"/>
    <col min="5134" max="5376" width="11.42578125" style="1" hidden="1"/>
    <col min="5377" max="5377" width="1.7109375" style="1" customWidth="1"/>
    <col min="5378" max="5378" width="2.7109375" style="1" customWidth="1"/>
    <col min="5379" max="5379" width="11.42578125" style="1" customWidth="1"/>
    <col min="5380" max="5380" width="39.42578125" style="1" customWidth="1"/>
    <col min="5381" max="5382" width="21" style="1" customWidth="1"/>
    <col min="5383" max="5383" width="4.140625" style="1" customWidth="1"/>
    <col min="5384" max="5384" width="11.42578125" style="1" customWidth="1"/>
    <col min="5385" max="5385" width="53.42578125" style="1" customWidth="1"/>
    <col min="5386" max="5387" width="21" style="1" customWidth="1"/>
    <col min="5388" max="5388" width="2.140625" style="1" customWidth="1"/>
    <col min="5389" max="5389" width="3" style="1" customWidth="1"/>
    <col min="5390" max="5632" width="11.42578125" style="1" hidden="1"/>
    <col min="5633" max="5633" width="1.7109375" style="1" customWidth="1"/>
    <col min="5634" max="5634" width="2.7109375" style="1" customWidth="1"/>
    <col min="5635" max="5635" width="11.42578125" style="1" customWidth="1"/>
    <col min="5636" max="5636" width="39.42578125" style="1" customWidth="1"/>
    <col min="5637" max="5638" width="21" style="1" customWidth="1"/>
    <col min="5639" max="5639" width="4.140625" style="1" customWidth="1"/>
    <col min="5640" max="5640" width="11.42578125" style="1" customWidth="1"/>
    <col min="5641" max="5641" width="53.42578125" style="1" customWidth="1"/>
    <col min="5642" max="5643" width="21" style="1" customWidth="1"/>
    <col min="5644" max="5644" width="2.140625" style="1" customWidth="1"/>
    <col min="5645" max="5645" width="3" style="1" customWidth="1"/>
    <col min="5646" max="5888" width="11.42578125" style="1" hidden="1"/>
    <col min="5889" max="5889" width="1.7109375" style="1" customWidth="1"/>
    <col min="5890" max="5890" width="2.7109375" style="1" customWidth="1"/>
    <col min="5891" max="5891" width="11.42578125" style="1" customWidth="1"/>
    <col min="5892" max="5892" width="39.42578125" style="1" customWidth="1"/>
    <col min="5893" max="5894" width="21" style="1" customWidth="1"/>
    <col min="5895" max="5895" width="4.140625" style="1" customWidth="1"/>
    <col min="5896" max="5896" width="11.42578125" style="1" customWidth="1"/>
    <col min="5897" max="5897" width="53.42578125" style="1" customWidth="1"/>
    <col min="5898" max="5899" width="21" style="1" customWidth="1"/>
    <col min="5900" max="5900" width="2.140625" style="1" customWidth="1"/>
    <col min="5901" max="5901" width="3" style="1" customWidth="1"/>
    <col min="5902" max="6144" width="11.42578125" style="1" hidden="1"/>
    <col min="6145" max="6145" width="1.7109375" style="1" customWidth="1"/>
    <col min="6146" max="6146" width="2.7109375" style="1" customWidth="1"/>
    <col min="6147" max="6147" width="11.42578125" style="1" customWidth="1"/>
    <col min="6148" max="6148" width="39.42578125" style="1" customWidth="1"/>
    <col min="6149" max="6150" width="21" style="1" customWidth="1"/>
    <col min="6151" max="6151" width="4.140625" style="1" customWidth="1"/>
    <col min="6152" max="6152" width="11.42578125" style="1" customWidth="1"/>
    <col min="6153" max="6153" width="53.42578125" style="1" customWidth="1"/>
    <col min="6154" max="6155" width="21" style="1" customWidth="1"/>
    <col min="6156" max="6156" width="2.140625" style="1" customWidth="1"/>
    <col min="6157" max="6157" width="3" style="1" customWidth="1"/>
    <col min="6158" max="6400" width="11.42578125" style="1" hidden="1"/>
    <col min="6401" max="6401" width="1.7109375" style="1" customWidth="1"/>
    <col min="6402" max="6402" width="2.7109375" style="1" customWidth="1"/>
    <col min="6403" max="6403" width="11.42578125" style="1" customWidth="1"/>
    <col min="6404" max="6404" width="39.42578125" style="1" customWidth="1"/>
    <col min="6405" max="6406" width="21" style="1" customWidth="1"/>
    <col min="6407" max="6407" width="4.140625" style="1" customWidth="1"/>
    <col min="6408" max="6408" width="11.42578125" style="1" customWidth="1"/>
    <col min="6409" max="6409" width="53.42578125" style="1" customWidth="1"/>
    <col min="6410" max="6411" width="21" style="1" customWidth="1"/>
    <col min="6412" max="6412" width="2.140625" style="1" customWidth="1"/>
    <col min="6413" max="6413" width="3" style="1" customWidth="1"/>
    <col min="6414" max="6656" width="11.42578125" style="1" hidden="1"/>
    <col min="6657" max="6657" width="1.7109375" style="1" customWidth="1"/>
    <col min="6658" max="6658" width="2.7109375" style="1" customWidth="1"/>
    <col min="6659" max="6659" width="11.42578125" style="1" customWidth="1"/>
    <col min="6660" max="6660" width="39.42578125" style="1" customWidth="1"/>
    <col min="6661" max="6662" width="21" style="1" customWidth="1"/>
    <col min="6663" max="6663" width="4.140625" style="1" customWidth="1"/>
    <col min="6664" max="6664" width="11.42578125" style="1" customWidth="1"/>
    <col min="6665" max="6665" width="53.42578125" style="1" customWidth="1"/>
    <col min="6666" max="6667" width="21" style="1" customWidth="1"/>
    <col min="6668" max="6668" width="2.140625" style="1" customWidth="1"/>
    <col min="6669" max="6669" width="3" style="1" customWidth="1"/>
    <col min="6670" max="6912" width="11.42578125" style="1" hidden="1"/>
    <col min="6913" max="6913" width="1.7109375" style="1" customWidth="1"/>
    <col min="6914" max="6914" width="2.7109375" style="1" customWidth="1"/>
    <col min="6915" max="6915" width="11.42578125" style="1" customWidth="1"/>
    <col min="6916" max="6916" width="39.42578125" style="1" customWidth="1"/>
    <col min="6917" max="6918" width="21" style="1" customWidth="1"/>
    <col min="6919" max="6919" width="4.140625" style="1" customWidth="1"/>
    <col min="6920" max="6920" width="11.42578125" style="1" customWidth="1"/>
    <col min="6921" max="6921" width="53.42578125" style="1" customWidth="1"/>
    <col min="6922" max="6923" width="21" style="1" customWidth="1"/>
    <col min="6924" max="6924" width="2.140625" style="1" customWidth="1"/>
    <col min="6925" max="6925" width="3" style="1" customWidth="1"/>
    <col min="6926" max="7168" width="11.42578125" style="1" hidden="1"/>
    <col min="7169" max="7169" width="1.7109375" style="1" customWidth="1"/>
    <col min="7170" max="7170" width="2.7109375" style="1" customWidth="1"/>
    <col min="7171" max="7171" width="11.42578125" style="1" customWidth="1"/>
    <col min="7172" max="7172" width="39.42578125" style="1" customWidth="1"/>
    <col min="7173" max="7174" width="21" style="1" customWidth="1"/>
    <col min="7175" max="7175" width="4.140625" style="1" customWidth="1"/>
    <col min="7176" max="7176" width="11.42578125" style="1" customWidth="1"/>
    <col min="7177" max="7177" width="53.42578125" style="1" customWidth="1"/>
    <col min="7178" max="7179" width="21" style="1" customWidth="1"/>
    <col min="7180" max="7180" width="2.140625" style="1" customWidth="1"/>
    <col min="7181" max="7181" width="3" style="1" customWidth="1"/>
    <col min="7182" max="7424" width="11.42578125" style="1" hidden="1"/>
    <col min="7425" max="7425" width="1.7109375" style="1" customWidth="1"/>
    <col min="7426" max="7426" width="2.7109375" style="1" customWidth="1"/>
    <col min="7427" max="7427" width="11.42578125" style="1" customWidth="1"/>
    <col min="7428" max="7428" width="39.42578125" style="1" customWidth="1"/>
    <col min="7429" max="7430" width="21" style="1" customWidth="1"/>
    <col min="7431" max="7431" width="4.140625" style="1" customWidth="1"/>
    <col min="7432" max="7432" width="11.42578125" style="1" customWidth="1"/>
    <col min="7433" max="7433" width="53.42578125" style="1" customWidth="1"/>
    <col min="7434" max="7435" width="21" style="1" customWidth="1"/>
    <col min="7436" max="7436" width="2.140625" style="1" customWidth="1"/>
    <col min="7437" max="7437" width="3" style="1" customWidth="1"/>
    <col min="7438" max="7680" width="11.42578125" style="1" hidden="1"/>
    <col min="7681" max="7681" width="1.7109375" style="1" customWidth="1"/>
    <col min="7682" max="7682" width="2.7109375" style="1" customWidth="1"/>
    <col min="7683" max="7683" width="11.42578125" style="1" customWidth="1"/>
    <col min="7684" max="7684" width="39.42578125" style="1" customWidth="1"/>
    <col min="7685" max="7686" width="21" style="1" customWidth="1"/>
    <col min="7687" max="7687" width="4.140625" style="1" customWidth="1"/>
    <col min="7688" max="7688" width="11.42578125" style="1" customWidth="1"/>
    <col min="7689" max="7689" width="53.42578125" style="1" customWidth="1"/>
    <col min="7690" max="7691" width="21" style="1" customWidth="1"/>
    <col min="7692" max="7692" width="2.140625" style="1" customWidth="1"/>
    <col min="7693" max="7693" width="3" style="1" customWidth="1"/>
    <col min="7694" max="7936" width="11.42578125" style="1" hidden="1"/>
    <col min="7937" max="7937" width="1.7109375" style="1" customWidth="1"/>
    <col min="7938" max="7938" width="2.7109375" style="1" customWidth="1"/>
    <col min="7939" max="7939" width="11.42578125" style="1" customWidth="1"/>
    <col min="7940" max="7940" width="39.42578125" style="1" customWidth="1"/>
    <col min="7941" max="7942" width="21" style="1" customWidth="1"/>
    <col min="7943" max="7943" width="4.140625" style="1" customWidth="1"/>
    <col min="7944" max="7944" width="11.42578125" style="1" customWidth="1"/>
    <col min="7945" max="7945" width="53.42578125" style="1" customWidth="1"/>
    <col min="7946" max="7947" width="21" style="1" customWidth="1"/>
    <col min="7948" max="7948" width="2.140625" style="1" customWidth="1"/>
    <col min="7949" max="7949" width="3" style="1" customWidth="1"/>
    <col min="7950" max="8192" width="11.42578125" style="1" hidden="1"/>
    <col min="8193" max="8193" width="1.7109375" style="1" customWidth="1"/>
    <col min="8194" max="8194" width="2.7109375" style="1" customWidth="1"/>
    <col min="8195" max="8195" width="11.42578125" style="1" customWidth="1"/>
    <col min="8196" max="8196" width="39.42578125" style="1" customWidth="1"/>
    <col min="8197" max="8198" width="21" style="1" customWidth="1"/>
    <col min="8199" max="8199" width="4.140625" style="1" customWidth="1"/>
    <col min="8200" max="8200" width="11.42578125" style="1" customWidth="1"/>
    <col min="8201" max="8201" width="53.42578125" style="1" customWidth="1"/>
    <col min="8202" max="8203" width="21" style="1" customWidth="1"/>
    <col min="8204" max="8204" width="2.140625" style="1" customWidth="1"/>
    <col min="8205" max="8205" width="3" style="1" customWidth="1"/>
    <col min="8206" max="8448" width="11.42578125" style="1" hidden="1"/>
    <col min="8449" max="8449" width="1.7109375" style="1" customWidth="1"/>
    <col min="8450" max="8450" width="2.7109375" style="1" customWidth="1"/>
    <col min="8451" max="8451" width="11.42578125" style="1" customWidth="1"/>
    <col min="8452" max="8452" width="39.42578125" style="1" customWidth="1"/>
    <col min="8453" max="8454" width="21" style="1" customWidth="1"/>
    <col min="8455" max="8455" width="4.140625" style="1" customWidth="1"/>
    <col min="8456" max="8456" width="11.42578125" style="1" customWidth="1"/>
    <col min="8457" max="8457" width="53.42578125" style="1" customWidth="1"/>
    <col min="8458" max="8459" width="21" style="1" customWidth="1"/>
    <col min="8460" max="8460" width="2.140625" style="1" customWidth="1"/>
    <col min="8461" max="8461" width="3" style="1" customWidth="1"/>
    <col min="8462" max="8704" width="11.42578125" style="1" hidden="1"/>
    <col min="8705" max="8705" width="1.7109375" style="1" customWidth="1"/>
    <col min="8706" max="8706" width="2.7109375" style="1" customWidth="1"/>
    <col min="8707" max="8707" width="11.42578125" style="1" customWidth="1"/>
    <col min="8708" max="8708" width="39.42578125" style="1" customWidth="1"/>
    <col min="8709" max="8710" width="21" style="1" customWidth="1"/>
    <col min="8711" max="8711" width="4.140625" style="1" customWidth="1"/>
    <col min="8712" max="8712" width="11.42578125" style="1" customWidth="1"/>
    <col min="8713" max="8713" width="53.42578125" style="1" customWidth="1"/>
    <col min="8714" max="8715" width="21" style="1" customWidth="1"/>
    <col min="8716" max="8716" width="2.140625" style="1" customWidth="1"/>
    <col min="8717" max="8717" width="3" style="1" customWidth="1"/>
    <col min="8718" max="8960" width="11.42578125" style="1" hidden="1"/>
    <col min="8961" max="8961" width="1.7109375" style="1" customWidth="1"/>
    <col min="8962" max="8962" width="2.7109375" style="1" customWidth="1"/>
    <col min="8963" max="8963" width="11.42578125" style="1" customWidth="1"/>
    <col min="8964" max="8964" width="39.42578125" style="1" customWidth="1"/>
    <col min="8965" max="8966" width="21" style="1" customWidth="1"/>
    <col min="8967" max="8967" width="4.140625" style="1" customWidth="1"/>
    <col min="8968" max="8968" width="11.42578125" style="1" customWidth="1"/>
    <col min="8969" max="8969" width="53.42578125" style="1" customWidth="1"/>
    <col min="8970" max="8971" width="21" style="1" customWidth="1"/>
    <col min="8972" max="8972" width="2.140625" style="1" customWidth="1"/>
    <col min="8973" max="8973" width="3" style="1" customWidth="1"/>
    <col min="8974" max="9216" width="11.42578125" style="1" hidden="1"/>
    <col min="9217" max="9217" width="1.7109375" style="1" customWidth="1"/>
    <col min="9218" max="9218" width="2.7109375" style="1" customWidth="1"/>
    <col min="9219" max="9219" width="11.42578125" style="1" customWidth="1"/>
    <col min="9220" max="9220" width="39.42578125" style="1" customWidth="1"/>
    <col min="9221" max="9222" width="21" style="1" customWidth="1"/>
    <col min="9223" max="9223" width="4.140625" style="1" customWidth="1"/>
    <col min="9224" max="9224" width="11.42578125" style="1" customWidth="1"/>
    <col min="9225" max="9225" width="53.42578125" style="1" customWidth="1"/>
    <col min="9226" max="9227" width="21" style="1" customWidth="1"/>
    <col min="9228" max="9228" width="2.140625" style="1" customWidth="1"/>
    <col min="9229" max="9229" width="3" style="1" customWidth="1"/>
    <col min="9230" max="9472" width="11.42578125" style="1" hidden="1"/>
    <col min="9473" max="9473" width="1.7109375" style="1" customWidth="1"/>
    <col min="9474" max="9474" width="2.7109375" style="1" customWidth="1"/>
    <col min="9475" max="9475" width="11.42578125" style="1" customWidth="1"/>
    <col min="9476" max="9476" width="39.42578125" style="1" customWidth="1"/>
    <col min="9477" max="9478" width="21" style="1" customWidth="1"/>
    <col min="9479" max="9479" width="4.140625" style="1" customWidth="1"/>
    <col min="9480" max="9480" width="11.42578125" style="1" customWidth="1"/>
    <col min="9481" max="9481" width="53.42578125" style="1" customWidth="1"/>
    <col min="9482" max="9483" width="21" style="1" customWidth="1"/>
    <col min="9484" max="9484" width="2.140625" style="1" customWidth="1"/>
    <col min="9485" max="9485" width="3" style="1" customWidth="1"/>
    <col min="9486" max="9728" width="11.42578125" style="1" hidden="1"/>
    <col min="9729" max="9729" width="1.7109375" style="1" customWidth="1"/>
    <col min="9730" max="9730" width="2.7109375" style="1" customWidth="1"/>
    <col min="9731" max="9731" width="11.42578125" style="1" customWidth="1"/>
    <col min="9732" max="9732" width="39.42578125" style="1" customWidth="1"/>
    <col min="9733" max="9734" width="21" style="1" customWidth="1"/>
    <col min="9735" max="9735" width="4.140625" style="1" customWidth="1"/>
    <col min="9736" max="9736" width="11.42578125" style="1" customWidth="1"/>
    <col min="9737" max="9737" width="53.42578125" style="1" customWidth="1"/>
    <col min="9738" max="9739" width="21" style="1" customWidth="1"/>
    <col min="9740" max="9740" width="2.140625" style="1" customWidth="1"/>
    <col min="9741" max="9741" width="3" style="1" customWidth="1"/>
    <col min="9742" max="9984" width="11.42578125" style="1" hidden="1"/>
    <col min="9985" max="9985" width="1.7109375" style="1" customWidth="1"/>
    <col min="9986" max="9986" width="2.7109375" style="1" customWidth="1"/>
    <col min="9987" max="9987" width="11.42578125" style="1" customWidth="1"/>
    <col min="9988" max="9988" width="39.42578125" style="1" customWidth="1"/>
    <col min="9989" max="9990" width="21" style="1" customWidth="1"/>
    <col min="9991" max="9991" width="4.140625" style="1" customWidth="1"/>
    <col min="9992" max="9992" width="11.42578125" style="1" customWidth="1"/>
    <col min="9993" max="9993" width="53.42578125" style="1" customWidth="1"/>
    <col min="9994" max="9995" width="21" style="1" customWidth="1"/>
    <col min="9996" max="9996" width="2.140625" style="1" customWidth="1"/>
    <col min="9997" max="9997" width="3" style="1" customWidth="1"/>
    <col min="9998" max="10240" width="11.42578125" style="1" hidden="1"/>
    <col min="10241" max="10241" width="1.7109375" style="1" customWidth="1"/>
    <col min="10242" max="10242" width="2.7109375" style="1" customWidth="1"/>
    <col min="10243" max="10243" width="11.42578125" style="1" customWidth="1"/>
    <col min="10244" max="10244" width="39.42578125" style="1" customWidth="1"/>
    <col min="10245" max="10246" width="21" style="1" customWidth="1"/>
    <col min="10247" max="10247" width="4.140625" style="1" customWidth="1"/>
    <col min="10248" max="10248" width="11.42578125" style="1" customWidth="1"/>
    <col min="10249" max="10249" width="53.42578125" style="1" customWidth="1"/>
    <col min="10250" max="10251" width="21" style="1" customWidth="1"/>
    <col min="10252" max="10252" width="2.140625" style="1" customWidth="1"/>
    <col min="10253" max="10253" width="3" style="1" customWidth="1"/>
    <col min="10254" max="10496" width="11.42578125" style="1" hidden="1"/>
    <col min="10497" max="10497" width="1.7109375" style="1" customWidth="1"/>
    <col min="10498" max="10498" width="2.7109375" style="1" customWidth="1"/>
    <col min="10499" max="10499" width="11.42578125" style="1" customWidth="1"/>
    <col min="10500" max="10500" width="39.42578125" style="1" customWidth="1"/>
    <col min="10501" max="10502" width="21" style="1" customWidth="1"/>
    <col min="10503" max="10503" width="4.140625" style="1" customWidth="1"/>
    <col min="10504" max="10504" width="11.42578125" style="1" customWidth="1"/>
    <col min="10505" max="10505" width="53.42578125" style="1" customWidth="1"/>
    <col min="10506" max="10507" width="21" style="1" customWidth="1"/>
    <col min="10508" max="10508" width="2.140625" style="1" customWidth="1"/>
    <col min="10509" max="10509" width="3" style="1" customWidth="1"/>
    <col min="10510" max="10752" width="11.42578125" style="1" hidden="1"/>
    <col min="10753" max="10753" width="1.7109375" style="1" customWidth="1"/>
    <col min="10754" max="10754" width="2.7109375" style="1" customWidth="1"/>
    <col min="10755" max="10755" width="11.42578125" style="1" customWidth="1"/>
    <col min="10756" max="10756" width="39.42578125" style="1" customWidth="1"/>
    <col min="10757" max="10758" width="21" style="1" customWidth="1"/>
    <col min="10759" max="10759" width="4.140625" style="1" customWidth="1"/>
    <col min="10760" max="10760" width="11.42578125" style="1" customWidth="1"/>
    <col min="10761" max="10761" width="53.42578125" style="1" customWidth="1"/>
    <col min="10762" max="10763" width="21" style="1" customWidth="1"/>
    <col min="10764" max="10764" width="2.140625" style="1" customWidth="1"/>
    <col min="10765" max="10765" width="3" style="1" customWidth="1"/>
    <col min="10766" max="11008" width="11.42578125" style="1" hidden="1"/>
    <col min="11009" max="11009" width="1.7109375" style="1" customWidth="1"/>
    <col min="11010" max="11010" width="2.7109375" style="1" customWidth="1"/>
    <col min="11011" max="11011" width="11.42578125" style="1" customWidth="1"/>
    <col min="11012" max="11012" width="39.42578125" style="1" customWidth="1"/>
    <col min="11013" max="11014" width="21" style="1" customWidth="1"/>
    <col min="11015" max="11015" width="4.140625" style="1" customWidth="1"/>
    <col min="11016" max="11016" width="11.42578125" style="1" customWidth="1"/>
    <col min="11017" max="11017" width="53.42578125" style="1" customWidth="1"/>
    <col min="11018" max="11019" width="21" style="1" customWidth="1"/>
    <col min="11020" max="11020" width="2.140625" style="1" customWidth="1"/>
    <col min="11021" max="11021" width="3" style="1" customWidth="1"/>
    <col min="11022" max="11264" width="11.42578125" style="1" hidden="1"/>
    <col min="11265" max="11265" width="1.7109375" style="1" customWidth="1"/>
    <col min="11266" max="11266" width="2.7109375" style="1" customWidth="1"/>
    <col min="11267" max="11267" width="11.42578125" style="1" customWidth="1"/>
    <col min="11268" max="11268" width="39.42578125" style="1" customWidth="1"/>
    <col min="11269" max="11270" width="21" style="1" customWidth="1"/>
    <col min="11271" max="11271" width="4.140625" style="1" customWidth="1"/>
    <col min="11272" max="11272" width="11.42578125" style="1" customWidth="1"/>
    <col min="11273" max="11273" width="53.42578125" style="1" customWidth="1"/>
    <col min="11274" max="11275" width="21" style="1" customWidth="1"/>
    <col min="11276" max="11276" width="2.140625" style="1" customWidth="1"/>
    <col min="11277" max="11277" width="3" style="1" customWidth="1"/>
    <col min="11278" max="11520" width="11.42578125" style="1" hidden="1"/>
    <col min="11521" max="11521" width="1.7109375" style="1" customWidth="1"/>
    <col min="11522" max="11522" width="2.7109375" style="1" customWidth="1"/>
    <col min="11523" max="11523" width="11.42578125" style="1" customWidth="1"/>
    <col min="11524" max="11524" width="39.42578125" style="1" customWidth="1"/>
    <col min="11525" max="11526" width="21" style="1" customWidth="1"/>
    <col min="11527" max="11527" width="4.140625" style="1" customWidth="1"/>
    <col min="11528" max="11528" width="11.42578125" style="1" customWidth="1"/>
    <col min="11529" max="11529" width="53.42578125" style="1" customWidth="1"/>
    <col min="11530" max="11531" width="21" style="1" customWidth="1"/>
    <col min="11532" max="11532" width="2.140625" style="1" customWidth="1"/>
    <col min="11533" max="11533" width="3" style="1" customWidth="1"/>
    <col min="11534" max="11776" width="11.42578125" style="1" hidden="1"/>
    <col min="11777" max="11777" width="1.7109375" style="1" customWidth="1"/>
    <col min="11778" max="11778" width="2.7109375" style="1" customWidth="1"/>
    <col min="11779" max="11779" width="11.42578125" style="1" customWidth="1"/>
    <col min="11780" max="11780" width="39.42578125" style="1" customWidth="1"/>
    <col min="11781" max="11782" width="21" style="1" customWidth="1"/>
    <col min="11783" max="11783" width="4.140625" style="1" customWidth="1"/>
    <col min="11784" max="11784" width="11.42578125" style="1" customWidth="1"/>
    <col min="11785" max="11785" width="53.42578125" style="1" customWidth="1"/>
    <col min="11786" max="11787" width="21" style="1" customWidth="1"/>
    <col min="11788" max="11788" width="2.140625" style="1" customWidth="1"/>
    <col min="11789" max="11789" width="3" style="1" customWidth="1"/>
    <col min="11790" max="12032" width="11.42578125" style="1" hidden="1"/>
    <col min="12033" max="12033" width="1.7109375" style="1" customWidth="1"/>
    <col min="12034" max="12034" width="2.7109375" style="1" customWidth="1"/>
    <col min="12035" max="12035" width="11.42578125" style="1" customWidth="1"/>
    <col min="12036" max="12036" width="39.42578125" style="1" customWidth="1"/>
    <col min="12037" max="12038" width="21" style="1" customWidth="1"/>
    <col min="12039" max="12039" width="4.140625" style="1" customWidth="1"/>
    <col min="12040" max="12040" width="11.42578125" style="1" customWidth="1"/>
    <col min="12041" max="12041" width="53.42578125" style="1" customWidth="1"/>
    <col min="12042" max="12043" width="21" style="1" customWidth="1"/>
    <col min="12044" max="12044" width="2.140625" style="1" customWidth="1"/>
    <col min="12045" max="12045" width="3" style="1" customWidth="1"/>
    <col min="12046" max="12288" width="11.42578125" style="1" hidden="1"/>
    <col min="12289" max="12289" width="1.7109375" style="1" customWidth="1"/>
    <col min="12290" max="12290" width="2.7109375" style="1" customWidth="1"/>
    <col min="12291" max="12291" width="11.42578125" style="1" customWidth="1"/>
    <col min="12292" max="12292" width="39.42578125" style="1" customWidth="1"/>
    <col min="12293" max="12294" width="21" style="1" customWidth="1"/>
    <col min="12295" max="12295" width="4.140625" style="1" customWidth="1"/>
    <col min="12296" max="12296" width="11.42578125" style="1" customWidth="1"/>
    <col min="12297" max="12297" width="53.42578125" style="1" customWidth="1"/>
    <col min="12298" max="12299" width="21" style="1" customWidth="1"/>
    <col min="12300" max="12300" width="2.140625" style="1" customWidth="1"/>
    <col min="12301" max="12301" width="3" style="1" customWidth="1"/>
    <col min="12302" max="12544" width="11.42578125" style="1" hidden="1"/>
    <col min="12545" max="12545" width="1.7109375" style="1" customWidth="1"/>
    <col min="12546" max="12546" width="2.7109375" style="1" customWidth="1"/>
    <col min="12547" max="12547" width="11.42578125" style="1" customWidth="1"/>
    <col min="12548" max="12548" width="39.42578125" style="1" customWidth="1"/>
    <col min="12549" max="12550" width="21" style="1" customWidth="1"/>
    <col min="12551" max="12551" width="4.140625" style="1" customWidth="1"/>
    <col min="12552" max="12552" width="11.42578125" style="1" customWidth="1"/>
    <col min="12553" max="12553" width="53.42578125" style="1" customWidth="1"/>
    <col min="12554" max="12555" width="21" style="1" customWidth="1"/>
    <col min="12556" max="12556" width="2.140625" style="1" customWidth="1"/>
    <col min="12557" max="12557" width="3" style="1" customWidth="1"/>
    <col min="12558" max="12800" width="11.42578125" style="1" hidden="1"/>
    <col min="12801" max="12801" width="1.7109375" style="1" customWidth="1"/>
    <col min="12802" max="12802" width="2.7109375" style="1" customWidth="1"/>
    <col min="12803" max="12803" width="11.42578125" style="1" customWidth="1"/>
    <col min="12804" max="12804" width="39.42578125" style="1" customWidth="1"/>
    <col min="12805" max="12806" width="21" style="1" customWidth="1"/>
    <col min="12807" max="12807" width="4.140625" style="1" customWidth="1"/>
    <col min="12808" max="12808" width="11.42578125" style="1" customWidth="1"/>
    <col min="12809" max="12809" width="53.42578125" style="1" customWidth="1"/>
    <col min="12810" max="12811" width="21" style="1" customWidth="1"/>
    <col min="12812" max="12812" width="2.140625" style="1" customWidth="1"/>
    <col min="12813" max="12813" width="3" style="1" customWidth="1"/>
    <col min="12814" max="13056" width="11.42578125" style="1" hidden="1"/>
    <col min="13057" max="13057" width="1.7109375" style="1" customWidth="1"/>
    <col min="13058" max="13058" width="2.7109375" style="1" customWidth="1"/>
    <col min="13059" max="13059" width="11.42578125" style="1" customWidth="1"/>
    <col min="13060" max="13060" width="39.42578125" style="1" customWidth="1"/>
    <col min="13061" max="13062" width="21" style="1" customWidth="1"/>
    <col min="13063" max="13063" width="4.140625" style="1" customWidth="1"/>
    <col min="13064" max="13064" width="11.42578125" style="1" customWidth="1"/>
    <col min="13065" max="13065" width="53.42578125" style="1" customWidth="1"/>
    <col min="13066" max="13067" width="21" style="1" customWidth="1"/>
    <col min="13068" max="13068" width="2.140625" style="1" customWidth="1"/>
    <col min="13069" max="13069" width="3" style="1" customWidth="1"/>
    <col min="13070" max="13312" width="11.42578125" style="1" hidden="1"/>
    <col min="13313" max="13313" width="1.7109375" style="1" customWidth="1"/>
    <col min="13314" max="13314" width="2.7109375" style="1" customWidth="1"/>
    <col min="13315" max="13315" width="11.42578125" style="1" customWidth="1"/>
    <col min="13316" max="13316" width="39.42578125" style="1" customWidth="1"/>
    <col min="13317" max="13318" width="21" style="1" customWidth="1"/>
    <col min="13319" max="13319" width="4.140625" style="1" customWidth="1"/>
    <col min="13320" max="13320" width="11.42578125" style="1" customWidth="1"/>
    <col min="13321" max="13321" width="53.42578125" style="1" customWidth="1"/>
    <col min="13322" max="13323" width="21" style="1" customWidth="1"/>
    <col min="13324" max="13324" width="2.140625" style="1" customWidth="1"/>
    <col min="13325" max="13325" width="3" style="1" customWidth="1"/>
    <col min="13326" max="13568" width="11.42578125" style="1" hidden="1"/>
    <col min="13569" max="13569" width="1.7109375" style="1" customWidth="1"/>
    <col min="13570" max="13570" width="2.7109375" style="1" customWidth="1"/>
    <col min="13571" max="13571" width="11.42578125" style="1" customWidth="1"/>
    <col min="13572" max="13572" width="39.42578125" style="1" customWidth="1"/>
    <col min="13573" max="13574" width="21" style="1" customWidth="1"/>
    <col min="13575" max="13575" width="4.140625" style="1" customWidth="1"/>
    <col min="13576" max="13576" width="11.42578125" style="1" customWidth="1"/>
    <col min="13577" max="13577" width="53.42578125" style="1" customWidth="1"/>
    <col min="13578" max="13579" width="21" style="1" customWidth="1"/>
    <col min="13580" max="13580" width="2.140625" style="1" customWidth="1"/>
    <col min="13581" max="13581" width="3" style="1" customWidth="1"/>
    <col min="13582" max="13824" width="11.42578125" style="1" hidden="1"/>
    <col min="13825" max="13825" width="1.7109375" style="1" customWidth="1"/>
    <col min="13826" max="13826" width="2.7109375" style="1" customWidth="1"/>
    <col min="13827" max="13827" width="11.42578125" style="1" customWidth="1"/>
    <col min="13828" max="13828" width="39.42578125" style="1" customWidth="1"/>
    <col min="13829" max="13830" width="21" style="1" customWidth="1"/>
    <col min="13831" max="13831" width="4.140625" style="1" customWidth="1"/>
    <col min="13832" max="13832" width="11.42578125" style="1" customWidth="1"/>
    <col min="13833" max="13833" width="53.42578125" style="1" customWidth="1"/>
    <col min="13834" max="13835" width="21" style="1" customWidth="1"/>
    <col min="13836" max="13836" width="2.140625" style="1" customWidth="1"/>
    <col min="13837" max="13837" width="3" style="1" customWidth="1"/>
    <col min="13838" max="14080" width="11.42578125" style="1" hidden="1"/>
    <col min="14081" max="14081" width="1.7109375" style="1" customWidth="1"/>
    <col min="14082" max="14082" width="2.7109375" style="1" customWidth="1"/>
    <col min="14083" max="14083" width="11.42578125" style="1" customWidth="1"/>
    <col min="14084" max="14084" width="39.42578125" style="1" customWidth="1"/>
    <col min="14085" max="14086" width="21" style="1" customWidth="1"/>
    <col min="14087" max="14087" width="4.140625" style="1" customWidth="1"/>
    <col min="14088" max="14088" width="11.42578125" style="1" customWidth="1"/>
    <col min="14089" max="14089" width="53.42578125" style="1" customWidth="1"/>
    <col min="14090" max="14091" width="21" style="1" customWidth="1"/>
    <col min="14092" max="14092" width="2.140625" style="1" customWidth="1"/>
    <col min="14093" max="14093" width="3" style="1" customWidth="1"/>
    <col min="14094" max="14336" width="11.42578125" style="1" hidden="1"/>
    <col min="14337" max="14337" width="1.7109375" style="1" customWidth="1"/>
    <col min="14338" max="14338" width="2.7109375" style="1" customWidth="1"/>
    <col min="14339" max="14339" width="11.42578125" style="1" customWidth="1"/>
    <col min="14340" max="14340" width="39.42578125" style="1" customWidth="1"/>
    <col min="14341" max="14342" width="21" style="1" customWidth="1"/>
    <col min="14343" max="14343" width="4.140625" style="1" customWidth="1"/>
    <col min="14344" max="14344" width="11.42578125" style="1" customWidth="1"/>
    <col min="14345" max="14345" width="53.42578125" style="1" customWidth="1"/>
    <col min="14346" max="14347" width="21" style="1" customWidth="1"/>
    <col min="14348" max="14348" width="2.140625" style="1" customWidth="1"/>
    <col min="14349" max="14349" width="3" style="1" customWidth="1"/>
    <col min="14350" max="14592" width="11.42578125" style="1" hidden="1"/>
    <col min="14593" max="14593" width="1.7109375" style="1" customWidth="1"/>
    <col min="14594" max="14594" width="2.7109375" style="1" customWidth="1"/>
    <col min="14595" max="14595" width="11.42578125" style="1" customWidth="1"/>
    <col min="14596" max="14596" width="39.42578125" style="1" customWidth="1"/>
    <col min="14597" max="14598" width="21" style="1" customWidth="1"/>
    <col min="14599" max="14599" width="4.140625" style="1" customWidth="1"/>
    <col min="14600" max="14600" width="11.42578125" style="1" customWidth="1"/>
    <col min="14601" max="14601" width="53.42578125" style="1" customWidth="1"/>
    <col min="14602" max="14603" width="21" style="1" customWidth="1"/>
    <col min="14604" max="14604" width="2.140625" style="1" customWidth="1"/>
    <col min="14605" max="14605" width="3" style="1" customWidth="1"/>
    <col min="14606" max="14848" width="11.42578125" style="1" hidden="1"/>
    <col min="14849" max="14849" width="1.7109375" style="1" customWidth="1"/>
    <col min="14850" max="14850" width="2.7109375" style="1" customWidth="1"/>
    <col min="14851" max="14851" width="11.42578125" style="1" customWidth="1"/>
    <col min="14852" max="14852" width="39.42578125" style="1" customWidth="1"/>
    <col min="14853" max="14854" width="21" style="1" customWidth="1"/>
    <col min="14855" max="14855" width="4.140625" style="1" customWidth="1"/>
    <col min="14856" max="14856" width="11.42578125" style="1" customWidth="1"/>
    <col min="14857" max="14857" width="53.42578125" style="1" customWidth="1"/>
    <col min="14858" max="14859" width="21" style="1" customWidth="1"/>
    <col min="14860" max="14860" width="2.140625" style="1" customWidth="1"/>
    <col min="14861" max="14861" width="3" style="1" customWidth="1"/>
    <col min="14862" max="15104" width="11.42578125" style="1" hidden="1"/>
    <col min="15105" max="15105" width="1.7109375" style="1" customWidth="1"/>
    <col min="15106" max="15106" width="2.7109375" style="1" customWidth="1"/>
    <col min="15107" max="15107" width="11.42578125" style="1" customWidth="1"/>
    <col min="15108" max="15108" width="39.42578125" style="1" customWidth="1"/>
    <col min="15109" max="15110" width="21" style="1" customWidth="1"/>
    <col min="15111" max="15111" width="4.140625" style="1" customWidth="1"/>
    <col min="15112" max="15112" width="11.42578125" style="1" customWidth="1"/>
    <col min="15113" max="15113" width="53.42578125" style="1" customWidth="1"/>
    <col min="15114" max="15115" width="21" style="1" customWidth="1"/>
    <col min="15116" max="15116" width="2.140625" style="1" customWidth="1"/>
    <col min="15117" max="15117" width="3" style="1" customWidth="1"/>
    <col min="15118" max="15360" width="11.42578125" style="1" hidden="1"/>
    <col min="15361" max="15361" width="1.7109375" style="1" customWidth="1"/>
    <col min="15362" max="15362" width="2.7109375" style="1" customWidth="1"/>
    <col min="15363" max="15363" width="11.42578125" style="1" customWidth="1"/>
    <col min="15364" max="15364" width="39.42578125" style="1" customWidth="1"/>
    <col min="15365" max="15366" width="21" style="1" customWidth="1"/>
    <col min="15367" max="15367" width="4.140625" style="1" customWidth="1"/>
    <col min="15368" max="15368" width="11.42578125" style="1" customWidth="1"/>
    <col min="15369" max="15369" width="53.42578125" style="1" customWidth="1"/>
    <col min="15370" max="15371" width="21" style="1" customWidth="1"/>
    <col min="15372" max="15372" width="2.140625" style="1" customWidth="1"/>
    <col min="15373" max="15373" width="3" style="1" customWidth="1"/>
    <col min="15374" max="15616" width="11.42578125" style="1" hidden="1"/>
    <col min="15617" max="15617" width="1.7109375" style="1" customWidth="1"/>
    <col min="15618" max="15618" width="2.7109375" style="1" customWidth="1"/>
    <col min="15619" max="15619" width="11.42578125" style="1" customWidth="1"/>
    <col min="15620" max="15620" width="39.42578125" style="1" customWidth="1"/>
    <col min="15621" max="15622" width="21" style="1" customWidth="1"/>
    <col min="15623" max="15623" width="4.140625" style="1" customWidth="1"/>
    <col min="15624" max="15624" width="11.42578125" style="1" customWidth="1"/>
    <col min="15625" max="15625" width="53.42578125" style="1" customWidth="1"/>
    <col min="15626" max="15627" width="21" style="1" customWidth="1"/>
    <col min="15628" max="15628" width="2.140625" style="1" customWidth="1"/>
    <col min="15629" max="15629" width="3" style="1" customWidth="1"/>
    <col min="15630" max="15872" width="11.42578125" style="1" hidden="1"/>
    <col min="15873" max="15873" width="1.7109375" style="1" customWidth="1"/>
    <col min="15874" max="15874" width="2.7109375" style="1" customWidth="1"/>
    <col min="15875" max="15875" width="11.42578125" style="1" customWidth="1"/>
    <col min="15876" max="15876" width="39.42578125" style="1" customWidth="1"/>
    <col min="15877" max="15878" width="21" style="1" customWidth="1"/>
    <col min="15879" max="15879" width="4.140625" style="1" customWidth="1"/>
    <col min="15880" max="15880" width="11.42578125" style="1" customWidth="1"/>
    <col min="15881" max="15881" width="53.42578125" style="1" customWidth="1"/>
    <col min="15882" max="15883" width="21" style="1" customWidth="1"/>
    <col min="15884" max="15884" width="2.140625" style="1" customWidth="1"/>
    <col min="15885" max="15885" width="3" style="1" customWidth="1"/>
    <col min="15886" max="16128" width="11.42578125" style="1" hidden="1"/>
    <col min="16129" max="16129" width="1.7109375" style="1" customWidth="1"/>
    <col min="16130" max="16130" width="2.7109375" style="1" customWidth="1"/>
    <col min="16131" max="16131" width="11.42578125" style="1" customWidth="1"/>
    <col min="16132" max="16132" width="39.42578125" style="1" customWidth="1"/>
    <col min="16133" max="16134" width="21" style="1" customWidth="1"/>
    <col min="16135" max="16135" width="4.140625" style="1" customWidth="1"/>
    <col min="16136" max="16136" width="11.42578125" style="1" customWidth="1"/>
    <col min="16137" max="16137" width="53.42578125" style="1" customWidth="1"/>
    <col min="16138" max="16139" width="21" style="1" customWidth="1"/>
    <col min="16140" max="16140" width="2.140625" style="1" customWidth="1"/>
    <col min="16141" max="16141" width="3" style="1" customWidth="1"/>
    <col min="16142" max="16384" width="11.42578125" style="1" hidden="1"/>
  </cols>
  <sheetData>
    <row r="1" spans="2:13" x14ac:dyDescent="0.2">
      <c r="B1" s="2"/>
      <c r="C1" s="3"/>
      <c r="D1" s="2"/>
      <c r="E1" s="4"/>
      <c r="F1" s="4"/>
      <c r="G1" s="5"/>
      <c r="H1" s="4"/>
      <c r="I1" s="4"/>
      <c r="J1" s="4"/>
      <c r="K1" s="2"/>
      <c r="L1" s="2"/>
      <c r="M1" s="2"/>
    </row>
    <row r="2" spans="2:13" x14ac:dyDescent="0.2">
      <c r="B2" s="6"/>
      <c r="C2" s="7"/>
      <c r="D2" s="523" t="s">
        <v>274</v>
      </c>
      <c r="E2" s="523"/>
      <c r="F2" s="523"/>
      <c r="G2" s="523"/>
      <c r="H2" s="523"/>
      <c r="I2" s="523"/>
      <c r="J2" s="523"/>
      <c r="K2" s="7"/>
      <c r="L2" s="7"/>
      <c r="M2" s="2"/>
    </row>
    <row r="3" spans="2:13" x14ac:dyDescent="0.2">
      <c r="B3" s="6"/>
      <c r="C3" s="7"/>
      <c r="D3" s="523" t="s">
        <v>0</v>
      </c>
      <c r="E3" s="523"/>
      <c r="F3" s="523"/>
      <c r="G3" s="523"/>
      <c r="H3" s="523"/>
      <c r="I3" s="523"/>
      <c r="J3" s="523"/>
      <c r="K3" s="7"/>
      <c r="L3" s="7"/>
      <c r="M3" s="2"/>
    </row>
    <row r="4" spans="2:13" x14ac:dyDescent="0.2">
      <c r="B4" s="6"/>
      <c r="C4" s="7"/>
      <c r="D4" s="523" t="s">
        <v>275</v>
      </c>
      <c r="E4" s="523"/>
      <c r="F4" s="523"/>
      <c r="G4" s="523"/>
      <c r="H4" s="523"/>
      <c r="I4" s="523"/>
      <c r="J4" s="523"/>
      <c r="K4" s="7"/>
      <c r="L4" s="7"/>
      <c r="M4" s="2"/>
    </row>
    <row r="5" spans="2:13" x14ac:dyDescent="0.2">
      <c r="B5" s="6"/>
      <c r="C5" s="8"/>
      <c r="D5" s="524" t="s">
        <v>1</v>
      </c>
      <c r="E5" s="524"/>
      <c r="F5" s="524"/>
      <c r="G5" s="524"/>
      <c r="H5" s="524"/>
      <c r="I5" s="524"/>
      <c r="J5" s="524"/>
      <c r="K5" s="8"/>
      <c r="L5" s="8"/>
      <c r="M5" s="2"/>
    </row>
    <row r="6" spans="2:13" x14ac:dyDescent="0.2">
      <c r="B6" s="9"/>
      <c r="C6" s="10" t="s">
        <v>2</v>
      </c>
      <c r="D6" s="525" t="s">
        <v>277</v>
      </c>
      <c r="E6" s="525"/>
      <c r="F6" s="525"/>
      <c r="G6" s="525"/>
      <c r="H6" s="525"/>
      <c r="I6" s="525"/>
      <c r="J6" s="525"/>
      <c r="K6" s="11"/>
      <c r="L6" s="2"/>
      <c r="M6" s="2"/>
    </row>
    <row r="7" spans="2:13" x14ac:dyDescent="0.2">
      <c r="B7" s="8"/>
      <c r="C7" s="8"/>
      <c r="D7" s="8"/>
      <c r="E7" s="8"/>
      <c r="F7" s="8"/>
      <c r="G7" s="12"/>
      <c r="H7" s="8"/>
      <c r="I7" s="8"/>
      <c r="J7" s="8"/>
      <c r="K7" s="8"/>
      <c r="L7" s="6"/>
      <c r="M7" s="2"/>
    </row>
    <row r="8" spans="2:13" x14ac:dyDescent="0.2">
      <c r="B8" s="8"/>
      <c r="C8" s="8"/>
      <c r="D8" s="8"/>
      <c r="E8" s="8"/>
      <c r="F8" s="8"/>
      <c r="G8" s="12"/>
      <c r="H8" s="8"/>
      <c r="I8" s="8"/>
      <c r="J8" s="8"/>
      <c r="K8" s="8"/>
      <c r="L8" s="2"/>
      <c r="M8" s="2"/>
    </row>
    <row r="9" spans="2:13" x14ac:dyDescent="0.2">
      <c r="B9" s="517"/>
      <c r="C9" s="519" t="s">
        <v>4</v>
      </c>
      <c r="D9" s="519"/>
      <c r="E9" s="365" t="s">
        <v>5</v>
      </c>
      <c r="F9" s="365"/>
      <c r="G9" s="521"/>
      <c r="H9" s="519" t="s">
        <v>4</v>
      </c>
      <c r="I9" s="519"/>
      <c r="J9" s="365" t="s">
        <v>5</v>
      </c>
      <c r="K9" s="365"/>
      <c r="L9" s="36"/>
      <c r="M9" s="2"/>
    </row>
    <row r="10" spans="2:13" x14ac:dyDescent="0.2">
      <c r="B10" s="518"/>
      <c r="C10" s="520"/>
      <c r="D10" s="520"/>
      <c r="E10" s="129">
        <v>42825</v>
      </c>
      <c r="F10" s="129">
        <v>42460</v>
      </c>
      <c r="G10" s="522"/>
      <c r="H10" s="520"/>
      <c r="I10" s="520"/>
      <c r="J10" s="129">
        <v>42825</v>
      </c>
      <c r="K10" s="129">
        <v>42460</v>
      </c>
      <c r="L10" s="37"/>
      <c r="M10" s="2"/>
    </row>
    <row r="11" spans="2:13" x14ac:dyDescent="0.2">
      <c r="B11" s="13"/>
      <c r="C11" s="8"/>
      <c r="D11" s="8"/>
      <c r="E11" s="8"/>
      <c r="F11" s="8"/>
      <c r="G11" s="12"/>
      <c r="H11" s="8"/>
      <c r="I11" s="8"/>
      <c r="J11" s="8"/>
      <c r="K11" s="8"/>
      <c r="L11" s="14"/>
      <c r="M11" s="2"/>
    </row>
    <row r="12" spans="2:13" x14ac:dyDescent="0.2">
      <c r="B12" s="13"/>
      <c r="C12" s="8"/>
      <c r="D12" s="8"/>
      <c r="E12" s="8"/>
      <c r="F12" s="8"/>
      <c r="G12" s="12"/>
      <c r="H12" s="8"/>
      <c r="I12" s="8"/>
      <c r="J12" s="8"/>
      <c r="K12" s="8"/>
      <c r="L12" s="14"/>
      <c r="M12" s="2"/>
    </row>
    <row r="13" spans="2:13" x14ac:dyDescent="0.2">
      <c r="B13" s="15"/>
      <c r="C13" s="515" t="s">
        <v>6</v>
      </c>
      <c r="D13" s="515"/>
      <c r="E13" s="16"/>
      <c r="F13" s="17"/>
      <c r="G13" s="18"/>
      <c r="H13" s="515" t="s">
        <v>7</v>
      </c>
      <c r="I13" s="515"/>
      <c r="J13" s="19"/>
      <c r="K13" s="19"/>
      <c r="L13" s="14"/>
      <c r="M13" s="2"/>
    </row>
    <row r="14" spans="2:13" x14ac:dyDescent="0.2">
      <c r="B14" s="15"/>
      <c r="C14" s="20"/>
      <c r="D14" s="19"/>
      <c r="E14" s="21"/>
      <c r="F14" s="21"/>
      <c r="G14" s="18"/>
      <c r="H14" s="20"/>
      <c r="I14" s="19"/>
      <c r="J14" s="22"/>
      <c r="K14" s="22"/>
      <c r="L14" s="14"/>
      <c r="M14" s="2"/>
    </row>
    <row r="15" spans="2:13" x14ac:dyDescent="0.2">
      <c r="B15" s="15"/>
      <c r="C15" s="516" t="s">
        <v>8</v>
      </c>
      <c r="D15" s="516"/>
      <c r="E15" s="21"/>
      <c r="F15" s="21"/>
      <c r="G15" s="18"/>
      <c r="H15" s="516" t="s">
        <v>9</v>
      </c>
      <c r="I15" s="516"/>
      <c r="J15" s="21"/>
      <c r="K15" s="21"/>
      <c r="L15" s="14"/>
      <c r="M15" s="2"/>
    </row>
    <row r="16" spans="2:13" x14ac:dyDescent="0.2">
      <c r="B16" s="15"/>
      <c r="C16" s="23"/>
      <c r="D16" s="24"/>
      <c r="E16" s="21"/>
      <c r="F16" s="21"/>
      <c r="G16" s="18"/>
      <c r="H16" s="23"/>
      <c r="I16" s="24"/>
      <c r="J16" s="21"/>
      <c r="K16" s="21"/>
      <c r="L16" s="14"/>
      <c r="M16" s="2"/>
    </row>
    <row r="17" spans="2:13" x14ac:dyDescent="0.2">
      <c r="B17" s="380"/>
      <c r="C17" s="509" t="s">
        <v>10</v>
      </c>
      <c r="D17" s="509"/>
      <c r="E17" s="185">
        <f>+EAA!H18</f>
        <v>37657077.859999895</v>
      </c>
      <c r="F17" s="185">
        <v>251420462.58000001</v>
      </c>
      <c r="G17" s="186"/>
      <c r="H17" s="509" t="s">
        <v>11</v>
      </c>
      <c r="I17" s="509"/>
      <c r="J17" s="185">
        <v>297558027.86000001</v>
      </c>
      <c r="K17" s="185">
        <v>0</v>
      </c>
      <c r="L17" s="381"/>
      <c r="M17" s="342"/>
    </row>
    <row r="18" spans="2:13" x14ac:dyDescent="0.2">
      <c r="B18" s="380"/>
      <c r="C18" s="509" t="s">
        <v>12</v>
      </c>
      <c r="D18" s="509"/>
      <c r="E18" s="185">
        <f>+EAA!H19</f>
        <v>65916528.650000095</v>
      </c>
      <c r="F18" s="185"/>
      <c r="G18" s="186"/>
      <c r="H18" s="509" t="s">
        <v>13</v>
      </c>
      <c r="I18" s="509"/>
      <c r="J18" s="185">
        <v>0</v>
      </c>
      <c r="K18" s="185">
        <v>0</v>
      </c>
      <c r="L18" s="381"/>
      <c r="M18" s="342"/>
    </row>
    <row r="19" spans="2:13" x14ac:dyDescent="0.2">
      <c r="B19" s="380"/>
      <c r="C19" s="509" t="s">
        <v>14</v>
      </c>
      <c r="D19" s="509"/>
      <c r="E19" s="185">
        <f>+EAA!H20</f>
        <v>0</v>
      </c>
      <c r="F19" s="185">
        <v>0</v>
      </c>
      <c r="G19" s="186"/>
      <c r="H19" s="509" t="s">
        <v>15</v>
      </c>
      <c r="I19" s="509"/>
      <c r="J19" s="185">
        <v>0</v>
      </c>
      <c r="K19" s="185">
        <v>0</v>
      </c>
      <c r="L19" s="381"/>
      <c r="M19" s="342"/>
    </row>
    <row r="20" spans="2:13" x14ac:dyDescent="0.2">
      <c r="B20" s="380"/>
      <c r="C20" s="509" t="s">
        <v>16</v>
      </c>
      <c r="D20" s="509"/>
      <c r="E20" s="185">
        <f>+EAA!H21</f>
        <v>0</v>
      </c>
      <c r="F20" s="185">
        <v>0</v>
      </c>
      <c r="G20" s="186"/>
      <c r="H20" s="509" t="s">
        <v>17</v>
      </c>
      <c r="I20" s="509"/>
      <c r="J20" s="185">
        <v>0</v>
      </c>
      <c r="K20" s="185">
        <v>0</v>
      </c>
      <c r="L20" s="381"/>
      <c r="M20" s="342"/>
    </row>
    <row r="21" spans="2:13" x14ac:dyDescent="0.2">
      <c r="B21" s="380"/>
      <c r="C21" s="509" t="s">
        <v>18</v>
      </c>
      <c r="D21" s="509"/>
      <c r="E21" s="185">
        <f>+EAA!H22</f>
        <v>0</v>
      </c>
      <c r="F21" s="185">
        <v>0</v>
      </c>
      <c r="G21" s="186"/>
      <c r="H21" s="509" t="s">
        <v>19</v>
      </c>
      <c r="I21" s="509"/>
      <c r="J21" s="185">
        <v>0</v>
      </c>
      <c r="K21" s="185">
        <v>0</v>
      </c>
      <c r="L21" s="381"/>
      <c r="M21" s="342"/>
    </row>
    <row r="22" spans="2:13" x14ac:dyDescent="0.2">
      <c r="B22" s="380"/>
      <c r="C22" s="509" t="s">
        <v>20</v>
      </c>
      <c r="D22" s="509"/>
      <c r="E22" s="185">
        <f>+EAA!H23</f>
        <v>0</v>
      </c>
      <c r="F22" s="185">
        <v>0</v>
      </c>
      <c r="G22" s="186"/>
      <c r="H22" s="509" t="s">
        <v>21</v>
      </c>
      <c r="I22" s="509"/>
      <c r="J22" s="185">
        <v>0</v>
      </c>
      <c r="K22" s="185">
        <v>0</v>
      </c>
      <c r="L22" s="381"/>
      <c r="M22" s="342"/>
    </row>
    <row r="23" spans="2:13" x14ac:dyDescent="0.2">
      <c r="B23" s="380"/>
      <c r="C23" s="509" t="s">
        <v>22</v>
      </c>
      <c r="D23" s="509"/>
      <c r="E23" s="185">
        <f>+EAA!H24</f>
        <v>0</v>
      </c>
      <c r="F23" s="185">
        <v>0</v>
      </c>
      <c r="G23" s="186"/>
      <c r="H23" s="509" t="s">
        <v>23</v>
      </c>
      <c r="I23" s="509"/>
      <c r="J23" s="185">
        <v>0</v>
      </c>
      <c r="K23" s="185">
        <v>0</v>
      </c>
      <c r="L23" s="381"/>
      <c r="M23" s="342"/>
    </row>
    <row r="24" spans="2:13" x14ac:dyDescent="0.2">
      <c r="B24" s="380"/>
      <c r="C24" s="194"/>
      <c r="D24" s="473"/>
      <c r="E24" s="131"/>
      <c r="F24" s="131"/>
      <c r="G24" s="186"/>
      <c r="H24" s="509" t="s">
        <v>24</v>
      </c>
      <c r="I24" s="509"/>
      <c r="J24" s="185">
        <v>0</v>
      </c>
      <c r="K24" s="185">
        <v>0</v>
      </c>
      <c r="L24" s="381"/>
      <c r="M24" s="342"/>
    </row>
    <row r="25" spans="2:13" x14ac:dyDescent="0.2">
      <c r="B25" s="382"/>
      <c r="C25" s="510" t="s">
        <v>25</v>
      </c>
      <c r="D25" s="510"/>
      <c r="E25" s="187">
        <f>SUM(E17:E24)</f>
        <v>103573606.50999999</v>
      </c>
      <c r="F25" s="187">
        <f>SUM(F17:F24)</f>
        <v>251420462.58000001</v>
      </c>
      <c r="G25" s="188"/>
      <c r="H25" s="189"/>
      <c r="I25" s="190"/>
      <c r="J25" s="191"/>
      <c r="K25" s="191"/>
      <c r="L25" s="381"/>
      <c r="M25" s="342"/>
    </row>
    <row r="26" spans="2:13" x14ac:dyDescent="0.2">
      <c r="B26" s="382"/>
      <c r="C26" s="189"/>
      <c r="D26" s="474"/>
      <c r="E26" s="191"/>
      <c r="F26" s="191"/>
      <c r="G26" s="188"/>
      <c r="H26" s="510" t="s">
        <v>26</v>
      </c>
      <c r="I26" s="510"/>
      <c r="J26" s="187">
        <f>SUM(J17:J25)</f>
        <v>297558027.86000001</v>
      </c>
      <c r="K26" s="187">
        <f>SUM(K17:K25)</f>
        <v>0</v>
      </c>
      <c r="L26" s="381"/>
      <c r="M26" s="342"/>
    </row>
    <row r="27" spans="2:13" x14ac:dyDescent="0.2">
      <c r="B27" s="380"/>
      <c r="C27" s="194"/>
      <c r="D27" s="194"/>
      <c r="E27" s="131"/>
      <c r="F27" s="131"/>
      <c r="G27" s="186"/>
      <c r="H27" s="192"/>
      <c r="I27" s="473"/>
      <c r="J27" s="131"/>
      <c r="K27" s="131"/>
      <c r="L27" s="381"/>
      <c r="M27" s="342"/>
    </row>
    <row r="28" spans="2:13" x14ac:dyDescent="0.2">
      <c r="B28" s="380"/>
      <c r="C28" s="510" t="s">
        <v>27</v>
      </c>
      <c r="D28" s="510"/>
      <c r="E28" s="193"/>
      <c r="F28" s="193"/>
      <c r="G28" s="186"/>
      <c r="H28" s="510" t="s">
        <v>28</v>
      </c>
      <c r="I28" s="510"/>
      <c r="J28" s="193"/>
      <c r="K28" s="193"/>
      <c r="L28" s="381"/>
      <c r="M28" s="342"/>
    </row>
    <row r="29" spans="2:13" x14ac:dyDescent="0.2">
      <c r="B29" s="380"/>
      <c r="C29" s="194"/>
      <c r="D29" s="194"/>
      <c r="E29" s="131"/>
      <c r="F29" s="131"/>
      <c r="G29" s="186"/>
      <c r="H29" s="194"/>
      <c r="I29" s="473"/>
      <c r="J29" s="131"/>
      <c r="K29" s="131"/>
      <c r="L29" s="381"/>
      <c r="M29" s="342"/>
    </row>
    <row r="30" spans="2:13" x14ac:dyDescent="0.2">
      <c r="B30" s="380"/>
      <c r="C30" s="509" t="s">
        <v>29</v>
      </c>
      <c r="D30" s="509"/>
      <c r="E30" s="185">
        <f>+EAA!H28</f>
        <v>0</v>
      </c>
      <c r="F30" s="185">
        <v>0</v>
      </c>
      <c r="G30" s="186"/>
      <c r="H30" s="509" t="s">
        <v>30</v>
      </c>
      <c r="I30" s="509"/>
      <c r="J30" s="185">
        <v>0</v>
      </c>
      <c r="K30" s="185">
        <v>0</v>
      </c>
      <c r="L30" s="381"/>
      <c r="M30" s="342"/>
    </row>
    <row r="31" spans="2:13" x14ac:dyDescent="0.2">
      <c r="B31" s="380"/>
      <c r="C31" s="509" t="s">
        <v>31</v>
      </c>
      <c r="D31" s="509"/>
      <c r="E31" s="185">
        <f>+EAA!H29</f>
        <v>0</v>
      </c>
      <c r="F31" s="185">
        <v>0</v>
      </c>
      <c r="G31" s="186"/>
      <c r="H31" s="509" t="s">
        <v>32</v>
      </c>
      <c r="I31" s="509"/>
      <c r="J31" s="185">
        <v>0</v>
      </c>
      <c r="K31" s="185">
        <v>0</v>
      </c>
      <c r="L31" s="381"/>
      <c r="M31" s="342"/>
    </row>
    <row r="32" spans="2:13" x14ac:dyDescent="0.2">
      <c r="B32" s="380"/>
      <c r="C32" s="509" t="s">
        <v>33</v>
      </c>
      <c r="D32" s="509"/>
      <c r="E32" s="185">
        <f>+EAA!H30</f>
        <v>0</v>
      </c>
      <c r="F32" s="185">
        <v>0</v>
      </c>
      <c r="G32" s="186"/>
      <c r="H32" s="509" t="s">
        <v>34</v>
      </c>
      <c r="I32" s="509"/>
      <c r="J32" s="185">
        <v>0</v>
      </c>
      <c r="K32" s="185">
        <v>0</v>
      </c>
      <c r="L32" s="381"/>
      <c r="M32" s="342"/>
    </row>
    <row r="33" spans="2:13" x14ac:dyDescent="0.2">
      <c r="B33" s="380"/>
      <c r="C33" s="509" t="s">
        <v>35</v>
      </c>
      <c r="D33" s="509"/>
      <c r="E33" s="185">
        <f>+EAA!H31</f>
        <v>16368808.890000001</v>
      </c>
      <c r="F33" s="185">
        <v>0</v>
      </c>
      <c r="G33" s="186"/>
      <c r="H33" s="509" t="s">
        <v>36</v>
      </c>
      <c r="I33" s="509"/>
      <c r="J33" s="342">
        <v>0</v>
      </c>
      <c r="K33" s="185">
        <v>0</v>
      </c>
      <c r="L33" s="381"/>
      <c r="M33" s="342"/>
    </row>
    <row r="34" spans="2:13" x14ac:dyDescent="0.2">
      <c r="B34" s="380"/>
      <c r="C34" s="509" t="s">
        <v>37</v>
      </c>
      <c r="D34" s="509"/>
      <c r="E34" s="185">
        <f>+EAA!H32</f>
        <v>0</v>
      </c>
      <c r="F34" s="185">
        <v>0</v>
      </c>
      <c r="G34" s="186"/>
      <c r="H34" s="509" t="s">
        <v>38</v>
      </c>
      <c r="I34" s="509"/>
      <c r="J34" s="185">
        <v>0</v>
      </c>
      <c r="K34" s="185">
        <v>0</v>
      </c>
      <c r="L34" s="381"/>
      <c r="M34" s="342"/>
    </row>
    <row r="35" spans="2:13" x14ac:dyDescent="0.2">
      <c r="B35" s="380"/>
      <c r="C35" s="509" t="s">
        <v>39</v>
      </c>
      <c r="D35" s="509"/>
      <c r="E35" s="185">
        <f>+EAA!H33</f>
        <v>-11602132.129999999</v>
      </c>
      <c r="F35" s="185">
        <v>0</v>
      </c>
      <c r="G35" s="186"/>
      <c r="H35" s="509" t="s">
        <v>40</v>
      </c>
      <c r="I35" s="509"/>
      <c r="J35" s="185">
        <v>0</v>
      </c>
      <c r="K35" s="185">
        <v>0</v>
      </c>
      <c r="L35" s="381"/>
      <c r="M35" s="342"/>
    </row>
    <row r="36" spans="2:13" x14ac:dyDescent="0.2">
      <c r="B36" s="380"/>
      <c r="C36" s="509" t="s">
        <v>41</v>
      </c>
      <c r="D36" s="509"/>
      <c r="E36" s="185">
        <f>+EAA!H34</f>
        <v>0</v>
      </c>
      <c r="F36" s="185">
        <v>0</v>
      </c>
      <c r="G36" s="186"/>
      <c r="H36" s="194"/>
      <c r="I36" s="473"/>
      <c r="J36" s="131"/>
      <c r="K36" s="131"/>
      <c r="L36" s="381"/>
      <c r="M36" s="342"/>
    </row>
    <row r="37" spans="2:13" x14ac:dyDescent="0.2">
      <c r="B37" s="380"/>
      <c r="C37" s="509" t="s">
        <v>42</v>
      </c>
      <c r="D37" s="509"/>
      <c r="E37" s="185">
        <v>0</v>
      </c>
      <c r="F37" s="185">
        <v>0</v>
      </c>
      <c r="G37" s="186"/>
      <c r="H37" s="510" t="s">
        <v>43</v>
      </c>
      <c r="I37" s="510"/>
      <c r="J37" s="187">
        <f>SUM(J30:J36)</f>
        <v>0</v>
      </c>
      <c r="K37" s="187">
        <f>SUM(K30:K36)</f>
        <v>0</v>
      </c>
      <c r="L37" s="381"/>
      <c r="M37" s="342"/>
    </row>
    <row r="38" spans="2:13" x14ac:dyDescent="0.2">
      <c r="B38" s="380"/>
      <c r="C38" s="509" t="s">
        <v>44</v>
      </c>
      <c r="D38" s="509"/>
      <c r="E38" s="185">
        <f>+EAA!H36</f>
        <v>0</v>
      </c>
      <c r="F38" s="185">
        <v>0</v>
      </c>
      <c r="G38" s="186"/>
      <c r="H38" s="189"/>
      <c r="I38" s="474"/>
      <c r="J38" s="191"/>
      <c r="K38" s="191"/>
      <c r="L38" s="381"/>
      <c r="M38" s="342"/>
    </row>
    <row r="39" spans="2:13" x14ac:dyDescent="0.2">
      <c r="B39" s="380"/>
      <c r="C39" s="194"/>
      <c r="D39" s="473"/>
      <c r="E39" s="131"/>
      <c r="F39" s="131"/>
      <c r="G39" s="186"/>
      <c r="H39" s="510" t="s">
        <v>45</v>
      </c>
      <c r="I39" s="510"/>
      <c r="J39" s="187">
        <f>J26+J37</f>
        <v>297558027.86000001</v>
      </c>
      <c r="K39" s="187">
        <f>K26+K37</f>
        <v>0</v>
      </c>
      <c r="L39" s="381"/>
      <c r="M39" s="342"/>
    </row>
    <row r="40" spans="2:13" x14ac:dyDescent="0.2">
      <c r="B40" s="382"/>
      <c r="C40" s="510" t="s">
        <v>46</v>
      </c>
      <c r="D40" s="510"/>
      <c r="E40" s="187">
        <f>SUM(E30:E39)</f>
        <v>4766676.7600000016</v>
      </c>
      <c r="F40" s="187">
        <f>SUM(F30:F39)</f>
        <v>0</v>
      </c>
      <c r="G40" s="188"/>
      <c r="H40" s="189"/>
      <c r="I40" s="482"/>
      <c r="J40" s="191"/>
      <c r="K40" s="191"/>
      <c r="L40" s="381"/>
      <c r="M40" s="342"/>
    </row>
    <row r="41" spans="2:13" x14ac:dyDescent="0.2">
      <c r="B41" s="380"/>
      <c r="C41" s="194"/>
      <c r="D41" s="189"/>
      <c r="E41" s="131"/>
      <c r="F41" s="131"/>
      <c r="G41" s="186"/>
      <c r="H41" s="514" t="s">
        <v>47</v>
      </c>
      <c r="I41" s="514"/>
      <c r="J41" s="131"/>
      <c r="K41" s="131"/>
      <c r="L41" s="381"/>
      <c r="M41" s="342"/>
    </row>
    <row r="42" spans="2:13" x14ac:dyDescent="0.2">
      <c r="B42" s="380"/>
      <c r="C42" s="510" t="s">
        <v>48</v>
      </c>
      <c r="D42" s="510"/>
      <c r="E42" s="187">
        <f>E25+E40</f>
        <v>108340283.27</v>
      </c>
      <c r="F42" s="187">
        <f>F25+F40</f>
        <v>251420462.58000001</v>
      </c>
      <c r="G42" s="186"/>
      <c r="H42" s="189"/>
      <c r="I42" s="482"/>
      <c r="J42" s="131"/>
      <c r="K42" s="131"/>
      <c r="L42" s="381"/>
      <c r="M42" s="342"/>
    </row>
    <row r="43" spans="2:13" x14ac:dyDescent="0.2">
      <c r="B43" s="380"/>
      <c r="C43" s="194"/>
      <c r="D43" s="194"/>
      <c r="E43" s="131"/>
      <c r="F43" s="131"/>
      <c r="G43" s="186"/>
      <c r="H43" s="510" t="s">
        <v>49</v>
      </c>
      <c r="I43" s="510"/>
      <c r="J43" s="187">
        <f>SUM(J45:J47)</f>
        <v>6981704.5499999998</v>
      </c>
      <c r="K43" s="187">
        <f>SUM(K45:K47)</f>
        <v>0</v>
      </c>
      <c r="L43" s="381"/>
      <c r="M43" s="342"/>
    </row>
    <row r="44" spans="2:13" x14ac:dyDescent="0.2">
      <c r="B44" s="380"/>
      <c r="C44" s="194"/>
      <c r="D44" s="194"/>
      <c r="E44" s="131"/>
      <c r="F44" s="131"/>
      <c r="G44" s="186"/>
      <c r="H44" s="194"/>
      <c r="I44" s="196"/>
      <c r="J44" s="131"/>
      <c r="K44" s="131"/>
      <c r="L44" s="381"/>
      <c r="M44" s="342"/>
    </row>
    <row r="45" spans="2:13" x14ac:dyDescent="0.2">
      <c r="B45" s="380"/>
      <c r="C45" s="194"/>
      <c r="D45" s="194"/>
      <c r="E45" s="131"/>
      <c r="F45" s="131"/>
      <c r="G45" s="186"/>
      <c r="H45" s="509" t="s">
        <v>50</v>
      </c>
      <c r="I45" s="509"/>
      <c r="J45" s="185">
        <f>+' EVHP'!I29</f>
        <v>0</v>
      </c>
      <c r="K45" s="185">
        <v>0</v>
      </c>
      <c r="L45" s="381"/>
      <c r="M45" s="342"/>
    </row>
    <row r="46" spans="2:13" x14ac:dyDescent="0.2">
      <c r="B46" s="380"/>
      <c r="C46" s="194"/>
      <c r="D46" s="197"/>
      <c r="E46" s="197"/>
      <c r="F46" s="131"/>
      <c r="G46" s="186"/>
      <c r="H46" s="509" t="s">
        <v>51</v>
      </c>
      <c r="I46" s="509"/>
      <c r="J46" s="185">
        <f>+' EVHP'!E30</f>
        <v>6981704.5499999998</v>
      </c>
      <c r="K46" s="185">
        <v>0</v>
      </c>
      <c r="L46" s="381"/>
      <c r="M46" s="342"/>
    </row>
    <row r="47" spans="2:13" x14ac:dyDescent="0.2">
      <c r="B47" s="380"/>
      <c r="C47" s="194"/>
      <c r="D47" s="197"/>
      <c r="E47" s="197"/>
      <c r="F47" s="131"/>
      <c r="G47" s="186"/>
      <c r="H47" s="509" t="s">
        <v>52</v>
      </c>
      <c r="I47" s="509"/>
      <c r="J47" s="185">
        <f>+' EVHP'!I31</f>
        <v>0</v>
      </c>
      <c r="K47" s="185">
        <v>0</v>
      </c>
      <c r="L47" s="381"/>
      <c r="M47" s="342"/>
    </row>
    <row r="48" spans="2:13" x14ac:dyDescent="0.2">
      <c r="B48" s="380"/>
      <c r="C48" s="194"/>
      <c r="D48" s="197"/>
      <c r="E48" s="197"/>
      <c r="F48" s="131"/>
      <c r="G48" s="186"/>
      <c r="H48" s="194"/>
      <c r="I48" s="196"/>
      <c r="J48" s="131"/>
      <c r="K48" s="131"/>
      <c r="L48" s="381"/>
      <c r="M48" s="342"/>
    </row>
    <row r="49" spans="2:13" x14ac:dyDescent="0.2">
      <c r="B49" s="380"/>
      <c r="C49" s="194"/>
      <c r="D49" s="197"/>
      <c r="E49" s="197"/>
      <c r="F49" s="131"/>
      <c r="G49" s="186"/>
      <c r="H49" s="510" t="s">
        <v>53</v>
      </c>
      <c r="I49" s="510"/>
      <c r="J49" s="187">
        <f>SUM(J51:J55)</f>
        <v>-196199449.26999998</v>
      </c>
      <c r="K49" s="187">
        <f>SUM(K51:K55)</f>
        <v>251420462.58000001</v>
      </c>
      <c r="L49" s="381"/>
      <c r="M49" s="342"/>
    </row>
    <row r="50" spans="2:13" x14ac:dyDescent="0.2">
      <c r="B50" s="380"/>
      <c r="C50" s="194"/>
      <c r="D50" s="197"/>
      <c r="E50" s="197"/>
      <c r="F50" s="131"/>
      <c r="G50" s="186"/>
      <c r="H50" s="189"/>
      <c r="I50" s="196"/>
      <c r="J50" s="198"/>
      <c r="K50" s="198"/>
      <c r="L50" s="381"/>
      <c r="M50" s="342"/>
    </row>
    <row r="51" spans="2:13" x14ac:dyDescent="0.2">
      <c r="B51" s="380"/>
      <c r="C51" s="194"/>
      <c r="D51" s="197"/>
      <c r="E51" s="197"/>
      <c r="F51" s="131"/>
      <c r="G51" s="186"/>
      <c r="H51" s="509" t="s">
        <v>54</v>
      </c>
      <c r="I51" s="509"/>
      <c r="J51" s="185">
        <f>+' EVHP'!G22</f>
        <v>166425347.93000001</v>
      </c>
      <c r="K51" s="185">
        <v>251420462.58000001</v>
      </c>
      <c r="L51" s="381"/>
      <c r="M51" s="342"/>
    </row>
    <row r="52" spans="2:13" x14ac:dyDescent="0.2">
      <c r="B52" s="380"/>
      <c r="C52" s="194"/>
      <c r="D52" s="197"/>
      <c r="E52" s="197"/>
      <c r="F52" s="131"/>
      <c r="G52" s="186"/>
      <c r="H52" s="509" t="s">
        <v>55</v>
      </c>
      <c r="I52" s="509"/>
      <c r="J52" s="185">
        <v>-362624797.19999999</v>
      </c>
      <c r="K52" s="185">
        <v>0</v>
      </c>
      <c r="L52" s="381"/>
      <c r="M52" s="342"/>
    </row>
    <row r="53" spans="2:13" x14ac:dyDescent="0.2">
      <c r="B53" s="380"/>
      <c r="C53" s="194"/>
      <c r="D53" s="197"/>
      <c r="E53" s="197"/>
      <c r="F53" s="131"/>
      <c r="G53" s="186"/>
      <c r="H53" s="509" t="s">
        <v>56</v>
      </c>
      <c r="I53" s="509"/>
      <c r="J53" s="185">
        <f>+' EVHP'!I36</f>
        <v>0</v>
      </c>
      <c r="K53" s="185">
        <v>0</v>
      </c>
      <c r="L53" s="381"/>
      <c r="M53" s="342"/>
    </row>
    <row r="54" spans="2:13" x14ac:dyDescent="0.2">
      <c r="B54" s="380"/>
      <c r="C54" s="194"/>
      <c r="D54" s="194"/>
      <c r="E54" s="131"/>
      <c r="F54" s="131"/>
      <c r="G54" s="186"/>
      <c r="H54" s="509" t="s">
        <v>57</v>
      </c>
      <c r="I54" s="509"/>
      <c r="J54" s="185">
        <f>+' EVHP'!I37</f>
        <v>0</v>
      </c>
      <c r="K54" s="185">
        <v>0</v>
      </c>
      <c r="L54" s="381"/>
      <c r="M54" s="342"/>
    </row>
    <row r="55" spans="2:13" x14ac:dyDescent="0.2">
      <c r="B55" s="380"/>
      <c r="C55" s="194"/>
      <c r="D55" s="194"/>
      <c r="E55" s="131"/>
      <c r="F55" s="131"/>
      <c r="G55" s="186"/>
      <c r="H55" s="509" t="s">
        <v>58</v>
      </c>
      <c r="I55" s="509"/>
      <c r="J55" s="185">
        <v>0</v>
      </c>
      <c r="K55" s="185">
        <v>0</v>
      </c>
      <c r="L55" s="381"/>
      <c r="M55" s="342"/>
    </row>
    <row r="56" spans="2:13" x14ac:dyDescent="0.2">
      <c r="B56" s="380"/>
      <c r="C56" s="194"/>
      <c r="D56" s="194"/>
      <c r="E56" s="131"/>
      <c r="F56" s="131"/>
      <c r="G56" s="186"/>
      <c r="H56" s="194"/>
      <c r="I56" s="196"/>
      <c r="J56" s="131"/>
      <c r="K56" s="131"/>
      <c r="L56" s="381"/>
      <c r="M56" s="342"/>
    </row>
    <row r="57" spans="2:13" x14ac:dyDescent="0.2">
      <c r="B57" s="380"/>
      <c r="C57" s="194"/>
      <c r="D57" s="194"/>
      <c r="E57" s="131"/>
      <c r="F57" s="131"/>
      <c r="G57" s="186"/>
      <c r="H57" s="510" t="s">
        <v>59</v>
      </c>
      <c r="I57" s="510"/>
      <c r="J57" s="187">
        <f>SUM(J59:J60)</f>
        <v>0</v>
      </c>
      <c r="K57" s="187">
        <f>SUM(K59:K60)</f>
        <v>0</v>
      </c>
      <c r="L57" s="381"/>
      <c r="M57" s="342"/>
    </row>
    <row r="58" spans="2:13" x14ac:dyDescent="0.2">
      <c r="B58" s="380"/>
      <c r="C58" s="194"/>
      <c r="D58" s="194"/>
      <c r="E58" s="131"/>
      <c r="F58" s="131"/>
      <c r="G58" s="186"/>
      <c r="H58" s="194"/>
      <c r="I58" s="196"/>
      <c r="J58" s="131"/>
      <c r="K58" s="131"/>
      <c r="L58" s="381"/>
      <c r="M58" s="342"/>
    </row>
    <row r="59" spans="2:13" x14ac:dyDescent="0.2">
      <c r="B59" s="380"/>
      <c r="C59" s="194"/>
      <c r="D59" s="194"/>
      <c r="E59" s="131"/>
      <c r="F59" s="131"/>
      <c r="G59" s="186"/>
      <c r="H59" s="509" t="s">
        <v>60</v>
      </c>
      <c r="I59" s="509"/>
      <c r="J59" s="185">
        <v>0</v>
      </c>
      <c r="K59" s="185">
        <v>0</v>
      </c>
      <c r="L59" s="381"/>
      <c r="M59" s="342"/>
    </row>
    <row r="60" spans="2:13" x14ac:dyDescent="0.2">
      <c r="B60" s="380"/>
      <c r="C60" s="194"/>
      <c r="D60" s="194"/>
      <c r="E60" s="131"/>
      <c r="F60" s="131"/>
      <c r="G60" s="186"/>
      <c r="H60" s="509" t="s">
        <v>61</v>
      </c>
      <c r="I60" s="509"/>
      <c r="J60" s="185">
        <v>0</v>
      </c>
      <c r="K60" s="185">
        <v>0</v>
      </c>
      <c r="L60" s="381"/>
      <c r="M60" s="342"/>
    </row>
    <row r="61" spans="2:13" x14ac:dyDescent="0.2">
      <c r="B61" s="380"/>
      <c r="C61" s="194"/>
      <c r="D61" s="194"/>
      <c r="E61" s="131"/>
      <c r="F61" s="131"/>
      <c r="G61" s="186"/>
      <c r="H61" s="194"/>
      <c r="I61" s="481"/>
      <c r="J61" s="131"/>
      <c r="K61" s="131"/>
      <c r="L61" s="381"/>
      <c r="M61" s="342"/>
    </row>
    <row r="62" spans="2:13" x14ac:dyDescent="0.2">
      <c r="B62" s="380"/>
      <c r="C62" s="194"/>
      <c r="D62" s="194"/>
      <c r="E62" s="131"/>
      <c r="F62" s="131"/>
      <c r="G62" s="186"/>
      <c r="H62" s="510" t="s">
        <v>62</v>
      </c>
      <c r="I62" s="510"/>
      <c r="J62" s="187">
        <f>J43+J49+J57</f>
        <v>-189217744.71999997</v>
      </c>
      <c r="K62" s="187">
        <f>K43+K49+K57</f>
        <v>251420462.58000001</v>
      </c>
      <c r="L62" s="381"/>
      <c r="M62" s="342"/>
    </row>
    <row r="63" spans="2:13" x14ac:dyDescent="0.2">
      <c r="B63" s="380"/>
      <c r="C63" s="194"/>
      <c r="D63" s="194"/>
      <c r="E63" s="131"/>
      <c r="F63" s="131"/>
      <c r="G63" s="186"/>
      <c r="H63" s="194"/>
      <c r="I63" s="196"/>
      <c r="J63" s="131"/>
      <c r="K63" s="131"/>
      <c r="L63" s="381"/>
      <c r="M63" s="342"/>
    </row>
    <row r="64" spans="2:13" x14ac:dyDescent="0.2">
      <c r="B64" s="380"/>
      <c r="C64" s="194"/>
      <c r="D64" s="194"/>
      <c r="E64" s="131"/>
      <c r="F64" s="131"/>
      <c r="G64" s="186"/>
      <c r="H64" s="510" t="s">
        <v>63</v>
      </c>
      <c r="I64" s="510"/>
      <c r="J64" s="187">
        <f>J62+J39</f>
        <v>108340283.14000005</v>
      </c>
      <c r="K64" s="187">
        <f>K62+K39</f>
        <v>251420462.58000001</v>
      </c>
      <c r="L64" s="381"/>
      <c r="M64" s="342"/>
    </row>
    <row r="65" spans="2:13" x14ac:dyDescent="0.2">
      <c r="B65" s="25"/>
      <c r="C65" s="26"/>
      <c r="D65" s="26"/>
      <c r="E65" s="26"/>
      <c r="F65" s="26"/>
      <c r="G65" s="27"/>
      <c r="H65" s="26"/>
      <c r="I65" s="26"/>
      <c r="J65" s="26"/>
      <c r="K65" s="496"/>
      <c r="L65" s="28"/>
      <c r="M65" s="2"/>
    </row>
    <row r="66" spans="2:13" x14ac:dyDescent="0.2">
      <c r="B66" s="6"/>
      <c r="C66" s="17"/>
      <c r="D66" s="29"/>
      <c r="E66" s="30"/>
      <c r="F66" s="30"/>
      <c r="G66" s="18"/>
      <c r="H66" s="31"/>
      <c r="I66" s="29"/>
      <c r="J66" s="30"/>
      <c r="K66" s="30"/>
      <c r="L66" s="2"/>
      <c r="M66" s="2"/>
    </row>
    <row r="67" spans="2:13" x14ac:dyDescent="0.2">
      <c r="B67" s="2"/>
      <c r="C67" s="511" t="s">
        <v>64</v>
      </c>
      <c r="D67" s="511"/>
      <c r="E67" s="511"/>
      <c r="F67" s="511"/>
      <c r="G67" s="511"/>
      <c r="H67" s="511"/>
      <c r="I67" s="511"/>
      <c r="J67" s="511"/>
      <c r="K67" s="511"/>
      <c r="L67" s="2"/>
      <c r="M67" s="2"/>
    </row>
    <row r="68" spans="2:13" x14ac:dyDescent="0.2">
      <c r="B68" s="2"/>
      <c r="C68" s="17"/>
      <c r="D68" s="29"/>
      <c r="E68" s="30"/>
      <c r="F68" s="30"/>
      <c r="G68" s="2"/>
      <c r="H68" s="31"/>
      <c r="I68" s="32"/>
      <c r="J68" s="30"/>
      <c r="K68" s="30"/>
      <c r="L68" s="2"/>
      <c r="M68" s="2"/>
    </row>
    <row r="69" spans="2:13" x14ac:dyDescent="0.2">
      <c r="B69" s="2"/>
      <c r="C69" s="17"/>
      <c r="D69" s="29"/>
      <c r="E69" s="30"/>
      <c r="F69" s="30"/>
      <c r="G69" s="2"/>
      <c r="H69" s="31"/>
      <c r="I69" s="32"/>
      <c r="J69" s="30"/>
      <c r="K69" s="30"/>
      <c r="L69" s="2"/>
      <c r="M69" s="2"/>
    </row>
    <row r="70" spans="2:13" x14ac:dyDescent="0.2">
      <c r="B70" s="2"/>
      <c r="C70" s="33"/>
      <c r="D70" s="512" t="s">
        <v>278</v>
      </c>
      <c r="E70" s="512"/>
      <c r="F70" s="30"/>
      <c r="G70" s="30"/>
      <c r="H70" s="513" t="s">
        <v>280</v>
      </c>
      <c r="I70" s="513"/>
      <c r="J70" s="19"/>
      <c r="K70" s="30"/>
      <c r="L70" s="2"/>
      <c r="M70" s="2"/>
    </row>
    <row r="71" spans="2:13" ht="25.5" customHeight="1" x14ac:dyDescent="0.2">
      <c r="B71" s="2"/>
      <c r="C71" s="34"/>
      <c r="D71" s="508" t="s">
        <v>234</v>
      </c>
      <c r="E71" s="508"/>
      <c r="F71" s="35"/>
      <c r="G71" s="35"/>
      <c r="H71" s="508" t="s">
        <v>279</v>
      </c>
      <c r="I71" s="508"/>
      <c r="J71" s="19"/>
      <c r="K71" s="30"/>
      <c r="L71" s="2"/>
      <c r="M71" s="2"/>
    </row>
    <row r="72" spans="2:13" s="6" customFormat="1" x14ac:dyDescent="0.2"/>
  </sheetData>
  <mergeCells count="72">
    <mergeCell ref="B9:B10"/>
    <mergeCell ref="C9:D10"/>
    <mergeCell ref="G9:G10"/>
    <mergeCell ref="H9:I10"/>
    <mergeCell ref="D2:J2"/>
    <mergeCell ref="D3:J3"/>
    <mergeCell ref="D4:J4"/>
    <mergeCell ref="D5:J5"/>
    <mergeCell ref="D6:J6"/>
    <mergeCell ref="C13:D13"/>
    <mergeCell ref="H13:I13"/>
    <mergeCell ref="C15:D15"/>
    <mergeCell ref="H15:I15"/>
    <mergeCell ref="C17:D17"/>
    <mergeCell ref="H17:I17"/>
    <mergeCell ref="C18:D18"/>
    <mergeCell ref="H18:I18"/>
    <mergeCell ref="C19:D19"/>
    <mergeCell ref="H19:I19"/>
    <mergeCell ref="C20:D20"/>
    <mergeCell ref="H20:I20"/>
    <mergeCell ref="C30:D30"/>
    <mergeCell ref="H30:I30"/>
    <mergeCell ref="C21:D21"/>
    <mergeCell ref="H21:I21"/>
    <mergeCell ref="C22:D22"/>
    <mergeCell ref="H22:I22"/>
    <mergeCell ref="C23:D23"/>
    <mergeCell ref="H23:I23"/>
    <mergeCell ref="H24:I24"/>
    <mergeCell ref="C25:D25"/>
    <mergeCell ref="H26:I26"/>
    <mergeCell ref="C28:D28"/>
    <mergeCell ref="H28:I28"/>
    <mergeCell ref="C37:D37"/>
    <mergeCell ref="H37:I37"/>
    <mergeCell ref="C31:D31"/>
    <mergeCell ref="H31:I31"/>
    <mergeCell ref="C32:D32"/>
    <mergeCell ref="H32:I32"/>
    <mergeCell ref="C33:D33"/>
    <mergeCell ref="H33:I33"/>
    <mergeCell ref="C34:D34"/>
    <mergeCell ref="H34:I34"/>
    <mergeCell ref="C35:D35"/>
    <mergeCell ref="H35:I35"/>
    <mergeCell ref="C36:D36"/>
    <mergeCell ref="H52:I52"/>
    <mergeCell ref="C38:D38"/>
    <mergeCell ref="H39:I39"/>
    <mergeCell ref="C40:D40"/>
    <mergeCell ref="H41:I41"/>
    <mergeCell ref="C42:D42"/>
    <mergeCell ref="H43:I43"/>
    <mergeCell ref="H45:I45"/>
    <mergeCell ref="H46:I46"/>
    <mergeCell ref="H47:I47"/>
    <mergeCell ref="H49:I49"/>
    <mergeCell ref="H51:I51"/>
    <mergeCell ref="D71:E71"/>
    <mergeCell ref="H71:I71"/>
    <mergeCell ref="H53:I53"/>
    <mergeCell ref="H54:I54"/>
    <mergeCell ref="H55:I55"/>
    <mergeCell ref="H57:I57"/>
    <mergeCell ref="H59:I59"/>
    <mergeCell ref="H60:I60"/>
    <mergeCell ref="H62:I62"/>
    <mergeCell ref="H64:I64"/>
    <mergeCell ref="C67:K67"/>
    <mergeCell ref="D70:E70"/>
    <mergeCell ref="H70:I70"/>
  </mergeCells>
  <pageMargins left="0.70866141732283472" right="0.70866141732283472" top="0.74803149606299213" bottom="0.74803149606299213" header="0.31496062992125984" footer="0.31496062992125984"/>
  <pageSetup scale="57" orientation="landscape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FFFF00"/>
    <pageSetUpPr fitToPage="1"/>
  </sheetPr>
  <dimension ref="A1:WVU66"/>
  <sheetViews>
    <sheetView showGridLines="0" topLeftCell="E1" zoomScale="80" zoomScaleNormal="80" workbookViewId="0">
      <selection activeCell="H22" sqref="H22:I22"/>
    </sheetView>
  </sheetViews>
  <sheetFormatPr baseColWidth="10" defaultColWidth="0" defaultRowHeight="15" customHeight="1" zeroHeight="1" x14ac:dyDescent="0.25"/>
  <cols>
    <col min="1" max="1" width="2" customWidth="1"/>
    <col min="2" max="2" width="2.42578125" customWidth="1"/>
    <col min="3" max="3" width="22" customWidth="1"/>
    <col min="4" max="4" width="68.85546875" customWidth="1"/>
    <col min="5" max="6" width="21" customWidth="1"/>
    <col min="7" max="7" width="4.85546875" customWidth="1"/>
    <col min="8" max="8" width="11.42578125" customWidth="1"/>
    <col min="9" max="9" width="64.140625" customWidth="1"/>
    <col min="10" max="11" width="21" customWidth="1"/>
    <col min="12" max="12" width="3.7109375" customWidth="1"/>
    <col min="13" max="13" width="4.5703125" customWidth="1"/>
    <col min="14" max="256" width="11.42578125" hidden="1"/>
    <col min="257" max="257" width="2" customWidth="1"/>
    <col min="258" max="258" width="2.42578125" customWidth="1"/>
    <col min="259" max="259" width="22" customWidth="1"/>
    <col min="260" max="260" width="68.85546875" customWidth="1"/>
    <col min="261" max="262" width="21" customWidth="1"/>
    <col min="263" max="263" width="4.85546875" customWidth="1"/>
    <col min="264" max="264" width="11.42578125" customWidth="1"/>
    <col min="265" max="265" width="64.140625" customWidth="1"/>
    <col min="266" max="267" width="21" customWidth="1"/>
    <col min="268" max="268" width="3.7109375" customWidth="1"/>
    <col min="269" max="269" width="4.5703125" customWidth="1"/>
    <col min="270" max="512" width="11.42578125" hidden="1"/>
    <col min="513" max="513" width="2" customWidth="1"/>
    <col min="514" max="514" width="2.42578125" customWidth="1"/>
    <col min="515" max="515" width="22" customWidth="1"/>
    <col min="516" max="516" width="68.85546875" customWidth="1"/>
    <col min="517" max="518" width="21" customWidth="1"/>
    <col min="519" max="519" width="4.85546875" customWidth="1"/>
    <col min="520" max="520" width="11.42578125" customWidth="1"/>
    <col min="521" max="521" width="64.140625" customWidth="1"/>
    <col min="522" max="523" width="21" customWidth="1"/>
    <col min="524" max="524" width="3.7109375" customWidth="1"/>
    <col min="525" max="525" width="4.5703125" customWidth="1"/>
    <col min="526" max="768" width="11.42578125" hidden="1"/>
    <col min="769" max="769" width="2" customWidth="1"/>
    <col min="770" max="770" width="2.42578125" customWidth="1"/>
    <col min="771" max="771" width="22" customWidth="1"/>
    <col min="772" max="772" width="68.85546875" customWidth="1"/>
    <col min="773" max="774" width="21" customWidth="1"/>
    <col min="775" max="775" width="4.85546875" customWidth="1"/>
    <col min="776" max="776" width="11.42578125" customWidth="1"/>
    <col min="777" max="777" width="64.140625" customWidth="1"/>
    <col min="778" max="779" width="21" customWidth="1"/>
    <col min="780" max="780" width="3.7109375" customWidth="1"/>
    <col min="781" max="781" width="4.5703125" customWidth="1"/>
    <col min="782" max="1024" width="11.42578125" hidden="1"/>
    <col min="1025" max="1025" width="2" customWidth="1"/>
    <col min="1026" max="1026" width="2.42578125" customWidth="1"/>
    <col min="1027" max="1027" width="22" customWidth="1"/>
    <col min="1028" max="1028" width="68.85546875" customWidth="1"/>
    <col min="1029" max="1030" width="21" customWidth="1"/>
    <col min="1031" max="1031" width="4.85546875" customWidth="1"/>
    <col min="1032" max="1032" width="11.42578125" customWidth="1"/>
    <col min="1033" max="1033" width="64.140625" customWidth="1"/>
    <col min="1034" max="1035" width="21" customWidth="1"/>
    <col min="1036" max="1036" width="3.7109375" customWidth="1"/>
    <col min="1037" max="1037" width="4.5703125" customWidth="1"/>
    <col min="1038" max="1280" width="11.42578125" hidden="1"/>
    <col min="1281" max="1281" width="2" customWidth="1"/>
    <col min="1282" max="1282" width="2.42578125" customWidth="1"/>
    <col min="1283" max="1283" width="22" customWidth="1"/>
    <col min="1284" max="1284" width="68.85546875" customWidth="1"/>
    <col min="1285" max="1286" width="21" customWidth="1"/>
    <col min="1287" max="1287" width="4.85546875" customWidth="1"/>
    <col min="1288" max="1288" width="11.42578125" customWidth="1"/>
    <col min="1289" max="1289" width="64.140625" customWidth="1"/>
    <col min="1290" max="1291" width="21" customWidth="1"/>
    <col min="1292" max="1292" width="3.7109375" customWidth="1"/>
    <col min="1293" max="1293" width="4.5703125" customWidth="1"/>
    <col min="1294" max="1536" width="11.42578125" hidden="1"/>
    <col min="1537" max="1537" width="2" customWidth="1"/>
    <col min="1538" max="1538" width="2.42578125" customWidth="1"/>
    <col min="1539" max="1539" width="22" customWidth="1"/>
    <col min="1540" max="1540" width="68.85546875" customWidth="1"/>
    <col min="1541" max="1542" width="21" customWidth="1"/>
    <col min="1543" max="1543" width="4.85546875" customWidth="1"/>
    <col min="1544" max="1544" width="11.42578125" customWidth="1"/>
    <col min="1545" max="1545" width="64.140625" customWidth="1"/>
    <col min="1546" max="1547" width="21" customWidth="1"/>
    <col min="1548" max="1548" width="3.7109375" customWidth="1"/>
    <col min="1549" max="1549" width="4.5703125" customWidth="1"/>
    <col min="1550" max="1792" width="11.42578125" hidden="1"/>
    <col min="1793" max="1793" width="2" customWidth="1"/>
    <col min="1794" max="1794" width="2.42578125" customWidth="1"/>
    <col min="1795" max="1795" width="22" customWidth="1"/>
    <col min="1796" max="1796" width="68.85546875" customWidth="1"/>
    <col min="1797" max="1798" width="21" customWidth="1"/>
    <col min="1799" max="1799" width="4.85546875" customWidth="1"/>
    <col min="1800" max="1800" width="11.42578125" customWidth="1"/>
    <col min="1801" max="1801" width="64.140625" customWidth="1"/>
    <col min="1802" max="1803" width="21" customWidth="1"/>
    <col min="1804" max="1804" width="3.7109375" customWidth="1"/>
    <col min="1805" max="1805" width="4.5703125" customWidth="1"/>
    <col min="1806" max="2048" width="11.42578125" hidden="1"/>
    <col min="2049" max="2049" width="2" customWidth="1"/>
    <col min="2050" max="2050" width="2.42578125" customWidth="1"/>
    <col min="2051" max="2051" width="22" customWidth="1"/>
    <col min="2052" max="2052" width="68.85546875" customWidth="1"/>
    <col min="2053" max="2054" width="21" customWidth="1"/>
    <col min="2055" max="2055" width="4.85546875" customWidth="1"/>
    <col min="2056" max="2056" width="11.42578125" customWidth="1"/>
    <col min="2057" max="2057" width="64.140625" customWidth="1"/>
    <col min="2058" max="2059" width="21" customWidth="1"/>
    <col min="2060" max="2060" width="3.7109375" customWidth="1"/>
    <col min="2061" max="2061" width="4.5703125" customWidth="1"/>
    <col min="2062" max="2304" width="11.42578125" hidden="1"/>
    <col min="2305" max="2305" width="2" customWidth="1"/>
    <col min="2306" max="2306" width="2.42578125" customWidth="1"/>
    <col min="2307" max="2307" width="22" customWidth="1"/>
    <col min="2308" max="2308" width="68.85546875" customWidth="1"/>
    <col min="2309" max="2310" width="21" customWidth="1"/>
    <col min="2311" max="2311" width="4.85546875" customWidth="1"/>
    <col min="2312" max="2312" width="11.42578125" customWidth="1"/>
    <col min="2313" max="2313" width="64.140625" customWidth="1"/>
    <col min="2314" max="2315" width="21" customWidth="1"/>
    <col min="2316" max="2316" width="3.7109375" customWidth="1"/>
    <col min="2317" max="2317" width="4.5703125" customWidth="1"/>
    <col min="2318" max="2560" width="11.42578125" hidden="1"/>
    <col min="2561" max="2561" width="2" customWidth="1"/>
    <col min="2562" max="2562" width="2.42578125" customWidth="1"/>
    <col min="2563" max="2563" width="22" customWidth="1"/>
    <col min="2564" max="2564" width="68.85546875" customWidth="1"/>
    <col min="2565" max="2566" width="21" customWidth="1"/>
    <col min="2567" max="2567" width="4.85546875" customWidth="1"/>
    <col min="2568" max="2568" width="11.42578125" customWidth="1"/>
    <col min="2569" max="2569" width="64.140625" customWidth="1"/>
    <col min="2570" max="2571" width="21" customWidth="1"/>
    <col min="2572" max="2572" width="3.7109375" customWidth="1"/>
    <col min="2573" max="2573" width="4.5703125" customWidth="1"/>
    <col min="2574" max="2816" width="11.42578125" hidden="1"/>
    <col min="2817" max="2817" width="2" customWidth="1"/>
    <col min="2818" max="2818" width="2.42578125" customWidth="1"/>
    <col min="2819" max="2819" width="22" customWidth="1"/>
    <col min="2820" max="2820" width="68.85546875" customWidth="1"/>
    <col min="2821" max="2822" width="21" customWidth="1"/>
    <col min="2823" max="2823" width="4.85546875" customWidth="1"/>
    <col min="2824" max="2824" width="11.42578125" customWidth="1"/>
    <col min="2825" max="2825" width="64.140625" customWidth="1"/>
    <col min="2826" max="2827" width="21" customWidth="1"/>
    <col min="2828" max="2828" width="3.7109375" customWidth="1"/>
    <col min="2829" max="2829" width="4.5703125" customWidth="1"/>
    <col min="2830" max="3072" width="11.42578125" hidden="1"/>
    <col min="3073" max="3073" width="2" customWidth="1"/>
    <col min="3074" max="3074" width="2.42578125" customWidth="1"/>
    <col min="3075" max="3075" width="22" customWidth="1"/>
    <col min="3076" max="3076" width="68.85546875" customWidth="1"/>
    <col min="3077" max="3078" width="21" customWidth="1"/>
    <col min="3079" max="3079" width="4.85546875" customWidth="1"/>
    <col min="3080" max="3080" width="11.42578125" customWidth="1"/>
    <col min="3081" max="3081" width="64.140625" customWidth="1"/>
    <col min="3082" max="3083" width="21" customWidth="1"/>
    <col min="3084" max="3084" width="3.7109375" customWidth="1"/>
    <col min="3085" max="3085" width="4.5703125" customWidth="1"/>
    <col min="3086" max="3328" width="11.42578125" hidden="1"/>
    <col min="3329" max="3329" width="2" customWidth="1"/>
    <col min="3330" max="3330" width="2.42578125" customWidth="1"/>
    <col min="3331" max="3331" width="22" customWidth="1"/>
    <col min="3332" max="3332" width="68.85546875" customWidth="1"/>
    <col min="3333" max="3334" width="21" customWidth="1"/>
    <col min="3335" max="3335" width="4.85546875" customWidth="1"/>
    <col min="3336" max="3336" width="11.42578125" customWidth="1"/>
    <col min="3337" max="3337" width="64.140625" customWidth="1"/>
    <col min="3338" max="3339" width="21" customWidth="1"/>
    <col min="3340" max="3340" width="3.7109375" customWidth="1"/>
    <col min="3341" max="3341" width="4.5703125" customWidth="1"/>
    <col min="3342" max="3584" width="11.42578125" hidden="1"/>
    <col min="3585" max="3585" width="2" customWidth="1"/>
    <col min="3586" max="3586" width="2.42578125" customWidth="1"/>
    <col min="3587" max="3587" width="22" customWidth="1"/>
    <col min="3588" max="3588" width="68.85546875" customWidth="1"/>
    <col min="3589" max="3590" width="21" customWidth="1"/>
    <col min="3591" max="3591" width="4.85546875" customWidth="1"/>
    <col min="3592" max="3592" width="11.42578125" customWidth="1"/>
    <col min="3593" max="3593" width="64.140625" customWidth="1"/>
    <col min="3594" max="3595" width="21" customWidth="1"/>
    <col min="3596" max="3596" width="3.7109375" customWidth="1"/>
    <col min="3597" max="3597" width="4.5703125" customWidth="1"/>
    <col min="3598" max="3840" width="11.42578125" hidden="1"/>
    <col min="3841" max="3841" width="2" customWidth="1"/>
    <col min="3842" max="3842" width="2.42578125" customWidth="1"/>
    <col min="3843" max="3843" width="22" customWidth="1"/>
    <col min="3844" max="3844" width="68.85546875" customWidth="1"/>
    <col min="3845" max="3846" width="21" customWidth="1"/>
    <col min="3847" max="3847" width="4.85546875" customWidth="1"/>
    <col min="3848" max="3848" width="11.42578125" customWidth="1"/>
    <col min="3849" max="3849" width="64.140625" customWidth="1"/>
    <col min="3850" max="3851" width="21" customWidth="1"/>
    <col min="3852" max="3852" width="3.7109375" customWidth="1"/>
    <col min="3853" max="3853" width="4.5703125" customWidth="1"/>
    <col min="3854" max="4096" width="11.42578125" hidden="1"/>
    <col min="4097" max="4097" width="2" customWidth="1"/>
    <col min="4098" max="4098" width="2.42578125" customWidth="1"/>
    <col min="4099" max="4099" width="22" customWidth="1"/>
    <col min="4100" max="4100" width="68.85546875" customWidth="1"/>
    <col min="4101" max="4102" width="21" customWidth="1"/>
    <col min="4103" max="4103" width="4.85546875" customWidth="1"/>
    <col min="4104" max="4104" width="11.42578125" customWidth="1"/>
    <col min="4105" max="4105" width="64.140625" customWidth="1"/>
    <col min="4106" max="4107" width="21" customWidth="1"/>
    <col min="4108" max="4108" width="3.7109375" customWidth="1"/>
    <col min="4109" max="4109" width="4.5703125" customWidth="1"/>
    <col min="4110" max="4352" width="11.42578125" hidden="1"/>
    <col min="4353" max="4353" width="2" customWidth="1"/>
    <col min="4354" max="4354" width="2.42578125" customWidth="1"/>
    <col min="4355" max="4355" width="22" customWidth="1"/>
    <col min="4356" max="4356" width="68.85546875" customWidth="1"/>
    <col min="4357" max="4358" width="21" customWidth="1"/>
    <col min="4359" max="4359" width="4.85546875" customWidth="1"/>
    <col min="4360" max="4360" width="11.42578125" customWidth="1"/>
    <col min="4361" max="4361" width="64.140625" customWidth="1"/>
    <col min="4362" max="4363" width="21" customWidth="1"/>
    <col min="4364" max="4364" width="3.7109375" customWidth="1"/>
    <col min="4365" max="4365" width="4.5703125" customWidth="1"/>
    <col min="4366" max="4608" width="11.42578125" hidden="1"/>
    <col min="4609" max="4609" width="2" customWidth="1"/>
    <col min="4610" max="4610" width="2.42578125" customWidth="1"/>
    <col min="4611" max="4611" width="22" customWidth="1"/>
    <col min="4612" max="4612" width="68.85546875" customWidth="1"/>
    <col min="4613" max="4614" width="21" customWidth="1"/>
    <col min="4615" max="4615" width="4.85546875" customWidth="1"/>
    <col min="4616" max="4616" width="11.42578125" customWidth="1"/>
    <col min="4617" max="4617" width="64.140625" customWidth="1"/>
    <col min="4618" max="4619" width="21" customWidth="1"/>
    <col min="4620" max="4620" width="3.7109375" customWidth="1"/>
    <col min="4621" max="4621" width="4.5703125" customWidth="1"/>
    <col min="4622" max="4864" width="11.42578125" hidden="1"/>
    <col min="4865" max="4865" width="2" customWidth="1"/>
    <col min="4866" max="4866" width="2.42578125" customWidth="1"/>
    <col min="4867" max="4867" width="22" customWidth="1"/>
    <col min="4868" max="4868" width="68.85546875" customWidth="1"/>
    <col min="4869" max="4870" width="21" customWidth="1"/>
    <col min="4871" max="4871" width="4.85546875" customWidth="1"/>
    <col min="4872" max="4872" width="11.42578125" customWidth="1"/>
    <col min="4873" max="4873" width="64.140625" customWidth="1"/>
    <col min="4874" max="4875" width="21" customWidth="1"/>
    <col min="4876" max="4876" width="3.7109375" customWidth="1"/>
    <col min="4877" max="4877" width="4.5703125" customWidth="1"/>
    <col min="4878" max="5120" width="11.42578125" hidden="1"/>
    <col min="5121" max="5121" width="2" customWidth="1"/>
    <col min="5122" max="5122" width="2.42578125" customWidth="1"/>
    <col min="5123" max="5123" width="22" customWidth="1"/>
    <col min="5124" max="5124" width="68.85546875" customWidth="1"/>
    <col min="5125" max="5126" width="21" customWidth="1"/>
    <col min="5127" max="5127" width="4.85546875" customWidth="1"/>
    <col min="5128" max="5128" width="11.42578125" customWidth="1"/>
    <col min="5129" max="5129" width="64.140625" customWidth="1"/>
    <col min="5130" max="5131" width="21" customWidth="1"/>
    <col min="5132" max="5132" width="3.7109375" customWidth="1"/>
    <col min="5133" max="5133" width="4.5703125" customWidth="1"/>
    <col min="5134" max="5376" width="11.42578125" hidden="1"/>
    <col min="5377" max="5377" width="2" customWidth="1"/>
    <col min="5378" max="5378" width="2.42578125" customWidth="1"/>
    <col min="5379" max="5379" width="22" customWidth="1"/>
    <col min="5380" max="5380" width="68.85546875" customWidth="1"/>
    <col min="5381" max="5382" width="21" customWidth="1"/>
    <col min="5383" max="5383" width="4.85546875" customWidth="1"/>
    <col min="5384" max="5384" width="11.42578125" customWidth="1"/>
    <col min="5385" max="5385" width="64.140625" customWidth="1"/>
    <col min="5386" max="5387" width="21" customWidth="1"/>
    <col min="5388" max="5388" width="3.7109375" customWidth="1"/>
    <col min="5389" max="5389" width="4.5703125" customWidth="1"/>
    <col min="5390" max="5632" width="11.42578125" hidden="1"/>
    <col min="5633" max="5633" width="2" customWidth="1"/>
    <col min="5634" max="5634" width="2.42578125" customWidth="1"/>
    <col min="5635" max="5635" width="22" customWidth="1"/>
    <col min="5636" max="5636" width="68.85546875" customWidth="1"/>
    <col min="5637" max="5638" width="21" customWidth="1"/>
    <col min="5639" max="5639" width="4.85546875" customWidth="1"/>
    <col min="5640" max="5640" width="11.42578125" customWidth="1"/>
    <col min="5641" max="5641" width="64.140625" customWidth="1"/>
    <col min="5642" max="5643" width="21" customWidth="1"/>
    <col min="5644" max="5644" width="3.7109375" customWidth="1"/>
    <col min="5645" max="5645" width="4.5703125" customWidth="1"/>
    <col min="5646" max="5888" width="11.42578125" hidden="1"/>
    <col min="5889" max="5889" width="2" customWidth="1"/>
    <col min="5890" max="5890" width="2.42578125" customWidth="1"/>
    <col min="5891" max="5891" width="22" customWidth="1"/>
    <col min="5892" max="5892" width="68.85546875" customWidth="1"/>
    <col min="5893" max="5894" width="21" customWidth="1"/>
    <col min="5895" max="5895" width="4.85546875" customWidth="1"/>
    <col min="5896" max="5896" width="11.42578125" customWidth="1"/>
    <col min="5897" max="5897" width="64.140625" customWidth="1"/>
    <col min="5898" max="5899" width="21" customWidth="1"/>
    <col min="5900" max="5900" width="3.7109375" customWidth="1"/>
    <col min="5901" max="5901" width="4.5703125" customWidth="1"/>
    <col min="5902" max="6144" width="11.42578125" hidden="1"/>
    <col min="6145" max="6145" width="2" customWidth="1"/>
    <col min="6146" max="6146" width="2.42578125" customWidth="1"/>
    <col min="6147" max="6147" width="22" customWidth="1"/>
    <col min="6148" max="6148" width="68.85546875" customWidth="1"/>
    <col min="6149" max="6150" width="21" customWidth="1"/>
    <col min="6151" max="6151" width="4.85546875" customWidth="1"/>
    <col min="6152" max="6152" width="11.42578125" customWidth="1"/>
    <col min="6153" max="6153" width="64.140625" customWidth="1"/>
    <col min="6154" max="6155" width="21" customWidth="1"/>
    <col min="6156" max="6156" width="3.7109375" customWidth="1"/>
    <col min="6157" max="6157" width="4.5703125" customWidth="1"/>
    <col min="6158" max="6400" width="11.42578125" hidden="1"/>
    <col min="6401" max="6401" width="2" customWidth="1"/>
    <col min="6402" max="6402" width="2.42578125" customWidth="1"/>
    <col min="6403" max="6403" width="22" customWidth="1"/>
    <col min="6404" max="6404" width="68.85546875" customWidth="1"/>
    <col min="6405" max="6406" width="21" customWidth="1"/>
    <col min="6407" max="6407" width="4.85546875" customWidth="1"/>
    <col min="6408" max="6408" width="11.42578125" customWidth="1"/>
    <col min="6409" max="6409" width="64.140625" customWidth="1"/>
    <col min="6410" max="6411" width="21" customWidth="1"/>
    <col min="6412" max="6412" width="3.7109375" customWidth="1"/>
    <col min="6413" max="6413" width="4.5703125" customWidth="1"/>
    <col min="6414" max="6656" width="11.42578125" hidden="1"/>
    <col min="6657" max="6657" width="2" customWidth="1"/>
    <col min="6658" max="6658" width="2.42578125" customWidth="1"/>
    <col min="6659" max="6659" width="22" customWidth="1"/>
    <col min="6660" max="6660" width="68.85546875" customWidth="1"/>
    <col min="6661" max="6662" width="21" customWidth="1"/>
    <col min="6663" max="6663" width="4.85546875" customWidth="1"/>
    <col min="6664" max="6664" width="11.42578125" customWidth="1"/>
    <col min="6665" max="6665" width="64.140625" customWidth="1"/>
    <col min="6666" max="6667" width="21" customWidth="1"/>
    <col min="6668" max="6668" width="3.7109375" customWidth="1"/>
    <col min="6669" max="6669" width="4.5703125" customWidth="1"/>
    <col min="6670" max="6912" width="11.42578125" hidden="1"/>
    <col min="6913" max="6913" width="2" customWidth="1"/>
    <col min="6914" max="6914" width="2.42578125" customWidth="1"/>
    <col min="6915" max="6915" width="22" customWidth="1"/>
    <col min="6916" max="6916" width="68.85546875" customWidth="1"/>
    <col min="6917" max="6918" width="21" customWidth="1"/>
    <col min="6919" max="6919" width="4.85546875" customWidth="1"/>
    <col min="6920" max="6920" width="11.42578125" customWidth="1"/>
    <col min="6921" max="6921" width="64.140625" customWidth="1"/>
    <col min="6922" max="6923" width="21" customWidth="1"/>
    <col min="6924" max="6924" width="3.7109375" customWidth="1"/>
    <col min="6925" max="6925" width="4.5703125" customWidth="1"/>
    <col min="6926" max="7168" width="11.42578125" hidden="1"/>
    <col min="7169" max="7169" width="2" customWidth="1"/>
    <col min="7170" max="7170" width="2.42578125" customWidth="1"/>
    <col min="7171" max="7171" width="22" customWidth="1"/>
    <col min="7172" max="7172" width="68.85546875" customWidth="1"/>
    <col min="7173" max="7174" width="21" customWidth="1"/>
    <col min="7175" max="7175" width="4.85546875" customWidth="1"/>
    <col min="7176" max="7176" width="11.42578125" customWidth="1"/>
    <col min="7177" max="7177" width="64.140625" customWidth="1"/>
    <col min="7178" max="7179" width="21" customWidth="1"/>
    <col min="7180" max="7180" width="3.7109375" customWidth="1"/>
    <col min="7181" max="7181" width="4.5703125" customWidth="1"/>
    <col min="7182" max="7424" width="11.42578125" hidden="1"/>
    <col min="7425" max="7425" width="2" customWidth="1"/>
    <col min="7426" max="7426" width="2.42578125" customWidth="1"/>
    <col min="7427" max="7427" width="22" customWidth="1"/>
    <col min="7428" max="7428" width="68.85546875" customWidth="1"/>
    <col min="7429" max="7430" width="21" customWidth="1"/>
    <col min="7431" max="7431" width="4.85546875" customWidth="1"/>
    <col min="7432" max="7432" width="11.42578125" customWidth="1"/>
    <col min="7433" max="7433" width="64.140625" customWidth="1"/>
    <col min="7434" max="7435" width="21" customWidth="1"/>
    <col min="7436" max="7436" width="3.7109375" customWidth="1"/>
    <col min="7437" max="7437" width="4.5703125" customWidth="1"/>
    <col min="7438" max="7680" width="11.42578125" hidden="1"/>
    <col min="7681" max="7681" width="2" customWidth="1"/>
    <col min="7682" max="7682" width="2.42578125" customWidth="1"/>
    <col min="7683" max="7683" width="22" customWidth="1"/>
    <col min="7684" max="7684" width="68.85546875" customWidth="1"/>
    <col min="7685" max="7686" width="21" customWidth="1"/>
    <col min="7687" max="7687" width="4.85546875" customWidth="1"/>
    <col min="7688" max="7688" width="11.42578125" customWidth="1"/>
    <col min="7689" max="7689" width="64.140625" customWidth="1"/>
    <col min="7690" max="7691" width="21" customWidth="1"/>
    <col min="7692" max="7692" width="3.7109375" customWidth="1"/>
    <col min="7693" max="7693" width="4.5703125" customWidth="1"/>
    <col min="7694" max="7936" width="11.42578125" hidden="1"/>
    <col min="7937" max="7937" width="2" customWidth="1"/>
    <col min="7938" max="7938" width="2.42578125" customWidth="1"/>
    <col min="7939" max="7939" width="22" customWidth="1"/>
    <col min="7940" max="7940" width="68.85546875" customWidth="1"/>
    <col min="7941" max="7942" width="21" customWidth="1"/>
    <col min="7943" max="7943" width="4.85546875" customWidth="1"/>
    <col min="7944" max="7944" width="11.42578125" customWidth="1"/>
    <col min="7945" max="7945" width="64.140625" customWidth="1"/>
    <col min="7946" max="7947" width="21" customWidth="1"/>
    <col min="7948" max="7948" width="3.7109375" customWidth="1"/>
    <col min="7949" max="7949" width="4.5703125" customWidth="1"/>
    <col min="7950" max="8192" width="11.42578125" hidden="1"/>
    <col min="8193" max="8193" width="2" customWidth="1"/>
    <col min="8194" max="8194" width="2.42578125" customWidth="1"/>
    <col min="8195" max="8195" width="22" customWidth="1"/>
    <col min="8196" max="8196" width="68.85546875" customWidth="1"/>
    <col min="8197" max="8198" width="21" customWidth="1"/>
    <col min="8199" max="8199" width="4.85546875" customWidth="1"/>
    <col min="8200" max="8200" width="11.42578125" customWidth="1"/>
    <col min="8201" max="8201" width="64.140625" customWidth="1"/>
    <col min="8202" max="8203" width="21" customWidth="1"/>
    <col min="8204" max="8204" width="3.7109375" customWidth="1"/>
    <col min="8205" max="8205" width="4.5703125" customWidth="1"/>
    <col min="8206" max="8448" width="11.42578125" hidden="1"/>
    <col min="8449" max="8449" width="2" customWidth="1"/>
    <col min="8450" max="8450" width="2.42578125" customWidth="1"/>
    <col min="8451" max="8451" width="22" customWidth="1"/>
    <col min="8452" max="8452" width="68.85546875" customWidth="1"/>
    <col min="8453" max="8454" width="21" customWidth="1"/>
    <col min="8455" max="8455" width="4.85546875" customWidth="1"/>
    <col min="8456" max="8456" width="11.42578125" customWidth="1"/>
    <col min="8457" max="8457" width="64.140625" customWidth="1"/>
    <col min="8458" max="8459" width="21" customWidth="1"/>
    <col min="8460" max="8460" width="3.7109375" customWidth="1"/>
    <col min="8461" max="8461" width="4.5703125" customWidth="1"/>
    <col min="8462" max="8704" width="11.42578125" hidden="1"/>
    <col min="8705" max="8705" width="2" customWidth="1"/>
    <col min="8706" max="8706" width="2.42578125" customWidth="1"/>
    <col min="8707" max="8707" width="22" customWidth="1"/>
    <col min="8708" max="8708" width="68.85546875" customWidth="1"/>
    <col min="8709" max="8710" width="21" customWidth="1"/>
    <col min="8711" max="8711" width="4.85546875" customWidth="1"/>
    <col min="8712" max="8712" width="11.42578125" customWidth="1"/>
    <col min="8713" max="8713" width="64.140625" customWidth="1"/>
    <col min="8714" max="8715" width="21" customWidth="1"/>
    <col min="8716" max="8716" width="3.7109375" customWidth="1"/>
    <col min="8717" max="8717" width="4.5703125" customWidth="1"/>
    <col min="8718" max="8960" width="11.42578125" hidden="1"/>
    <col min="8961" max="8961" width="2" customWidth="1"/>
    <col min="8962" max="8962" width="2.42578125" customWidth="1"/>
    <col min="8963" max="8963" width="22" customWidth="1"/>
    <col min="8964" max="8964" width="68.85546875" customWidth="1"/>
    <col min="8965" max="8966" width="21" customWidth="1"/>
    <col min="8967" max="8967" width="4.85546875" customWidth="1"/>
    <col min="8968" max="8968" width="11.42578125" customWidth="1"/>
    <col min="8969" max="8969" width="64.140625" customWidth="1"/>
    <col min="8970" max="8971" width="21" customWidth="1"/>
    <col min="8972" max="8972" width="3.7109375" customWidth="1"/>
    <col min="8973" max="8973" width="4.5703125" customWidth="1"/>
    <col min="8974" max="9216" width="11.42578125" hidden="1"/>
    <col min="9217" max="9217" width="2" customWidth="1"/>
    <col min="9218" max="9218" width="2.42578125" customWidth="1"/>
    <col min="9219" max="9219" width="22" customWidth="1"/>
    <col min="9220" max="9220" width="68.85546875" customWidth="1"/>
    <col min="9221" max="9222" width="21" customWidth="1"/>
    <col min="9223" max="9223" width="4.85546875" customWidth="1"/>
    <col min="9224" max="9224" width="11.42578125" customWidth="1"/>
    <col min="9225" max="9225" width="64.140625" customWidth="1"/>
    <col min="9226" max="9227" width="21" customWidth="1"/>
    <col min="9228" max="9228" width="3.7109375" customWidth="1"/>
    <col min="9229" max="9229" width="4.5703125" customWidth="1"/>
    <col min="9230" max="9472" width="11.42578125" hidden="1"/>
    <col min="9473" max="9473" width="2" customWidth="1"/>
    <col min="9474" max="9474" width="2.42578125" customWidth="1"/>
    <col min="9475" max="9475" width="22" customWidth="1"/>
    <col min="9476" max="9476" width="68.85546875" customWidth="1"/>
    <col min="9477" max="9478" width="21" customWidth="1"/>
    <col min="9479" max="9479" width="4.85546875" customWidth="1"/>
    <col min="9480" max="9480" width="11.42578125" customWidth="1"/>
    <col min="9481" max="9481" width="64.140625" customWidth="1"/>
    <col min="9482" max="9483" width="21" customWidth="1"/>
    <col min="9484" max="9484" width="3.7109375" customWidth="1"/>
    <col min="9485" max="9485" width="4.5703125" customWidth="1"/>
    <col min="9486" max="9728" width="11.42578125" hidden="1"/>
    <col min="9729" max="9729" width="2" customWidth="1"/>
    <col min="9730" max="9730" width="2.42578125" customWidth="1"/>
    <col min="9731" max="9731" width="22" customWidth="1"/>
    <col min="9732" max="9732" width="68.85546875" customWidth="1"/>
    <col min="9733" max="9734" width="21" customWidth="1"/>
    <col min="9735" max="9735" width="4.85546875" customWidth="1"/>
    <col min="9736" max="9736" width="11.42578125" customWidth="1"/>
    <col min="9737" max="9737" width="64.140625" customWidth="1"/>
    <col min="9738" max="9739" width="21" customWidth="1"/>
    <col min="9740" max="9740" width="3.7109375" customWidth="1"/>
    <col min="9741" max="9741" width="4.5703125" customWidth="1"/>
    <col min="9742" max="9984" width="11.42578125" hidden="1"/>
    <col min="9985" max="9985" width="2" customWidth="1"/>
    <col min="9986" max="9986" width="2.42578125" customWidth="1"/>
    <col min="9987" max="9987" width="22" customWidth="1"/>
    <col min="9988" max="9988" width="68.85546875" customWidth="1"/>
    <col min="9989" max="9990" width="21" customWidth="1"/>
    <col min="9991" max="9991" width="4.85546875" customWidth="1"/>
    <col min="9992" max="9992" width="11.42578125" customWidth="1"/>
    <col min="9993" max="9993" width="64.140625" customWidth="1"/>
    <col min="9994" max="9995" width="21" customWidth="1"/>
    <col min="9996" max="9996" width="3.7109375" customWidth="1"/>
    <col min="9997" max="9997" width="4.5703125" customWidth="1"/>
    <col min="9998" max="10240" width="11.42578125" hidden="1"/>
    <col min="10241" max="10241" width="2" customWidth="1"/>
    <col min="10242" max="10242" width="2.42578125" customWidth="1"/>
    <col min="10243" max="10243" width="22" customWidth="1"/>
    <col min="10244" max="10244" width="68.85546875" customWidth="1"/>
    <col min="10245" max="10246" width="21" customWidth="1"/>
    <col min="10247" max="10247" width="4.85546875" customWidth="1"/>
    <col min="10248" max="10248" width="11.42578125" customWidth="1"/>
    <col min="10249" max="10249" width="64.140625" customWidth="1"/>
    <col min="10250" max="10251" width="21" customWidth="1"/>
    <col min="10252" max="10252" width="3.7109375" customWidth="1"/>
    <col min="10253" max="10253" width="4.5703125" customWidth="1"/>
    <col min="10254" max="10496" width="11.42578125" hidden="1"/>
    <col min="10497" max="10497" width="2" customWidth="1"/>
    <col min="10498" max="10498" width="2.42578125" customWidth="1"/>
    <col min="10499" max="10499" width="22" customWidth="1"/>
    <col min="10500" max="10500" width="68.85546875" customWidth="1"/>
    <col min="10501" max="10502" width="21" customWidth="1"/>
    <col min="10503" max="10503" width="4.85546875" customWidth="1"/>
    <col min="10504" max="10504" width="11.42578125" customWidth="1"/>
    <col min="10505" max="10505" width="64.140625" customWidth="1"/>
    <col min="10506" max="10507" width="21" customWidth="1"/>
    <col min="10508" max="10508" width="3.7109375" customWidth="1"/>
    <col min="10509" max="10509" width="4.5703125" customWidth="1"/>
    <col min="10510" max="10752" width="11.42578125" hidden="1"/>
    <col min="10753" max="10753" width="2" customWidth="1"/>
    <col min="10754" max="10754" width="2.42578125" customWidth="1"/>
    <col min="10755" max="10755" width="22" customWidth="1"/>
    <col min="10756" max="10756" width="68.85546875" customWidth="1"/>
    <col min="10757" max="10758" width="21" customWidth="1"/>
    <col min="10759" max="10759" width="4.85546875" customWidth="1"/>
    <col min="10760" max="10760" width="11.42578125" customWidth="1"/>
    <col min="10761" max="10761" width="64.140625" customWidth="1"/>
    <col min="10762" max="10763" width="21" customWidth="1"/>
    <col min="10764" max="10764" width="3.7109375" customWidth="1"/>
    <col min="10765" max="10765" width="4.5703125" customWidth="1"/>
    <col min="10766" max="11008" width="11.42578125" hidden="1"/>
    <col min="11009" max="11009" width="2" customWidth="1"/>
    <col min="11010" max="11010" width="2.42578125" customWidth="1"/>
    <col min="11011" max="11011" width="22" customWidth="1"/>
    <col min="11012" max="11012" width="68.85546875" customWidth="1"/>
    <col min="11013" max="11014" width="21" customWidth="1"/>
    <col min="11015" max="11015" width="4.85546875" customWidth="1"/>
    <col min="11016" max="11016" width="11.42578125" customWidth="1"/>
    <col min="11017" max="11017" width="64.140625" customWidth="1"/>
    <col min="11018" max="11019" width="21" customWidth="1"/>
    <col min="11020" max="11020" width="3.7109375" customWidth="1"/>
    <col min="11021" max="11021" width="4.5703125" customWidth="1"/>
    <col min="11022" max="11264" width="11.42578125" hidden="1"/>
    <col min="11265" max="11265" width="2" customWidth="1"/>
    <col min="11266" max="11266" width="2.42578125" customWidth="1"/>
    <col min="11267" max="11267" width="22" customWidth="1"/>
    <col min="11268" max="11268" width="68.85546875" customWidth="1"/>
    <col min="11269" max="11270" width="21" customWidth="1"/>
    <col min="11271" max="11271" width="4.85546875" customWidth="1"/>
    <col min="11272" max="11272" width="11.42578125" customWidth="1"/>
    <col min="11273" max="11273" width="64.140625" customWidth="1"/>
    <col min="11274" max="11275" width="21" customWidth="1"/>
    <col min="11276" max="11276" width="3.7109375" customWidth="1"/>
    <col min="11277" max="11277" width="4.5703125" customWidth="1"/>
    <col min="11278" max="11520" width="11.42578125" hidden="1"/>
    <col min="11521" max="11521" width="2" customWidth="1"/>
    <col min="11522" max="11522" width="2.42578125" customWidth="1"/>
    <col min="11523" max="11523" width="22" customWidth="1"/>
    <col min="11524" max="11524" width="68.85546875" customWidth="1"/>
    <col min="11525" max="11526" width="21" customWidth="1"/>
    <col min="11527" max="11527" width="4.85546875" customWidth="1"/>
    <col min="11528" max="11528" width="11.42578125" customWidth="1"/>
    <col min="11529" max="11529" width="64.140625" customWidth="1"/>
    <col min="11530" max="11531" width="21" customWidth="1"/>
    <col min="11532" max="11532" width="3.7109375" customWidth="1"/>
    <col min="11533" max="11533" width="4.5703125" customWidth="1"/>
    <col min="11534" max="11776" width="11.42578125" hidden="1"/>
    <col min="11777" max="11777" width="2" customWidth="1"/>
    <col min="11778" max="11778" width="2.42578125" customWidth="1"/>
    <col min="11779" max="11779" width="22" customWidth="1"/>
    <col min="11780" max="11780" width="68.85546875" customWidth="1"/>
    <col min="11781" max="11782" width="21" customWidth="1"/>
    <col min="11783" max="11783" width="4.85546875" customWidth="1"/>
    <col min="11784" max="11784" width="11.42578125" customWidth="1"/>
    <col min="11785" max="11785" width="64.140625" customWidth="1"/>
    <col min="11786" max="11787" width="21" customWidth="1"/>
    <col min="11788" max="11788" width="3.7109375" customWidth="1"/>
    <col min="11789" max="11789" width="4.5703125" customWidth="1"/>
    <col min="11790" max="12032" width="11.42578125" hidden="1"/>
    <col min="12033" max="12033" width="2" customWidth="1"/>
    <col min="12034" max="12034" width="2.42578125" customWidth="1"/>
    <col min="12035" max="12035" width="22" customWidth="1"/>
    <col min="12036" max="12036" width="68.85546875" customWidth="1"/>
    <col min="12037" max="12038" width="21" customWidth="1"/>
    <col min="12039" max="12039" width="4.85546875" customWidth="1"/>
    <col min="12040" max="12040" width="11.42578125" customWidth="1"/>
    <col min="12041" max="12041" width="64.140625" customWidth="1"/>
    <col min="12042" max="12043" width="21" customWidth="1"/>
    <col min="12044" max="12044" width="3.7109375" customWidth="1"/>
    <col min="12045" max="12045" width="4.5703125" customWidth="1"/>
    <col min="12046" max="12288" width="11.42578125" hidden="1"/>
    <col min="12289" max="12289" width="2" customWidth="1"/>
    <col min="12290" max="12290" width="2.42578125" customWidth="1"/>
    <col min="12291" max="12291" width="22" customWidth="1"/>
    <col min="12292" max="12292" width="68.85546875" customWidth="1"/>
    <col min="12293" max="12294" width="21" customWidth="1"/>
    <col min="12295" max="12295" width="4.85546875" customWidth="1"/>
    <col min="12296" max="12296" width="11.42578125" customWidth="1"/>
    <col min="12297" max="12297" width="64.140625" customWidth="1"/>
    <col min="12298" max="12299" width="21" customWidth="1"/>
    <col min="12300" max="12300" width="3.7109375" customWidth="1"/>
    <col min="12301" max="12301" width="4.5703125" customWidth="1"/>
    <col min="12302" max="12544" width="11.42578125" hidden="1"/>
    <col min="12545" max="12545" width="2" customWidth="1"/>
    <col min="12546" max="12546" width="2.42578125" customWidth="1"/>
    <col min="12547" max="12547" width="22" customWidth="1"/>
    <col min="12548" max="12548" width="68.85546875" customWidth="1"/>
    <col min="12549" max="12550" width="21" customWidth="1"/>
    <col min="12551" max="12551" width="4.85546875" customWidth="1"/>
    <col min="12552" max="12552" width="11.42578125" customWidth="1"/>
    <col min="12553" max="12553" width="64.140625" customWidth="1"/>
    <col min="12554" max="12555" width="21" customWidth="1"/>
    <col min="12556" max="12556" width="3.7109375" customWidth="1"/>
    <col min="12557" max="12557" width="4.5703125" customWidth="1"/>
    <col min="12558" max="12800" width="11.42578125" hidden="1"/>
    <col min="12801" max="12801" width="2" customWidth="1"/>
    <col min="12802" max="12802" width="2.42578125" customWidth="1"/>
    <col min="12803" max="12803" width="22" customWidth="1"/>
    <col min="12804" max="12804" width="68.85546875" customWidth="1"/>
    <col min="12805" max="12806" width="21" customWidth="1"/>
    <col min="12807" max="12807" width="4.85546875" customWidth="1"/>
    <col min="12808" max="12808" width="11.42578125" customWidth="1"/>
    <col min="12809" max="12809" width="64.140625" customWidth="1"/>
    <col min="12810" max="12811" width="21" customWidth="1"/>
    <col min="12812" max="12812" width="3.7109375" customWidth="1"/>
    <col min="12813" max="12813" width="4.5703125" customWidth="1"/>
    <col min="12814" max="13056" width="11.42578125" hidden="1"/>
    <col min="13057" max="13057" width="2" customWidth="1"/>
    <col min="13058" max="13058" width="2.42578125" customWidth="1"/>
    <col min="13059" max="13059" width="22" customWidth="1"/>
    <col min="13060" max="13060" width="68.85546875" customWidth="1"/>
    <col min="13061" max="13062" width="21" customWidth="1"/>
    <col min="13063" max="13063" width="4.85546875" customWidth="1"/>
    <col min="13064" max="13064" width="11.42578125" customWidth="1"/>
    <col min="13065" max="13065" width="64.140625" customWidth="1"/>
    <col min="13066" max="13067" width="21" customWidth="1"/>
    <col min="13068" max="13068" width="3.7109375" customWidth="1"/>
    <col min="13069" max="13069" width="4.5703125" customWidth="1"/>
    <col min="13070" max="13312" width="11.42578125" hidden="1"/>
    <col min="13313" max="13313" width="2" customWidth="1"/>
    <col min="13314" max="13314" width="2.42578125" customWidth="1"/>
    <col min="13315" max="13315" width="22" customWidth="1"/>
    <col min="13316" max="13316" width="68.85546875" customWidth="1"/>
    <col min="13317" max="13318" width="21" customWidth="1"/>
    <col min="13319" max="13319" width="4.85546875" customWidth="1"/>
    <col min="13320" max="13320" width="11.42578125" customWidth="1"/>
    <col min="13321" max="13321" width="64.140625" customWidth="1"/>
    <col min="13322" max="13323" width="21" customWidth="1"/>
    <col min="13324" max="13324" width="3.7109375" customWidth="1"/>
    <col min="13325" max="13325" width="4.5703125" customWidth="1"/>
    <col min="13326" max="13568" width="11.42578125" hidden="1"/>
    <col min="13569" max="13569" width="2" customWidth="1"/>
    <col min="13570" max="13570" width="2.42578125" customWidth="1"/>
    <col min="13571" max="13571" width="22" customWidth="1"/>
    <col min="13572" max="13572" width="68.85546875" customWidth="1"/>
    <col min="13573" max="13574" width="21" customWidth="1"/>
    <col min="13575" max="13575" width="4.85546875" customWidth="1"/>
    <col min="13576" max="13576" width="11.42578125" customWidth="1"/>
    <col min="13577" max="13577" width="64.140625" customWidth="1"/>
    <col min="13578" max="13579" width="21" customWidth="1"/>
    <col min="13580" max="13580" width="3.7109375" customWidth="1"/>
    <col min="13581" max="13581" width="4.5703125" customWidth="1"/>
    <col min="13582" max="13824" width="11.42578125" hidden="1"/>
    <col min="13825" max="13825" width="2" customWidth="1"/>
    <col min="13826" max="13826" width="2.42578125" customWidth="1"/>
    <col min="13827" max="13827" width="22" customWidth="1"/>
    <col min="13828" max="13828" width="68.85546875" customWidth="1"/>
    <col min="13829" max="13830" width="21" customWidth="1"/>
    <col min="13831" max="13831" width="4.85546875" customWidth="1"/>
    <col min="13832" max="13832" width="11.42578125" customWidth="1"/>
    <col min="13833" max="13833" width="64.140625" customWidth="1"/>
    <col min="13834" max="13835" width="21" customWidth="1"/>
    <col min="13836" max="13836" width="3.7109375" customWidth="1"/>
    <col min="13837" max="13837" width="4.5703125" customWidth="1"/>
    <col min="13838" max="14080" width="11.42578125" hidden="1"/>
    <col min="14081" max="14081" width="2" customWidth="1"/>
    <col min="14082" max="14082" width="2.42578125" customWidth="1"/>
    <col min="14083" max="14083" width="22" customWidth="1"/>
    <col min="14084" max="14084" width="68.85546875" customWidth="1"/>
    <col min="14085" max="14086" width="21" customWidth="1"/>
    <col min="14087" max="14087" width="4.85546875" customWidth="1"/>
    <col min="14088" max="14088" width="11.42578125" customWidth="1"/>
    <col min="14089" max="14089" width="64.140625" customWidth="1"/>
    <col min="14090" max="14091" width="21" customWidth="1"/>
    <col min="14092" max="14092" width="3.7109375" customWidth="1"/>
    <col min="14093" max="14093" width="4.5703125" customWidth="1"/>
    <col min="14094" max="14336" width="11.42578125" hidden="1"/>
    <col min="14337" max="14337" width="2" customWidth="1"/>
    <col min="14338" max="14338" width="2.42578125" customWidth="1"/>
    <col min="14339" max="14339" width="22" customWidth="1"/>
    <col min="14340" max="14340" width="68.85546875" customWidth="1"/>
    <col min="14341" max="14342" width="21" customWidth="1"/>
    <col min="14343" max="14343" width="4.85546875" customWidth="1"/>
    <col min="14344" max="14344" width="11.42578125" customWidth="1"/>
    <col min="14345" max="14345" width="64.140625" customWidth="1"/>
    <col min="14346" max="14347" width="21" customWidth="1"/>
    <col min="14348" max="14348" width="3.7109375" customWidth="1"/>
    <col min="14349" max="14349" width="4.5703125" customWidth="1"/>
    <col min="14350" max="14592" width="11.42578125" hidden="1"/>
    <col min="14593" max="14593" width="2" customWidth="1"/>
    <col min="14594" max="14594" width="2.42578125" customWidth="1"/>
    <col min="14595" max="14595" width="22" customWidth="1"/>
    <col min="14596" max="14596" width="68.85546875" customWidth="1"/>
    <col min="14597" max="14598" width="21" customWidth="1"/>
    <col min="14599" max="14599" width="4.85546875" customWidth="1"/>
    <col min="14600" max="14600" width="11.42578125" customWidth="1"/>
    <col min="14601" max="14601" width="64.140625" customWidth="1"/>
    <col min="14602" max="14603" width="21" customWidth="1"/>
    <col min="14604" max="14604" width="3.7109375" customWidth="1"/>
    <col min="14605" max="14605" width="4.5703125" customWidth="1"/>
    <col min="14606" max="14848" width="11.42578125" hidden="1"/>
    <col min="14849" max="14849" width="2" customWidth="1"/>
    <col min="14850" max="14850" width="2.42578125" customWidth="1"/>
    <col min="14851" max="14851" width="22" customWidth="1"/>
    <col min="14852" max="14852" width="68.85546875" customWidth="1"/>
    <col min="14853" max="14854" width="21" customWidth="1"/>
    <col min="14855" max="14855" width="4.85546875" customWidth="1"/>
    <col min="14856" max="14856" width="11.42578125" customWidth="1"/>
    <col min="14857" max="14857" width="64.140625" customWidth="1"/>
    <col min="14858" max="14859" width="21" customWidth="1"/>
    <col min="14860" max="14860" width="3.7109375" customWidth="1"/>
    <col min="14861" max="14861" width="4.5703125" customWidth="1"/>
    <col min="14862" max="15104" width="11.42578125" hidden="1"/>
    <col min="15105" max="15105" width="2" customWidth="1"/>
    <col min="15106" max="15106" width="2.42578125" customWidth="1"/>
    <col min="15107" max="15107" width="22" customWidth="1"/>
    <col min="15108" max="15108" width="68.85546875" customWidth="1"/>
    <col min="15109" max="15110" width="21" customWidth="1"/>
    <col min="15111" max="15111" width="4.85546875" customWidth="1"/>
    <col min="15112" max="15112" width="11.42578125" customWidth="1"/>
    <col min="15113" max="15113" width="64.140625" customWidth="1"/>
    <col min="15114" max="15115" width="21" customWidth="1"/>
    <col min="15116" max="15116" width="3.7109375" customWidth="1"/>
    <col min="15117" max="15117" width="4.5703125" customWidth="1"/>
    <col min="15118" max="15360" width="11.42578125" hidden="1"/>
    <col min="15361" max="15361" width="2" customWidth="1"/>
    <col min="15362" max="15362" width="2.42578125" customWidth="1"/>
    <col min="15363" max="15363" width="22" customWidth="1"/>
    <col min="15364" max="15364" width="68.85546875" customWidth="1"/>
    <col min="15365" max="15366" width="21" customWidth="1"/>
    <col min="15367" max="15367" width="4.85546875" customWidth="1"/>
    <col min="15368" max="15368" width="11.42578125" customWidth="1"/>
    <col min="15369" max="15369" width="64.140625" customWidth="1"/>
    <col min="15370" max="15371" width="21" customWidth="1"/>
    <col min="15372" max="15372" width="3.7109375" customWidth="1"/>
    <col min="15373" max="15373" width="4.5703125" customWidth="1"/>
    <col min="15374" max="15616" width="11.42578125" hidden="1"/>
    <col min="15617" max="15617" width="2" customWidth="1"/>
    <col min="15618" max="15618" width="2.42578125" customWidth="1"/>
    <col min="15619" max="15619" width="22" customWidth="1"/>
    <col min="15620" max="15620" width="68.85546875" customWidth="1"/>
    <col min="15621" max="15622" width="21" customWidth="1"/>
    <col min="15623" max="15623" width="4.85546875" customWidth="1"/>
    <col min="15624" max="15624" width="11.42578125" customWidth="1"/>
    <col min="15625" max="15625" width="64.140625" customWidth="1"/>
    <col min="15626" max="15627" width="21" customWidth="1"/>
    <col min="15628" max="15628" width="3.7109375" customWidth="1"/>
    <col min="15629" max="15629" width="4.5703125" customWidth="1"/>
    <col min="15630" max="15872" width="11.42578125" hidden="1"/>
    <col min="15873" max="15873" width="2" customWidth="1"/>
    <col min="15874" max="15874" width="2.42578125" customWidth="1"/>
    <col min="15875" max="15875" width="22" customWidth="1"/>
    <col min="15876" max="15876" width="68.85546875" customWidth="1"/>
    <col min="15877" max="15878" width="21" customWidth="1"/>
    <col min="15879" max="15879" width="4.85546875" customWidth="1"/>
    <col min="15880" max="15880" width="11.42578125" customWidth="1"/>
    <col min="15881" max="15881" width="64.140625" customWidth="1"/>
    <col min="15882" max="15883" width="21" customWidth="1"/>
    <col min="15884" max="15884" width="3.7109375" customWidth="1"/>
    <col min="15885" max="15885" width="4.5703125" customWidth="1"/>
    <col min="15886" max="16128" width="11.42578125" hidden="1"/>
    <col min="16129" max="16129" width="2" customWidth="1"/>
    <col min="16130" max="16130" width="2.42578125" customWidth="1"/>
    <col min="16131" max="16131" width="22" customWidth="1"/>
    <col min="16132" max="16132" width="68.85546875" customWidth="1"/>
    <col min="16133" max="16134" width="21" customWidth="1"/>
    <col min="16135" max="16135" width="4.85546875" customWidth="1"/>
    <col min="16136" max="16136" width="11.42578125" customWidth="1"/>
    <col min="16137" max="16137" width="64.140625" customWidth="1"/>
    <col min="16138" max="16139" width="21" customWidth="1"/>
    <col min="16140" max="16140" width="3.7109375" customWidth="1"/>
    <col min="16141" max="16141" width="4.5703125" customWidth="1"/>
    <col min="16142" max="16384" width="11.42578125" hidden="1"/>
  </cols>
  <sheetData>
    <row r="1" spans="1:12" x14ac:dyDescent="0.25"/>
    <row r="2" spans="1:12" x14ac:dyDescent="0.25">
      <c r="A2" s="533" t="s">
        <v>232</v>
      </c>
      <c r="B2" s="533"/>
      <c r="C2" s="533"/>
      <c r="D2" s="533"/>
      <c r="E2" s="533"/>
      <c r="F2" s="533"/>
      <c r="G2" s="533"/>
      <c r="H2" s="533"/>
      <c r="I2" s="533"/>
      <c r="J2" s="533"/>
      <c r="K2" s="533"/>
      <c r="L2" s="533"/>
    </row>
    <row r="3" spans="1:12" x14ac:dyDescent="0.25">
      <c r="A3" s="533" t="s">
        <v>65</v>
      </c>
      <c r="B3" s="533"/>
      <c r="C3" s="533"/>
      <c r="D3" s="533"/>
      <c r="E3" s="533"/>
      <c r="F3" s="533"/>
      <c r="G3" s="533"/>
      <c r="H3" s="533"/>
      <c r="I3" s="533"/>
      <c r="J3" s="533"/>
      <c r="K3" s="533"/>
      <c r="L3" s="533"/>
    </row>
    <row r="4" spans="1:12" x14ac:dyDescent="0.25">
      <c r="A4" s="533" t="s">
        <v>275</v>
      </c>
      <c r="B4" s="533"/>
      <c r="C4" s="533"/>
      <c r="D4" s="533"/>
      <c r="E4" s="533"/>
      <c r="F4" s="533"/>
      <c r="G4" s="533"/>
      <c r="H4" s="533"/>
      <c r="I4" s="533"/>
      <c r="J4" s="533"/>
      <c r="K4" s="533"/>
      <c r="L4" s="533"/>
    </row>
    <row r="5" spans="1:12" x14ac:dyDescent="0.25">
      <c r="A5" s="533" t="s">
        <v>1</v>
      </c>
      <c r="B5" s="533"/>
      <c r="C5" s="533"/>
      <c r="D5" s="533"/>
      <c r="E5" s="533"/>
      <c r="F5" s="533"/>
      <c r="G5" s="533"/>
      <c r="H5" s="533"/>
      <c r="I5" s="533"/>
      <c r="J5" s="533"/>
      <c r="K5" s="533"/>
      <c r="L5" s="533"/>
    </row>
    <row r="6" spans="1:12" x14ac:dyDescent="0.25">
      <c r="B6" s="355"/>
      <c r="C6" s="355"/>
      <c r="D6" s="41"/>
      <c r="E6" s="41"/>
      <c r="F6" s="41"/>
      <c r="G6" s="41"/>
      <c r="H6" s="41"/>
      <c r="I6" s="41"/>
      <c r="J6" s="38"/>
      <c r="K6" s="38"/>
      <c r="L6" s="38"/>
    </row>
    <row r="7" spans="1:12" x14ac:dyDescent="0.25">
      <c r="B7" s="355"/>
      <c r="C7" s="42" t="s">
        <v>2</v>
      </c>
      <c r="D7" s="525" t="str">
        <f>+' ESF'!D6:J6</f>
        <v>OPD Régimen Estatal de Protección Social en  Salud de Jalisco</v>
      </c>
      <c r="E7" s="525"/>
      <c r="F7" s="525"/>
      <c r="G7" s="525"/>
      <c r="H7" s="525"/>
      <c r="I7" s="525"/>
      <c r="J7" s="525"/>
      <c r="K7" s="525"/>
      <c r="L7" s="38"/>
    </row>
    <row r="8" spans="1:12" x14ac:dyDescent="0.25">
      <c r="B8" s="355"/>
      <c r="C8" s="355"/>
      <c r="D8" s="355"/>
      <c r="E8" s="355"/>
      <c r="F8" s="355"/>
      <c r="G8" s="41"/>
      <c r="H8" s="43"/>
      <c r="I8" s="43"/>
      <c r="J8" s="38"/>
      <c r="K8" s="38"/>
      <c r="L8" s="38"/>
    </row>
    <row r="9" spans="1:12" x14ac:dyDescent="0.25">
      <c r="B9" s="44"/>
      <c r="C9" s="44"/>
      <c r="D9" s="44"/>
      <c r="E9" s="45"/>
      <c r="F9" s="45"/>
      <c r="G9" s="46"/>
      <c r="H9" s="43"/>
      <c r="I9" s="43"/>
      <c r="J9" s="38"/>
      <c r="K9" s="38"/>
      <c r="L9" s="38"/>
    </row>
    <row r="10" spans="1:12" x14ac:dyDescent="0.25">
      <c r="B10" s="366"/>
      <c r="C10" s="534" t="s">
        <v>66</v>
      </c>
      <c r="D10" s="534"/>
      <c r="E10" s="129">
        <v>42825</v>
      </c>
      <c r="F10" s="129">
        <v>42460</v>
      </c>
      <c r="G10" s="356"/>
      <c r="H10" s="534" t="s">
        <v>66</v>
      </c>
      <c r="I10" s="534"/>
      <c r="J10" s="129">
        <v>42825</v>
      </c>
      <c r="K10" s="129">
        <v>42460</v>
      </c>
      <c r="L10" s="367"/>
    </row>
    <row r="11" spans="1:12" x14ac:dyDescent="0.25">
      <c r="B11" s="47"/>
      <c r="C11" s="48"/>
      <c r="D11" s="48"/>
      <c r="E11" s="49"/>
      <c r="F11" s="49"/>
      <c r="G11" s="43"/>
      <c r="H11" s="43"/>
      <c r="I11" s="43"/>
      <c r="J11" s="38"/>
      <c r="K11" s="38"/>
      <c r="L11" s="50"/>
    </row>
    <row r="12" spans="1:12" x14ac:dyDescent="0.25">
      <c r="B12" s="51"/>
      <c r="C12" s="535" t="s">
        <v>67</v>
      </c>
      <c r="D12" s="535"/>
      <c r="E12" s="202"/>
      <c r="F12" s="202"/>
      <c r="G12" s="199"/>
      <c r="H12" s="535" t="s">
        <v>68</v>
      </c>
      <c r="I12" s="535"/>
      <c r="J12" s="202"/>
      <c r="K12" s="202"/>
      <c r="L12" s="53"/>
    </row>
    <row r="13" spans="1:12" x14ac:dyDescent="0.25">
      <c r="B13" s="54"/>
      <c r="C13" s="528" t="s">
        <v>69</v>
      </c>
      <c r="D13" s="528"/>
      <c r="E13" s="187">
        <f>SUM(E14:E21)</f>
        <v>0</v>
      </c>
      <c r="F13" s="187">
        <f>SUM(F14:F21)</f>
        <v>161000.49</v>
      </c>
      <c r="G13" s="199"/>
      <c r="H13" s="535" t="s">
        <v>70</v>
      </c>
      <c r="I13" s="535"/>
      <c r="J13" s="187">
        <f>SUM(J14:J16)</f>
        <v>5902459.6699999999</v>
      </c>
      <c r="K13" s="187">
        <f>SUM(K14:K16)</f>
        <v>30964.6</v>
      </c>
      <c r="L13" s="55"/>
    </row>
    <row r="14" spans="1:12" s="127" customFormat="1" x14ac:dyDescent="0.25">
      <c r="B14" s="383"/>
      <c r="C14" s="527" t="s">
        <v>71</v>
      </c>
      <c r="D14" s="527"/>
      <c r="E14" s="185">
        <v>0</v>
      </c>
      <c r="F14" s="185">
        <v>0</v>
      </c>
      <c r="G14" s="199"/>
      <c r="H14" s="527" t="s">
        <v>72</v>
      </c>
      <c r="I14" s="527"/>
      <c r="J14" s="130">
        <v>0</v>
      </c>
      <c r="K14" s="130">
        <v>0</v>
      </c>
      <c r="L14" s="223"/>
    </row>
    <row r="15" spans="1:12" s="127" customFormat="1" x14ac:dyDescent="0.25">
      <c r="B15" s="383"/>
      <c r="C15" s="527" t="s">
        <v>73</v>
      </c>
      <c r="D15" s="527"/>
      <c r="E15" s="185">
        <v>0</v>
      </c>
      <c r="F15" s="185">
        <v>0</v>
      </c>
      <c r="G15" s="199"/>
      <c r="H15" s="527" t="s">
        <v>74</v>
      </c>
      <c r="I15" s="527"/>
      <c r="J15" s="130">
        <v>5198998.68</v>
      </c>
      <c r="K15" s="130">
        <v>0</v>
      </c>
      <c r="L15" s="223"/>
    </row>
    <row r="16" spans="1:12" s="127" customFormat="1" x14ac:dyDescent="0.25">
      <c r="B16" s="383"/>
      <c r="C16" s="527" t="s">
        <v>75</v>
      </c>
      <c r="D16" s="527"/>
      <c r="E16" s="185">
        <v>0</v>
      </c>
      <c r="F16" s="185">
        <v>0</v>
      </c>
      <c r="G16" s="199"/>
      <c r="H16" s="527" t="s">
        <v>76</v>
      </c>
      <c r="I16" s="527"/>
      <c r="J16" s="130">
        <v>703460.99</v>
      </c>
      <c r="K16" s="130">
        <v>30964.6</v>
      </c>
      <c r="L16" s="223"/>
    </row>
    <row r="17" spans="2:12" s="127" customFormat="1" x14ac:dyDescent="0.25">
      <c r="B17" s="383"/>
      <c r="C17" s="527" t="s">
        <v>77</v>
      </c>
      <c r="D17" s="527"/>
      <c r="E17" s="185">
        <v>0</v>
      </c>
      <c r="F17" s="185">
        <v>0</v>
      </c>
      <c r="G17" s="199"/>
      <c r="H17" s="475"/>
      <c r="I17" s="200"/>
      <c r="J17" s="201"/>
      <c r="K17" s="201"/>
      <c r="L17" s="223"/>
    </row>
    <row r="18" spans="2:12" s="127" customFormat="1" x14ac:dyDescent="0.25">
      <c r="B18" s="383"/>
      <c r="C18" s="527" t="s">
        <v>78</v>
      </c>
      <c r="D18" s="527"/>
      <c r="E18" s="185">
        <v>0</v>
      </c>
      <c r="F18" s="185">
        <v>161000.49</v>
      </c>
      <c r="G18" s="199"/>
      <c r="H18" s="535" t="s">
        <v>79</v>
      </c>
      <c r="I18" s="535"/>
      <c r="J18" s="187">
        <f>SUM(J19:J27)</f>
        <v>780900313.27999997</v>
      </c>
      <c r="K18" s="187">
        <f>SUM(K19:K27)</f>
        <v>395935969.44999999</v>
      </c>
      <c r="L18" s="223"/>
    </row>
    <row r="19" spans="2:12" s="127" customFormat="1" x14ac:dyDescent="0.25">
      <c r="B19" s="383"/>
      <c r="C19" s="527" t="s">
        <v>80</v>
      </c>
      <c r="D19" s="527"/>
      <c r="E19" s="185">
        <v>0</v>
      </c>
      <c r="F19" s="185">
        <v>0</v>
      </c>
      <c r="G19" s="199"/>
      <c r="H19" s="527" t="s">
        <v>81</v>
      </c>
      <c r="I19" s="527"/>
      <c r="J19" s="130">
        <v>780900313.27999997</v>
      </c>
      <c r="K19" s="130">
        <v>395935969.44999999</v>
      </c>
      <c r="L19" s="223"/>
    </row>
    <row r="20" spans="2:12" s="127" customFormat="1" x14ac:dyDescent="0.25">
      <c r="B20" s="383"/>
      <c r="C20" s="527" t="s">
        <v>82</v>
      </c>
      <c r="D20" s="527"/>
      <c r="E20" s="185">
        <v>0</v>
      </c>
      <c r="F20" s="185">
        <v>0</v>
      </c>
      <c r="G20" s="199"/>
      <c r="H20" s="527" t="s">
        <v>83</v>
      </c>
      <c r="I20" s="527"/>
      <c r="J20" s="130"/>
      <c r="K20" s="130">
        <v>0</v>
      </c>
      <c r="L20" s="223"/>
    </row>
    <row r="21" spans="2:12" s="127" customFormat="1" ht="22.5" customHeight="1" x14ac:dyDescent="0.25">
      <c r="B21" s="383"/>
      <c r="C21" s="527" t="s">
        <v>84</v>
      </c>
      <c r="D21" s="527"/>
      <c r="E21" s="130">
        <v>0</v>
      </c>
      <c r="F21" s="130">
        <v>0</v>
      </c>
      <c r="G21" s="199"/>
      <c r="H21" s="527" t="s">
        <v>85</v>
      </c>
      <c r="I21" s="527"/>
      <c r="J21" s="130">
        <v>0</v>
      </c>
      <c r="K21" s="130">
        <v>0</v>
      </c>
      <c r="L21" s="223"/>
    </row>
    <row r="22" spans="2:12" s="127" customFormat="1" x14ac:dyDescent="0.25">
      <c r="B22" s="384"/>
      <c r="C22" s="475"/>
      <c r="D22" s="200"/>
      <c r="E22" s="201"/>
      <c r="F22" s="201"/>
      <c r="G22" s="199"/>
      <c r="H22" s="527" t="s">
        <v>86</v>
      </c>
      <c r="I22" s="527"/>
      <c r="J22" s="130">
        <v>0</v>
      </c>
      <c r="K22" s="130">
        <v>0</v>
      </c>
      <c r="L22" s="223"/>
    </row>
    <row r="23" spans="2:12" s="127" customFormat="1" x14ac:dyDescent="0.25">
      <c r="B23" s="384"/>
      <c r="C23" s="528" t="s">
        <v>87</v>
      </c>
      <c r="D23" s="528"/>
      <c r="E23" s="187">
        <f>SUM(E24:E25)</f>
        <v>953267736</v>
      </c>
      <c r="F23" s="187">
        <f>SUM(F24:F25)</f>
        <v>647226396.13999999</v>
      </c>
      <c r="G23" s="199"/>
      <c r="H23" s="527" t="s">
        <v>88</v>
      </c>
      <c r="I23" s="527"/>
      <c r="J23" s="130">
        <v>0</v>
      </c>
      <c r="K23" s="130">
        <v>0</v>
      </c>
      <c r="L23" s="223"/>
    </row>
    <row r="24" spans="2:12" s="127" customFormat="1" x14ac:dyDescent="0.25">
      <c r="B24" s="383"/>
      <c r="C24" s="527" t="s">
        <v>89</v>
      </c>
      <c r="D24" s="527"/>
      <c r="E24" s="185">
        <v>0</v>
      </c>
      <c r="F24" s="185">
        <v>0</v>
      </c>
      <c r="G24" s="199"/>
      <c r="H24" s="527" t="s">
        <v>90</v>
      </c>
      <c r="I24" s="527"/>
      <c r="J24" s="130">
        <v>0</v>
      </c>
      <c r="K24" s="130">
        <v>0</v>
      </c>
      <c r="L24" s="223"/>
    </row>
    <row r="25" spans="2:12" s="127" customFormat="1" x14ac:dyDescent="0.25">
      <c r="B25" s="383"/>
      <c r="C25" s="527" t="s">
        <v>91</v>
      </c>
      <c r="D25" s="527"/>
      <c r="E25" s="185">
        <v>953267736</v>
      </c>
      <c r="F25" s="185">
        <v>647226396.13999999</v>
      </c>
      <c r="G25" s="199"/>
      <c r="H25" s="527" t="s">
        <v>92</v>
      </c>
      <c r="I25" s="527"/>
      <c r="J25" s="130">
        <v>0</v>
      </c>
      <c r="K25" s="130">
        <v>0</v>
      </c>
      <c r="L25" s="223"/>
    </row>
    <row r="26" spans="2:12" s="127" customFormat="1" x14ac:dyDescent="0.25">
      <c r="B26" s="384"/>
      <c r="C26" s="475"/>
      <c r="D26" s="200"/>
      <c r="E26" s="201"/>
      <c r="F26" s="201"/>
      <c r="G26" s="199"/>
      <c r="H26" s="527" t="s">
        <v>93</v>
      </c>
      <c r="I26" s="527"/>
      <c r="J26" s="130">
        <v>0</v>
      </c>
      <c r="K26" s="130">
        <v>0</v>
      </c>
      <c r="L26" s="223"/>
    </row>
    <row r="27" spans="2:12" s="127" customFormat="1" x14ac:dyDescent="0.25">
      <c r="B27" s="383"/>
      <c r="C27" s="528" t="s">
        <v>94</v>
      </c>
      <c r="D27" s="528"/>
      <c r="E27" s="187">
        <f>SUM(E28:E32)</f>
        <v>326710</v>
      </c>
      <c r="F27" s="187">
        <f>SUM(F28:F32)</f>
        <v>0</v>
      </c>
      <c r="G27" s="199"/>
      <c r="H27" s="527" t="s">
        <v>95</v>
      </c>
      <c r="I27" s="527"/>
      <c r="J27" s="130">
        <v>0</v>
      </c>
      <c r="K27" s="130">
        <v>0</v>
      </c>
      <c r="L27" s="223"/>
    </row>
    <row r="28" spans="2:12" s="127" customFormat="1" x14ac:dyDescent="0.25">
      <c r="B28" s="383"/>
      <c r="C28" s="527" t="s">
        <v>96</v>
      </c>
      <c r="D28" s="527"/>
      <c r="E28" s="130">
        <v>326710</v>
      </c>
      <c r="F28" s="185">
        <v>0</v>
      </c>
      <c r="G28" s="199"/>
      <c r="H28" s="475"/>
      <c r="I28" s="200"/>
      <c r="J28" s="201"/>
      <c r="K28" s="201"/>
      <c r="L28" s="223"/>
    </row>
    <row r="29" spans="2:12" s="127" customFormat="1" x14ac:dyDescent="0.25">
      <c r="B29" s="383"/>
      <c r="C29" s="527" t="s">
        <v>97</v>
      </c>
      <c r="D29" s="527"/>
      <c r="E29" s="130">
        <v>0</v>
      </c>
      <c r="F29" s="185">
        <v>0</v>
      </c>
      <c r="G29" s="199"/>
      <c r="H29" s="528" t="s">
        <v>89</v>
      </c>
      <c r="I29" s="528"/>
      <c r="J29" s="187">
        <f>SUM(J30:J32)</f>
        <v>0</v>
      </c>
      <c r="K29" s="187">
        <f>SUM(K30:K32)</f>
        <v>0</v>
      </c>
      <c r="L29" s="223"/>
    </row>
    <row r="30" spans="2:12" s="127" customFormat="1" x14ac:dyDescent="0.25">
      <c r="B30" s="383"/>
      <c r="C30" s="527" t="s">
        <v>98</v>
      </c>
      <c r="D30" s="527"/>
      <c r="E30" s="130">
        <v>0</v>
      </c>
      <c r="F30" s="185">
        <v>0</v>
      </c>
      <c r="G30" s="199"/>
      <c r="H30" s="527" t="s">
        <v>99</v>
      </c>
      <c r="I30" s="527"/>
      <c r="J30" s="130">
        <v>0</v>
      </c>
      <c r="K30" s="130">
        <v>0</v>
      </c>
      <c r="L30" s="223"/>
    </row>
    <row r="31" spans="2:12" s="127" customFormat="1" x14ac:dyDescent="0.25">
      <c r="B31" s="383"/>
      <c r="C31" s="527" t="s">
        <v>100</v>
      </c>
      <c r="D31" s="527"/>
      <c r="E31" s="130">
        <v>0</v>
      </c>
      <c r="F31" s="185">
        <v>0</v>
      </c>
      <c r="G31" s="199"/>
      <c r="H31" s="527" t="s">
        <v>50</v>
      </c>
      <c r="I31" s="527"/>
      <c r="J31" s="130">
        <v>0</v>
      </c>
      <c r="K31" s="130">
        <v>0</v>
      </c>
      <c r="L31" s="223"/>
    </row>
    <row r="32" spans="2:12" s="127" customFormat="1" x14ac:dyDescent="0.25">
      <c r="B32" s="383"/>
      <c r="C32" s="527" t="s">
        <v>101</v>
      </c>
      <c r="D32" s="527"/>
      <c r="E32" s="185">
        <v>0</v>
      </c>
      <c r="F32" s="185">
        <v>0</v>
      </c>
      <c r="G32" s="199"/>
      <c r="H32" s="527" t="s">
        <v>102</v>
      </c>
      <c r="I32" s="527"/>
      <c r="J32" s="130">
        <v>0</v>
      </c>
      <c r="K32" s="130">
        <v>0</v>
      </c>
      <c r="L32" s="223"/>
    </row>
    <row r="33" spans="2:12" s="127" customFormat="1" x14ac:dyDescent="0.25">
      <c r="B33" s="384"/>
      <c r="C33" s="475"/>
      <c r="D33" s="385"/>
      <c r="E33" s="202"/>
      <c r="F33" s="202"/>
      <c r="G33" s="199"/>
      <c r="H33" s="475"/>
      <c r="I33" s="200"/>
      <c r="J33" s="201"/>
      <c r="K33" s="201"/>
      <c r="L33" s="223"/>
    </row>
    <row r="34" spans="2:12" s="127" customFormat="1" x14ac:dyDescent="0.25">
      <c r="B34" s="386"/>
      <c r="C34" s="526" t="s">
        <v>103</v>
      </c>
      <c r="D34" s="526"/>
      <c r="E34" s="187">
        <f>E13+E23+E27</f>
        <v>953594446</v>
      </c>
      <c r="F34" s="187">
        <f>F13+F23+F27</f>
        <v>647387396.63</v>
      </c>
      <c r="G34" s="203"/>
      <c r="H34" s="535" t="s">
        <v>104</v>
      </c>
      <c r="I34" s="535"/>
      <c r="J34" s="191">
        <f>SUM(J35:J39)</f>
        <v>0</v>
      </c>
      <c r="K34" s="191">
        <f>SUM(K35:K39)</f>
        <v>0</v>
      </c>
      <c r="L34" s="223"/>
    </row>
    <row r="35" spans="2:12" s="127" customFormat="1" x14ac:dyDescent="0.25">
      <c r="B35" s="384"/>
      <c r="C35" s="526"/>
      <c r="D35" s="526"/>
      <c r="E35" s="202"/>
      <c r="F35" s="202"/>
      <c r="G35" s="199"/>
      <c r="H35" s="527" t="s">
        <v>105</v>
      </c>
      <c r="I35" s="527"/>
      <c r="J35" s="130">
        <v>0</v>
      </c>
      <c r="K35" s="130">
        <v>0</v>
      </c>
      <c r="L35" s="223"/>
    </row>
    <row r="36" spans="2:12" s="127" customFormat="1" x14ac:dyDescent="0.25">
      <c r="B36" s="387"/>
      <c r="C36" s="199"/>
      <c r="D36" s="199"/>
      <c r="E36" s="199"/>
      <c r="F36" s="199"/>
      <c r="G36" s="199"/>
      <c r="H36" s="527" t="s">
        <v>106</v>
      </c>
      <c r="I36" s="527"/>
      <c r="J36" s="130">
        <v>0</v>
      </c>
      <c r="K36" s="130">
        <v>0</v>
      </c>
      <c r="L36" s="223"/>
    </row>
    <row r="37" spans="2:12" s="127" customFormat="1" x14ac:dyDescent="0.25">
      <c r="B37" s="387"/>
      <c r="C37" s="199"/>
      <c r="D37" s="199"/>
      <c r="E37" s="199"/>
      <c r="F37" s="199"/>
      <c r="G37" s="199"/>
      <c r="H37" s="527" t="s">
        <v>107</v>
      </c>
      <c r="I37" s="527"/>
      <c r="J37" s="130">
        <v>0</v>
      </c>
      <c r="K37" s="130">
        <v>0</v>
      </c>
      <c r="L37" s="223"/>
    </row>
    <row r="38" spans="2:12" s="127" customFormat="1" x14ac:dyDescent="0.25">
      <c r="B38" s="387"/>
      <c r="C38" s="199"/>
      <c r="D38" s="199"/>
      <c r="E38" s="199"/>
      <c r="F38" s="199"/>
      <c r="G38" s="199"/>
      <c r="H38" s="527" t="s">
        <v>108</v>
      </c>
      <c r="I38" s="527"/>
      <c r="J38" s="130">
        <v>0</v>
      </c>
      <c r="K38" s="130">
        <v>0</v>
      </c>
      <c r="L38" s="223"/>
    </row>
    <row r="39" spans="2:12" s="127" customFormat="1" x14ac:dyDescent="0.25">
      <c r="B39" s="387"/>
      <c r="C39" s="199"/>
      <c r="D39" s="199"/>
      <c r="E39" s="199"/>
      <c r="F39" s="199"/>
      <c r="G39" s="199"/>
      <c r="H39" s="527" t="s">
        <v>109</v>
      </c>
      <c r="I39" s="527"/>
      <c r="J39" s="130">
        <v>0</v>
      </c>
      <c r="K39" s="130">
        <v>0</v>
      </c>
      <c r="L39" s="223"/>
    </row>
    <row r="40" spans="2:12" s="127" customFormat="1" x14ac:dyDescent="0.25">
      <c r="B40" s="387"/>
      <c r="C40" s="199"/>
      <c r="D40" s="199"/>
      <c r="E40" s="199"/>
      <c r="F40" s="199"/>
      <c r="G40" s="199"/>
      <c r="H40" s="475"/>
      <c r="I40" s="200"/>
      <c r="J40" s="201"/>
      <c r="K40" s="201"/>
      <c r="L40" s="223"/>
    </row>
    <row r="41" spans="2:12" s="127" customFormat="1" x14ac:dyDescent="0.25">
      <c r="B41" s="387"/>
      <c r="C41" s="199"/>
      <c r="D41" s="199"/>
      <c r="E41" s="199"/>
      <c r="F41" s="199"/>
      <c r="G41" s="199"/>
      <c r="H41" s="528" t="s">
        <v>110</v>
      </c>
      <c r="I41" s="528"/>
      <c r="J41" s="191">
        <f>SUM(J42:J47)</f>
        <v>366325</v>
      </c>
      <c r="K41" s="191">
        <f>SUM(K42:K47)</f>
        <v>0</v>
      </c>
      <c r="L41" s="223"/>
    </row>
    <row r="42" spans="2:12" s="127" customFormat="1" x14ac:dyDescent="0.25">
      <c r="B42" s="387"/>
      <c r="C42" s="199"/>
      <c r="D42" s="199"/>
      <c r="E42" s="199"/>
      <c r="F42" s="199"/>
      <c r="G42" s="199"/>
      <c r="H42" s="527" t="s">
        <v>111</v>
      </c>
      <c r="I42" s="527"/>
      <c r="J42" s="130">
        <v>0</v>
      </c>
      <c r="K42" s="130">
        <v>0</v>
      </c>
      <c r="L42" s="223"/>
    </row>
    <row r="43" spans="2:12" s="127" customFormat="1" x14ac:dyDescent="0.25">
      <c r="B43" s="387"/>
      <c r="C43" s="199"/>
      <c r="D43" s="199"/>
      <c r="E43" s="199"/>
      <c r="F43" s="199"/>
      <c r="G43" s="199"/>
      <c r="H43" s="527" t="s">
        <v>112</v>
      </c>
      <c r="I43" s="527"/>
      <c r="J43" s="130">
        <v>0</v>
      </c>
      <c r="K43" s="130">
        <v>0</v>
      </c>
      <c r="L43" s="223"/>
    </row>
    <row r="44" spans="2:12" s="127" customFormat="1" x14ac:dyDescent="0.25">
      <c r="B44" s="387"/>
      <c r="C44" s="199"/>
      <c r="D44" s="199"/>
      <c r="E44" s="199"/>
      <c r="F44" s="199"/>
      <c r="G44" s="199"/>
      <c r="H44" s="527" t="s">
        <v>113</v>
      </c>
      <c r="I44" s="527"/>
      <c r="J44" s="130">
        <v>0</v>
      </c>
      <c r="K44" s="130">
        <v>0</v>
      </c>
      <c r="L44" s="223"/>
    </row>
    <row r="45" spans="2:12" s="127" customFormat="1" x14ac:dyDescent="0.25">
      <c r="B45" s="387"/>
      <c r="C45" s="199"/>
      <c r="D45" s="199"/>
      <c r="E45" s="199"/>
      <c r="F45" s="199"/>
      <c r="G45" s="199"/>
      <c r="H45" s="527" t="s">
        <v>114</v>
      </c>
      <c r="I45" s="527"/>
      <c r="J45" s="130">
        <v>366325</v>
      </c>
      <c r="K45" s="130">
        <v>0</v>
      </c>
      <c r="L45" s="223"/>
    </row>
    <row r="46" spans="2:12" s="127" customFormat="1" x14ac:dyDescent="0.25">
      <c r="B46" s="387"/>
      <c r="C46" s="199"/>
      <c r="D46" s="199"/>
      <c r="E46" s="199"/>
      <c r="F46" s="199"/>
      <c r="G46" s="199"/>
      <c r="H46" s="527" t="s">
        <v>115</v>
      </c>
      <c r="I46" s="527"/>
      <c r="J46" s="130">
        <v>0</v>
      </c>
      <c r="K46" s="130">
        <v>0</v>
      </c>
      <c r="L46" s="223"/>
    </row>
    <row r="47" spans="2:12" s="127" customFormat="1" x14ac:dyDescent="0.25">
      <c r="B47" s="387"/>
      <c r="C47" s="199"/>
      <c r="D47" s="199"/>
      <c r="E47" s="199"/>
      <c r="F47" s="199"/>
      <c r="G47" s="199"/>
      <c r="H47" s="527" t="s">
        <v>116</v>
      </c>
      <c r="I47" s="527"/>
      <c r="J47" s="130">
        <v>0</v>
      </c>
      <c r="K47" s="130">
        <v>0</v>
      </c>
      <c r="L47" s="223"/>
    </row>
    <row r="48" spans="2:12" s="127" customFormat="1" x14ac:dyDescent="0.25">
      <c r="B48" s="387"/>
      <c r="C48" s="199"/>
      <c r="D48" s="199"/>
      <c r="E48" s="199"/>
      <c r="F48" s="199"/>
      <c r="G48" s="199"/>
      <c r="H48" s="475"/>
      <c r="I48" s="200"/>
      <c r="J48" s="201"/>
      <c r="K48" s="201"/>
      <c r="L48" s="223"/>
    </row>
    <row r="49" spans="2:12" s="127" customFormat="1" x14ac:dyDescent="0.25">
      <c r="B49" s="387"/>
      <c r="C49" s="199"/>
      <c r="D49" s="199"/>
      <c r="E49" s="199"/>
      <c r="F49" s="199"/>
      <c r="G49" s="199"/>
      <c r="H49" s="528" t="s">
        <v>117</v>
      </c>
      <c r="I49" s="528"/>
      <c r="J49" s="191">
        <f>J50</f>
        <v>0</v>
      </c>
      <c r="K49" s="191">
        <f>K50</f>
        <v>0</v>
      </c>
      <c r="L49" s="223"/>
    </row>
    <row r="50" spans="2:12" s="127" customFormat="1" x14ac:dyDescent="0.25">
      <c r="B50" s="387"/>
      <c r="C50" s="199"/>
      <c r="D50" s="199"/>
      <c r="E50" s="199"/>
      <c r="F50" s="199"/>
      <c r="G50" s="199"/>
      <c r="H50" s="527" t="s">
        <v>118</v>
      </c>
      <c r="I50" s="527"/>
      <c r="J50" s="130">
        <v>0</v>
      </c>
      <c r="K50" s="130">
        <v>0</v>
      </c>
      <c r="L50" s="223"/>
    </row>
    <row r="51" spans="2:12" s="127" customFormat="1" x14ac:dyDescent="0.25">
      <c r="B51" s="387"/>
      <c r="C51" s="199"/>
      <c r="D51" s="199"/>
      <c r="E51" s="199"/>
      <c r="F51" s="199"/>
      <c r="G51" s="199"/>
      <c r="H51" s="475"/>
      <c r="I51" s="200"/>
      <c r="J51" s="201"/>
      <c r="K51" s="201"/>
      <c r="L51" s="223"/>
    </row>
    <row r="52" spans="2:12" s="127" customFormat="1" x14ac:dyDescent="0.25">
      <c r="B52" s="387"/>
      <c r="C52" s="199"/>
      <c r="D52" s="199"/>
      <c r="E52" s="199"/>
      <c r="F52" s="199"/>
      <c r="G52" s="199"/>
      <c r="H52" s="526" t="s">
        <v>119</v>
      </c>
      <c r="I52" s="526"/>
      <c r="J52" s="187">
        <f>J13+J18+J29+J34+J41+J49</f>
        <v>787169097.94999993</v>
      </c>
      <c r="K52" s="375">
        <f>K13+K18+K29+K34+K41+K49</f>
        <v>395966934.05000001</v>
      </c>
      <c r="L52" s="388"/>
    </row>
    <row r="53" spans="2:12" s="127" customFormat="1" x14ac:dyDescent="0.25">
      <c r="B53" s="387"/>
      <c r="C53" s="199"/>
      <c r="D53" s="199"/>
      <c r="E53" s="199"/>
      <c r="F53" s="199"/>
      <c r="G53" s="199"/>
      <c r="H53" s="476"/>
      <c r="I53" s="476"/>
      <c r="J53" s="201"/>
      <c r="K53" s="201"/>
      <c r="L53" s="388"/>
    </row>
    <row r="54" spans="2:12" s="127" customFormat="1" x14ac:dyDescent="0.25">
      <c r="B54" s="387"/>
      <c r="C54" s="199"/>
      <c r="D54" s="199"/>
      <c r="E54" s="199"/>
      <c r="F54" s="199"/>
      <c r="G54" s="199"/>
      <c r="H54" s="529" t="s">
        <v>120</v>
      </c>
      <c r="I54" s="529"/>
      <c r="J54" s="187">
        <f>E34-J52</f>
        <v>166425348.05000007</v>
      </c>
      <c r="K54" s="375">
        <f>F34-K52</f>
        <v>251420462.57999998</v>
      </c>
      <c r="L54" s="388"/>
    </row>
    <row r="55" spans="2:12" x14ac:dyDescent="0.25">
      <c r="B55" s="58"/>
      <c r="C55" s="59"/>
      <c r="D55" s="59"/>
      <c r="E55" s="59"/>
      <c r="F55" s="59"/>
      <c r="G55" s="59"/>
      <c r="H55" s="60"/>
      <c r="I55" s="60"/>
      <c r="J55" s="59"/>
      <c r="K55" s="59"/>
      <c r="L55" s="61"/>
    </row>
    <row r="56" spans="2:12" ht="8.25" customHeight="1" x14ac:dyDescent="0.25">
      <c r="B56" s="38"/>
      <c r="C56" s="38"/>
      <c r="D56" s="38"/>
      <c r="E56" s="38"/>
      <c r="F56" s="38"/>
      <c r="G56" s="38"/>
      <c r="H56" s="43"/>
      <c r="I56" s="43"/>
      <c r="J56" s="38"/>
      <c r="K56" s="38"/>
      <c r="L56" s="38"/>
    </row>
    <row r="57" spans="2:12" ht="7.5" customHeight="1" x14ac:dyDescent="0.25">
      <c r="B57" s="59"/>
      <c r="C57" s="62"/>
      <c r="D57" s="63"/>
      <c r="E57" s="64"/>
      <c r="F57" s="64"/>
      <c r="G57" s="59"/>
      <c r="H57" s="65"/>
      <c r="I57" s="66"/>
      <c r="J57" s="64"/>
      <c r="K57" s="64"/>
      <c r="L57" s="59"/>
    </row>
    <row r="58" spans="2:12" x14ac:dyDescent="0.25">
      <c r="B58" s="38"/>
      <c r="C58" s="57"/>
      <c r="D58" s="67"/>
      <c r="E58" s="68"/>
      <c r="F58" s="68"/>
      <c r="G58" s="38"/>
      <c r="H58" s="69"/>
      <c r="I58" s="70"/>
      <c r="J58" s="68"/>
      <c r="K58" s="68"/>
      <c r="L58" s="38"/>
    </row>
    <row r="59" spans="2:12" x14ac:dyDescent="0.25">
      <c r="C59" s="530" t="s">
        <v>64</v>
      </c>
      <c r="D59" s="530"/>
      <c r="E59" s="530"/>
      <c r="F59" s="530"/>
      <c r="G59" s="530"/>
      <c r="H59" s="530"/>
      <c r="I59" s="530"/>
      <c r="J59" s="530"/>
      <c r="K59" s="530"/>
    </row>
    <row r="60" spans="2:12" x14ac:dyDescent="0.25">
      <c r="C60" s="57"/>
      <c r="D60" s="67"/>
      <c r="E60" s="68"/>
      <c r="F60" s="68"/>
      <c r="H60" s="69"/>
      <c r="I60" s="67"/>
      <c r="J60" s="68"/>
      <c r="K60" s="68"/>
    </row>
    <row r="61" spans="2:12" x14ac:dyDescent="0.25">
      <c r="C61" s="57"/>
      <c r="D61" s="531"/>
      <c r="E61" s="531"/>
      <c r="F61" s="68"/>
      <c r="H61" s="532"/>
      <c r="I61" s="532"/>
      <c r="J61" s="68"/>
      <c r="K61" s="68"/>
    </row>
    <row r="62" spans="2:12" x14ac:dyDescent="0.25">
      <c r="C62" s="71"/>
      <c r="D62" s="512" t="str">
        <f>+' ESF'!D70:E70</f>
        <v xml:space="preserve">Dr. Celso del Angel Montiel Hernández </v>
      </c>
      <c r="E62" s="512"/>
      <c r="F62" s="68"/>
      <c r="G62" s="68"/>
      <c r="H62" s="513" t="str">
        <f>+' ESF'!H70:I70</f>
        <v xml:space="preserve">Lic. José Antonio Amaya Santamaría </v>
      </c>
      <c r="I62" s="513"/>
      <c r="J62" s="72"/>
      <c r="K62" s="68"/>
    </row>
    <row r="63" spans="2:12" ht="15" customHeight="1" x14ac:dyDescent="0.25">
      <c r="C63" s="73"/>
      <c r="D63" s="508" t="str">
        <f>+' ESF'!D71:E71</f>
        <v xml:space="preserve"> Director General</v>
      </c>
      <c r="E63" s="508"/>
      <c r="F63" s="74"/>
      <c r="G63" s="74"/>
      <c r="H63" s="508" t="str">
        <f>+' ESF'!H71:I71</f>
        <v>Director de Area Administrativa</v>
      </c>
      <c r="I63" s="508"/>
      <c r="J63" s="72"/>
      <c r="K63" s="68"/>
    </row>
    <row r="64" spans="2:12" x14ac:dyDescent="0.25">
      <c r="E64" s="75"/>
    </row>
    <row r="65" spans="5:5" hidden="1" x14ac:dyDescent="0.25">
      <c r="E65" s="75"/>
    </row>
    <row r="66" spans="5:5" hidden="1" x14ac:dyDescent="0.25">
      <c r="E66" s="75"/>
    </row>
  </sheetData>
  <mergeCells count="71">
    <mergeCell ref="H14:I14"/>
    <mergeCell ref="C15:D15"/>
    <mergeCell ref="H15:I15"/>
    <mergeCell ref="H37:I37"/>
    <mergeCell ref="C30:D30"/>
    <mergeCell ref="H30:I30"/>
    <mergeCell ref="C31:D31"/>
    <mergeCell ref="H31:I31"/>
    <mergeCell ref="C32:D32"/>
    <mergeCell ref="H32:I32"/>
    <mergeCell ref="C34:D34"/>
    <mergeCell ref="H34:I34"/>
    <mergeCell ref="C35:D35"/>
    <mergeCell ref="H35:I35"/>
    <mergeCell ref="H36:I36"/>
    <mergeCell ref="A3:L3"/>
    <mergeCell ref="C25:D25"/>
    <mergeCell ref="H25:I25"/>
    <mergeCell ref="C19:D19"/>
    <mergeCell ref="H19:I19"/>
    <mergeCell ref="C20:D20"/>
    <mergeCell ref="C23:D23"/>
    <mergeCell ref="H23:I23"/>
    <mergeCell ref="H16:I16"/>
    <mergeCell ref="H20:I20"/>
    <mergeCell ref="C21:D21"/>
    <mergeCell ref="H21:I21"/>
    <mergeCell ref="H22:I22"/>
    <mergeCell ref="C16:D16"/>
    <mergeCell ref="H13:I13"/>
    <mergeCell ref="C14:D14"/>
    <mergeCell ref="A2:L2"/>
    <mergeCell ref="A4:L4"/>
    <mergeCell ref="A5:L5"/>
    <mergeCell ref="H26:I26"/>
    <mergeCell ref="C27:D27"/>
    <mergeCell ref="H27:I27"/>
    <mergeCell ref="C17:D17"/>
    <mergeCell ref="C24:D24"/>
    <mergeCell ref="H24:I24"/>
    <mergeCell ref="C10:D10"/>
    <mergeCell ref="H10:I10"/>
    <mergeCell ref="C18:D18"/>
    <mergeCell ref="H18:I18"/>
    <mergeCell ref="C12:D12"/>
    <mergeCell ref="H12:I12"/>
    <mergeCell ref="C13:D13"/>
    <mergeCell ref="D63:E63"/>
    <mergeCell ref="H63:I63"/>
    <mergeCell ref="H54:I54"/>
    <mergeCell ref="C59:K59"/>
    <mergeCell ref="D61:E61"/>
    <mergeCell ref="H61:I61"/>
    <mergeCell ref="D62:E62"/>
    <mergeCell ref="H62:I62"/>
    <mergeCell ref="D7:K7"/>
    <mergeCell ref="H52:I52"/>
    <mergeCell ref="H38:I38"/>
    <mergeCell ref="H39:I39"/>
    <mergeCell ref="H41:I41"/>
    <mergeCell ref="H43:I43"/>
    <mergeCell ref="H44:I44"/>
    <mergeCell ref="H45:I45"/>
    <mergeCell ref="H46:I46"/>
    <mergeCell ref="H49:I49"/>
    <mergeCell ref="H50:I50"/>
    <mergeCell ref="H47:I47"/>
    <mergeCell ref="H42:I42"/>
    <mergeCell ref="C28:D28"/>
    <mergeCell ref="C29:D29"/>
    <mergeCell ref="H29:I29"/>
  </mergeCells>
  <pageMargins left="0.70866141732283472" right="0.70866141732283472" top="0.74803149606299213" bottom="0.74803149606299213" header="0.31496062992125984" footer="0.31496062992125984"/>
  <pageSetup scale="46" orientation="landscape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5">
    <tabColor rgb="FFFFFF00"/>
    <pageSetUpPr fitToPage="1"/>
  </sheetPr>
  <dimension ref="A1:Q61"/>
  <sheetViews>
    <sheetView showGridLines="0" zoomScale="80" zoomScaleNormal="80" workbookViewId="0">
      <selection activeCell="D14" sqref="C14:P51"/>
    </sheetView>
  </sheetViews>
  <sheetFormatPr baseColWidth="10" defaultColWidth="0" defaultRowHeight="12" customHeight="1" zeroHeight="1" x14ac:dyDescent="0.2"/>
  <cols>
    <col min="1" max="1" width="3.42578125" style="43" customWidth="1"/>
    <col min="2" max="3" width="3.7109375" style="43" customWidth="1"/>
    <col min="4" max="4" width="24" style="43" customWidth="1"/>
    <col min="5" max="5" width="22.85546875" style="43" customWidth="1"/>
    <col min="6" max="6" width="20.140625" style="43" customWidth="1"/>
    <col min="7" max="8" width="18.7109375" style="52" customWidth="1"/>
    <col min="9" max="9" width="7.7109375" style="43" customWidth="1"/>
    <col min="10" max="11" width="3.7109375" style="86" customWidth="1"/>
    <col min="12" max="16" width="18.7109375" style="86" customWidth="1"/>
    <col min="17" max="17" width="1.85546875" style="86" customWidth="1"/>
    <col min="18" max="18" width="3" style="86" customWidth="1"/>
    <col min="19" max="256" width="0" style="86" hidden="1"/>
    <col min="257" max="257" width="3.42578125" style="86" customWidth="1"/>
    <col min="258" max="259" width="3.7109375" style="86" customWidth="1"/>
    <col min="260" max="260" width="24" style="86" customWidth="1"/>
    <col min="261" max="261" width="22.85546875" style="86" customWidth="1"/>
    <col min="262" max="262" width="20.140625" style="86" customWidth="1"/>
    <col min="263" max="264" width="18.7109375" style="86" customWidth="1"/>
    <col min="265" max="265" width="7.7109375" style="86" customWidth="1"/>
    <col min="266" max="267" width="3.7109375" style="86" customWidth="1"/>
    <col min="268" max="272" width="18.7109375" style="86" customWidth="1"/>
    <col min="273" max="273" width="1.85546875" style="86" customWidth="1"/>
    <col min="274" max="274" width="3" style="86" customWidth="1"/>
    <col min="275" max="512" width="0" style="86" hidden="1"/>
    <col min="513" max="513" width="3.42578125" style="86" customWidth="1"/>
    <col min="514" max="515" width="3.7109375" style="86" customWidth="1"/>
    <col min="516" max="516" width="24" style="86" customWidth="1"/>
    <col min="517" max="517" width="22.85546875" style="86" customWidth="1"/>
    <col min="518" max="518" width="20.140625" style="86" customWidth="1"/>
    <col min="519" max="520" width="18.7109375" style="86" customWidth="1"/>
    <col min="521" max="521" width="7.7109375" style="86" customWidth="1"/>
    <col min="522" max="523" width="3.7109375" style="86" customWidth="1"/>
    <col min="524" max="528" width="18.7109375" style="86" customWidth="1"/>
    <col min="529" max="529" width="1.85546875" style="86" customWidth="1"/>
    <col min="530" max="530" width="3" style="86" customWidth="1"/>
    <col min="531" max="768" width="0" style="86" hidden="1"/>
    <col min="769" max="769" width="3.42578125" style="86" customWidth="1"/>
    <col min="770" max="771" width="3.7109375" style="86" customWidth="1"/>
    <col min="772" max="772" width="24" style="86" customWidth="1"/>
    <col min="773" max="773" width="22.85546875" style="86" customWidth="1"/>
    <col min="774" max="774" width="20.140625" style="86" customWidth="1"/>
    <col min="775" max="776" width="18.7109375" style="86" customWidth="1"/>
    <col min="777" max="777" width="7.7109375" style="86" customWidth="1"/>
    <col min="778" max="779" width="3.7109375" style="86" customWidth="1"/>
    <col min="780" max="784" width="18.7109375" style="86" customWidth="1"/>
    <col min="785" max="785" width="1.85546875" style="86" customWidth="1"/>
    <col min="786" max="786" width="3" style="86" customWidth="1"/>
    <col min="787" max="1024" width="0" style="86" hidden="1"/>
    <col min="1025" max="1025" width="3.42578125" style="86" customWidth="1"/>
    <col min="1026" max="1027" width="3.7109375" style="86" customWidth="1"/>
    <col min="1028" max="1028" width="24" style="86" customWidth="1"/>
    <col min="1029" max="1029" width="22.85546875" style="86" customWidth="1"/>
    <col min="1030" max="1030" width="20.140625" style="86" customWidth="1"/>
    <col min="1031" max="1032" width="18.7109375" style="86" customWidth="1"/>
    <col min="1033" max="1033" width="7.7109375" style="86" customWidth="1"/>
    <col min="1034" max="1035" width="3.7109375" style="86" customWidth="1"/>
    <col min="1036" max="1040" width="18.7109375" style="86" customWidth="1"/>
    <col min="1041" max="1041" width="1.85546875" style="86" customWidth="1"/>
    <col min="1042" max="1042" width="3" style="86" customWidth="1"/>
    <col min="1043" max="1280" width="0" style="86" hidden="1"/>
    <col min="1281" max="1281" width="3.42578125" style="86" customWidth="1"/>
    <col min="1282" max="1283" width="3.7109375" style="86" customWidth="1"/>
    <col min="1284" max="1284" width="24" style="86" customWidth="1"/>
    <col min="1285" max="1285" width="22.85546875" style="86" customWidth="1"/>
    <col min="1286" max="1286" width="20.140625" style="86" customWidth="1"/>
    <col min="1287" max="1288" width="18.7109375" style="86" customWidth="1"/>
    <col min="1289" max="1289" width="7.7109375" style="86" customWidth="1"/>
    <col min="1290" max="1291" width="3.7109375" style="86" customWidth="1"/>
    <col min="1292" max="1296" width="18.7109375" style="86" customWidth="1"/>
    <col min="1297" max="1297" width="1.85546875" style="86" customWidth="1"/>
    <col min="1298" max="1298" width="3" style="86" customWidth="1"/>
    <col min="1299" max="1536" width="0" style="86" hidden="1"/>
    <col min="1537" max="1537" width="3.42578125" style="86" customWidth="1"/>
    <col min="1538" max="1539" width="3.7109375" style="86" customWidth="1"/>
    <col min="1540" max="1540" width="24" style="86" customWidth="1"/>
    <col min="1541" max="1541" width="22.85546875" style="86" customWidth="1"/>
    <col min="1542" max="1542" width="20.140625" style="86" customWidth="1"/>
    <col min="1543" max="1544" width="18.7109375" style="86" customWidth="1"/>
    <col min="1545" max="1545" width="7.7109375" style="86" customWidth="1"/>
    <col min="1546" max="1547" width="3.7109375" style="86" customWidth="1"/>
    <col min="1548" max="1552" width="18.7109375" style="86" customWidth="1"/>
    <col min="1553" max="1553" width="1.85546875" style="86" customWidth="1"/>
    <col min="1554" max="1554" width="3" style="86" customWidth="1"/>
    <col min="1555" max="1792" width="0" style="86" hidden="1"/>
    <col min="1793" max="1793" width="3.42578125" style="86" customWidth="1"/>
    <col min="1794" max="1795" width="3.7109375" style="86" customWidth="1"/>
    <col min="1796" max="1796" width="24" style="86" customWidth="1"/>
    <col min="1797" max="1797" width="22.85546875" style="86" customWidth="1"/>
    <col min="1798" max="1798" width="20.140625" style="86" customWidth="1"/>
    <col min="1799" max="1800" width="18.7109375" style="86" customWidth="1"/>
    <col min="1801" max="1801" width="7.7109375" style="86" customWidth="1"/>
    <col min="1802" max="1803" width="3.7109375" style="86" customWidth="1"/>
    <col min="1804" max="1808" width="18.7109375" style="86" customWidth="1"/>
    <col min="1809" max="1809" width="1.85546875" style="86" customWidth="1"/>
    <col min="1810" max="1810" width="3" style="86" customWidth="1"/>
    <col min="1811" max="2048" width="0" style="86" hidden="1"/>
    <col min="2049" max="2049" width="3.42578125" style="86" customWidth="1"/>
    <col min="2050" max="2051" width="3.7109375" style="86" customWidth="1"/>
    <col min="2052" max="2052" width="24" style="86" customWidth="1"/>
    <col min="2053" max="2053" width="22.85546875" style="86" customWidth="1"/>
    <col min="2054" max="2054" width="20.140625" style="86" customWidth="1"/>
    <col min="2055" max="2056" width="18.7109375" style="86" customWidth="1"/>
    <col min="2057" max="2057" width="7.7109375" style="86" customWidth="1"/>
    <col min="2058" max="2059" width="3.7109375" style="86" customWidth="1"/>
    <col min="2060" max="2064" width="18.7109375" style="86" customWidth="1"/>
    <col min="2065" max="2065" width="1.85546875" style="86" customWidth="1"/>
    <col min="2066" max="2066" width="3" style="86" customWidth="1"/>
    <col min="2067" max="2304" width="0" style="86" hidden="1"/>
    <col min="2305" max="2305" width="3.42578125" style="86" customWidth="1"/>
    <col min="2306" max="2307" width="3.7109375" style="86" customWidth="1"/>
    <col min="2308" max="2308" width="24" style="86" customWidth="1"/>
    <col min="2309" max="2309" width="22.85546875" style="86" customWidth="1"/>
    <col min="2310" max="2310" width="20.140625" style="86" customWidth="1"/>
    <col min="2311" max="2312" width="18.7109375" style="86" customWidth="1"/>
    <col min="2313" max="2313" width="7.7109375" style="86" customWidth="1"/>
    <col min="2314" max="2315" width="3.7109375" style="86" customWidth="1"/>
    <col min="2316" max="2320" width="18.7109375" style="86" customWidth="1"/>
    <col min="2321" max="2321" width="1.85546875" style="86" customWidth="1"/>
    <col min="2322" max="2322" width="3" style="86" customWidth="1"/>
    <col min="2323" max="2560" width="0" style="86" hidden="1"/>
    <col min="2561" max="2561" width="3.42578125" style="86" customWidth="1"/>
    <col min="2562" max="2563" width="3.7109375" style="86" customWidth="1"/>
    <col min="2564" max="2564" width="24" style="86" customWidth="1"/>
    <col min="2565" max="2565" width="22.85546875" style="86" customWidth="1"/>
    <col min="2566" max="2566" width="20.140625" style="86" customWidth="1"/>
    <col min="2567" max="2568" width="18.7109375" style="86" customWidth="1"/>
    <col min="2569" max="2569" width="7.7109375" style="86" customWidth="1"/>
    <col min="2570" max="2571" width="3.7109375" style="86" customWidth="1"/>
    <col min="2572" max="2576" width="18.7109375" style="86" customWidth="1"/>
    <col min="2577" max="2577" width="1.85546875" style="86" customWidth="1"/>
    <col min="2578" max="2578" width="3" style="86" customWidth="1"/>
    <col min="2579" max="2816" width="0" style="86" hidden="1"/>
    <col min="2817" max="2817" width="3.42578125" style="86" customWidth="1"/>
    <col min="2818" max="2819" width="3.7109375" style="86" customWidth="1"/>
    <col min="2820" max="2820" width="24" style="86" customWidth="1"/>
    <col min="2821" max="2821" width="22.85546875" style="86" customWidth="1"/>
    <col min="2822" max="2822" width="20.140625" style="86" customWidth="1"/>
    <col min="2823" max="2824" width="18.7109375" style="86" customWidth="1"/>
    <col min="2825" max="2825" width="7.7109375" style="86" customWidth="1"/>
    <col min="2826" max="2827" width="3.7109375" style="86" customWidth="1"/>
    <col min="2828" max="2832" width="18.7109375" style="86" customWidth="1"/>
    <col min="2833" max="2833" width="1.85546875" style="86" customWidth="1"/>
    <col min="2834" max="2834" width="3" style="86" customWidth="1"/>
    <col min="2835" max="3072" width="0" style="86" hidden="1"/>
    <col min="3073" max="3073" width="3.42578125" style="86" customWidth="1"/>
    <col min="3074" max="3075" width="3.7109375" style="86" customWidth="1"/>
    <col min="3076" max="3076" width="24" style="86" customWidth="1"/>
    <col min="3077" max="3077" width="22.85546875" style="86" customWidth="1"/>
    <col min="3078" max="3078" width="20.140625" style="86" customWidth="1"/>
    <col min="3079" max="3080" width="18.7109375" style="86" customWidth="1"/>
    <col min="3081" max="3081" width="7.7109375" style="86" customWidth="1"/>
    <col min="3082" max="3083" width="3.7109375" style="86" customWidth="1"/>
    <col min="3084" max="3088" width="18.7109375" style="86" customWidth="1"/>
    <col min="3089" max="3089" width="1.85546875" style="86" customWidth="1"/>
    <col min="3090" max="3090" width="3" style="86" customWidth="1"/>
    <col min="3091" max="3328" width="0" style="86" hidden="1"/>
    <col min="3329" max="3329" width="3.42578125" style="86" customWidth="1"/>
    <col min="3330" max="3331" width="3.7109375" style="86" customWidth="1"/>
    <col min="3332" max="3332" width="24" style="86" customWidth="1"/>
    <col min="3333" max="3333" width="22.85546875" style="86" customWidth="1"/>
    <col min="3334" max="3334" width="20.140625" style="86" customWidth="1"/>
    <col min="3335" max="3336" width="18.7109375" style="86" customWidth="1"/>
    <col min="3337" max="3337" width="7.7109375" style="86" customWidth="1"/>
    <col min="3338" max="3339" width="3.7109375" style="86" customWidth="1"/>
    <col min="3340" max="3344" width="18.7109375" style="86" customWidth="1"/>
    <col min="3345" max="3345" width="1.85546875" style="86" customWidth="1"/>
    <col min="3346" max="3346" width="3" style="86" customWidth="1"/>
    <col min="3347" max="3584" width="0" style="86" hidden="1"/>
    <col min="3585" max="3585" width="3.42578125" style="86" customWidth="1"/>
    <col min="3586" max="3587" width="3.7109375" style="86" customWidth="1"/>
    <col min="3588" max="3588" width="24" style="86" customWidth="1"/>
    <col min="3589" max="3589" width="22.85546875" style="86" customWidth="1"/>
    <col min="3590" max="3590" width="20.140625" style="86" customWidth="1"/>
    <col min="3591" max="3592" width="18.7109375" style="86" customWidth="1"/>
    <col min="3593" max="3593" width="7.7109375" style="86" customWidth="1"/>
    <col min="3594" max="3595" width="3.7109375" style="86" customWidth="1"/>
    <col min="3596" max="3600" width="18.7109375" style="86" customWidth="1"/>
    <col min="3601" max="3601" width="1.85546875" style="86" customWidth="1"/>
    <col min="3602" max="3602" width="3" style="86" customWidth="1"/>
    <col min="3603" max="3840" width="0" style="86" hidden="1"/>
    <col min="3841" max="3841" width="3.42578125" style="86" customWidth="1"/>
    <col min="3842" max="3843" width="3.7109375" style="86" customWidth="1"/>
    <col min="3844" max="3844" width="24" style="86" customWidth="1"/>
    <col min="3845" max="3845" width="22.85546875" style="86" customWidth="1"/>
    <col min="3846" max="3846" width="20.140625" style="86" customWidth="1"/>
    <col min="3847" max="3848" width="18.7109375" style="86" customWidth="1"/>
    <col min="3849" max="3849" width="7.7109375" style="86" customWidth="1"/>
    <col min="3850" max="3851" width="3.7109375" style="86" customWidth="1"/>
    <col min="3852" max="3856" width="18.7109375" style="86" customWidth="1"/>
    <col min="3857" max="3857" width="1.85546875" style="86" customWidth="1"/>
    <col min="3858" max="3858" width="3" style="86" customWidth="1"/>
    <col min="3859" max="4096" width="0" style="86" hidden="1"/>
    <col min="4097" max="4097" width="3.42578125" style="86" customWidth="1"/>
    <col min="4098" max="4099" width="3.7109375" style="86" customWidth="1"/>
    <col min="4100" max="4100" width="24" style="86" customWidth="1"/>
    <col min="4101" max="4101" width="22.85546875" style="86" customWidth="1"/>
    <col min="4102" max="4102" width="20.140625" style="86" customWidth="1"/>
    <col min="4103" max="4104" width="18.7109375" style="86" customWidth="1"/>
    <col min="4105" max="4105" width="7.7109375" style="86" customWidth="1"/>
    <col min="4106" max="4107" width="3.7109375" style="86" customWidth="1"/>
    <col min="4108" max="4112" width="18.7109375" style="86" customWidth="1"/>
    <col min="4113" max="4113" width="1.85546875" style="86" customWidth="1"/>
    <col min="4114" max="4114" width="3" style="86" customWidth="1"/>
    <col min="4115" max="4352" width="0" style="86" hidden="1"/>
    <col min="4353" max="4353" width="3.42578125" style="86" customWidth="1"/>
    <col min="4354" max="4355" width="3.7109375" style="86" customWidth="1"/>
    <col min="4356" max="4356" width="24" style="86" customWidth="1"/>
    <col min="4357" max="4357" width="22.85546875" style="86" customWidth="1"/>
    <col min="4358" max="4358" width="20.140625" style="86" customWidth="1"/>
    <col min="4359" max="4360" width="18.7109375" style="86" customWidth="1"/>
    <col min="4361" max="4361" width="7.7109375" style="86" customWidth="1"/>
    <col min="4362" max="4363" width="3.7109375" style="86" customWidth="1"/>
    <col min="4364" max="4368" width="18.7109375" style="86" customWidth="1"/>
    <col min="4369" max="4369" width="1.85546875" style="86" customWidth="1"/>
    <col min="4370" max="4370" width="3" style="86" customWidth="1"/>
    <col min="4371" max="4608" width="0" style="86" hidden="1"/>
    <col min="4609" max="4609" width="3.42578125" style="86" customWidth="1"/>
    <col min="4610" max="4611" width="3.7109375" style="86" customWidth="1"/>
    <col min="4612" max="4612" width="24" style="86" customWidth="1"/>
    <col min="4613" max="4613" width="22.85546875" style="86" customWidth="1"/>
    <col min="4614" max="4614" width="20.140625" style="86" customWidth="1"/>
    <col min="4615" max="4616" width="18.7109375" style="86" customWidth="1"/>
    <col min="4617" max="4617" width="7.7109375" style="86" customWidth="1"/>
    <col min="4618" max="4619" width="3.7109375" style="86" customWidth="1"/>
    <col min="4620" max="4624" width="18.7109375" style="86" customWidth="1"/>
    <col min="4625" max="4625" width="1.85546875" style="86" customWidth="1"/>
    <col min="4626" max="4626" width="3" style="86" customWidth="1"/>
    <col min="4627" max="4864" width="0" style="86" hidden="1"/>
    <col min="4865" max="4865" width="3.42578125" style="86" customWidth="1"/>
    <col min="4866" max="4867" width="3.7109375" style="86" customWidth="1"/>
    <col min="4868" max="4868" width="24" style="86" customWidth="1"/>
    <col min="4869" max="4869" width="22.85546875" style="86" customWidth="1"/>
    <col min="4870" max="4870" width="20.140625" style="86" customWidth="1"/>
    <col min="4871" max="4872" width="18.7109375" style="86" customWidth="1"/>
    <col min="4873" max="4873" width="7.7109375" style="86" customWidth="1"/>
    <col min="4874" max="4875" width="3.7109375" style="86" customWidth="1"/>
    <col min="4876" max="4880" width="18.7109375" style="86" customWidth="1"/>
    <col min="4881" max="4881" width="1.85546875" style="86" customWidth="1"/>
    <col min="4882" max="4882" width="3" style="86" customWidth="1"/>
    <col min="4883" max="5120" width="0" style="86" hidden="1"/>
    <col min="5121" max="5121" width="3.42578125" style="86" customWidth="1"/>
    <col min="5122" max="5123" width="3.7109375" style="86" customWidth="1"/>
    <col min="5124" max="5124" width="24" style="86" customWidth="1"/>
    <col min="5125" max="5125" width="22.85546875" style="86" customWidth="1"/>
    <col min="5126" max="5126" width="20.140625" style="86" customWidth="1"/>
    <col min="5127" max="5128" width="18.7109375" style="86" customWidth="1"/>
    <col min="5129" max="5129" width="7.7109375" style="86" customWidth="1"/>
    <col min="5130" max="5131" width="3.7109375" style="86" customWidth="1"/>
    <col min="5132" max="5136" width="18.7109375" style="86" customWidth="1"/>
    <col min="5137" max="5137" width="1.85546875" style="86" customWidth="1"/>
    <col min="5138" max="5138" width="3" style="86" customWidth="1"/>
    <col min="5139" max="5376" width="0" style="86" hidden="1"/>
    <col min="5377" max="5377" width="3.42578125" style="86" customWidth="1"/>
    <col min="5378" max="5379" width="3.7109375" style="86" customWidth="1"/>
    <col min="5380" max="5380" width="24" style="86" customWidth="1"/>
    <col min="5381" max="5381" width="22.85546875" style="86" customWidth="1"/>
    <col min="5382" max="5382" width="20.140625" style="86" customWidth="1"/>
    <col min="5383" max="5384" width="18.7109375" style="86" customWidth="1"/>
    <col min="5385" max="5385" width="7.7109375" style="86" customWidth="1"/>
    <col min="5386" max="5387" width="3.7109375" style="86" customWidth="1"/>
    <col min="5388" max="5392" width="18.7109375" style="86" customWidth="1"/>
    <col min="5393" max="5393" width="1.85546875" style="86" customWidth="1"/>
    <col min="5394" max="5394" width="3" style="86" customWidth="1"/>
    <col min="5395" max="5632" width="0" style="86" hidden="1"/>
    <col min="5633" max="5633" width="3.42578125" style="86" customWidth="1"/>
    <col min="5634" max="5635" width="3.7109375" style="86" customWidth="1"/>
    <col min="5636" max="5636" width="24" style="86" customWidth="1"/>
    <col min="5637" max="5637" width="22.85546875" style="86" customWidth="1"/>
    <col min="5638" max="5638" width="20.140625" style="86" customWidth="1"/>
    <col min="5639" max="5640" width="18.7109375" style="86" customWidth="1"/>
    <col min="5641" max="5641" width="7.7109375" style="86" customWidth="1"/>
    <col min="5642" max="5643" width="3.7109375" style="86" customWidth="1"/>
    <col min="5644" max="5648" width="18.7109375" style="86" customWidth="1"/>
    <col min="5649" max="5649" width="1.85546875" style="86" customWidth="1"/>
    <col min="5650" max="5650" width="3" style="86" customWidth="1"/>
    <col min="5651" max="5888" width="0" style="86" hidden="1"/>
    <col min="5889" max="5889" width="3.42578125" style="86" customWidth="1"/>
    <col min="5890" max="5891" width="3.7109375" style="86" customWidth="1"/>
    <col min="5892" max="5892" width="24" style="86" customWidth="1"/>
    <col min="5893" max="5893" width="22.85546875" style="86" customWidth="1"/>
    <col min="5894" max="5894" width="20.140625" style="86" customWidth="1"/>
    <col min="5895" max="5896" width="18.7109375" style="86" customWidth="1"/>
    <col min="5897" max="5897" width="7.7109375" style="86" customWidth="1"/>
    <col min="5898" max="5899" width="3.7109375" style="86" customWidth="1"/>
    <col min="5900" max="5904" width="18.7109375" style="86" customWidth="1"/>
    <col min="5905" max="5905" width="1.85546875" style="86" customWidth="1"/>
    <col min="5906" max="5906" width="3" style="86" customWidth="1"/>
    <col min="5907" max="6144" width="0" style="86" hidden="1"/>
    <col min="6145" max="6145" width="3.42578125" style="86" customWidth="1"/>
    <col min="6146" max="6147" width="3.7109375" style="86" customWidth="1"/>
    <col min="6148" max="6148" width="24" style="86" customWidth="1"/>
    <col min="6149" max="6149" width="22.85546875" style="86" customWidth="1"/>
    <col min="6150" max="6150" width="20.140625" style="86" customWidth="1"/>
    <col min="6151" max="6152" width="18.7109375" style="86" customWidth="1"/>
    <col min="6153" max="6153" width="7.7109375" style="86" customWidth="1"/>
    <col min="6154" max="6155" width="3.7109375" style="86" customWidth="1"/>
    <col min="6156" max="6160" width="18.7109375" style="86" customWidth="1"/>
    <col min="6161" max="6161" width="1.85546875" style="86" customWidth="1"/>
    <col min="6162" max="6162" width="3" style="86" customWidth="1"/>
    <col min="6163" max="6400" width="0" style="86" hidden="1"/>
    <col min="6401" max="6401" width="3.42578125" style="86" customWidth="1"/>
    <col min="6402" max="6403" width="3.7109375" style="86" customWidth="1"/>
    <col min="6404" max="6404" width="24" style="86" customWidth="1"/>
    <col min="6405" max="6405" width="22.85546875" style="86" customWidth="1"/>
    <col min="6406" max="6406" width="20.140625" style="86" customWidth="1"/>
    <col min="6407" max="6408" width="18.7109375" style="86" customWidth="1"/>
    <col min="6409" max="6409" width="7.7109375" style="86" customWidth="1"/>
    <col min="6410" max="6411" width="3.7109375" style="86" customWidth="1"/>
    <col min="6412" max="6416" width="18.7109375" style="86" customWidth="1"/>
    <col min="6417" max="6417" width="1.85546875" style="86" customWidth="1"/>
    <col min="6418" max="6418" width="3" style="86" customWidth="1"/>
    <col min="6419" max="6656" width="0" style="86" hidden="1"/>
    <col min="6657" max="6657" width="3.42578125" style="86" customWidth="1"/>
    <col min="6658" max="6659" width="3.7109375" style="86" customWidth="1"/>
    <col min="6660" max="6660" width="24" style="86" customWidth="1"/>
    <col min="6661" max="6661" width="22.85546875" style="86" customWidth="1"/>
    <col min="6662" max="6662" width="20.140625" style="86" customWidth="1"/>
    <col min="6663" max="6664" width="18.7109375" style="86" customWidth="1"/>
    <col min="6665" max="6665" width="7.7109375" style="86" customWidth="1"/>
    <col min="6666" max="6667" width="3.7109375" style="86" customWidth="1"/>
    <col min="6668" max="6672" width="18.7109375" style="86" customWidth="1"/>
    <col min="6673" max="6673" width="1.85546875" style="86" customWidth="1"/>
    <col min="6674" max="6674" width="3" style="86" customWidth="1"/>
    <col min="6675" max="6912" width="0" style="86" hidden="1"/>
    <col min="6913" max="6913" width="3.42578125" style="86" customWidth="1"/>
    <col min="6914" max="6915" width="3.7109375" style="86" customWidth="1"/>
    <col min="6916" max="6916" width="24" style="86" customWidth="1"/>
    <col min="6917" max="6917" width="22.85546875" style="86" customWidth="1"/>
    <col min="6918" max="6918" width="20.140625" style="86" customWidth="1"/>
    <col min="6919" max="6920" width="18.7109375" style="86" customWidth="1"/>
    <col min="6921" max="6921" width="7.7109375" style="86" customWidth="1"/>
    <col min="6922" max="6923" width="3.7109375" style="86" customWidth="1"/>
    <col min="6924" max="6928" width="18.7109375" style="86" customWidth="1"/>
    <col min="6929" max="6929" width="1.85546875" style="86" customWidth="1"/>
    <col min="6930" max="6930" width="3" style="86" customWidth="1"/>
    <col min="6931" max="7168" width="0" style="86" hidden="1"/>
    <col min="7169" max="7169" width="3.42578125" style="86" customWidth="1"/>
    <col min="7170" max="7171" width="3.7109375" style="86" customWidth="1"/>
    <col min="7172" max="7172" width="24" style="86" customWidth="1"/>
    <col min="7173" max="7173" width="22.85546875" style="86" customWidth="1"/>
    <col min="7174" max="7174" width="20.140625" style="86" customWidth="1"/>
    <col min="7175" max="7176" width="18.7109375" style="86" customWidth="1"/>
    <col min="7177" max="7177" width="7.7109375" style="86" customWidth="1"/>
    <col min="7178" max="7179" width="3.7109375" style="86" customWidth="1"/>
    <col min="7180" max="7184" width="18.7109375" style="86" customWidth="1"/>
    <col min="7185" max="7185" width="1.85546875" style="86" customWidth="1"/>
    <col min="7186" max="7186" width="3" style="86" customWidth="1"/>
    <col min="7187" max="7424" width="0" style="86" hidden="1"/>
    <col min="7425" max="7425" width="3.42578125" style="86" customWidth="1"/>
    <col min="7426" max="7427" width="3.7109375" style="86" customWidth="1"/>
    <col min="7428" max="7428" width="24" style="86" customWidth="1"/>
    <col min="7429" max="7429" width="22.85546875" style="86" customWidth="1"/>
    <col min="7430" max="7430" width="20.140625" style="86" customWidth="1"/>
    <col min="7431" max="7432" width="18.7109375" style="86" customWidth="1"/>
    <col min="7433" max="7433" width="7.7109375" style="86" customWidth="1"/>
    <col min="7434" max="7435" width="3.7109375" style="86" customWidth="1"/>
    <col min="7436" max="7440" width="18.7109375" style="86" customWidth="1"/>
    <col min="7441" max="7441" width="1.85546875" style="86" customWidth="1"/>
    <col min="7442" max="7442" width="3" style="86" customWidth="1"/>
    <col min="7443" max="7680" width="0" style="86" hidden="1"/>
    <col min="7681" max="7681" width="3.42578125" style="86" customWidth="1"/>
    <col min="7682" max="7683" width="3.7109375" style="86" customWidth="1"/>
    <col min="7684" max="7684" width="24" style="86" customWidth="1"/>
    <col min="7685" max="7685" width="22.85546875" style="86" customWidth="1"/>
    <col min="7686" max="7686" width="20.140625" style="86" customWidth="1"/>
    <col min="7687" max="7688" width="18.7109375" style="86" customWidth="1"/>
    <col min="7689" max="7689" width="7.7109375" style="86" customWidth="1"/>
    <col min="7690" max="7691" width="3.7109375" style="86" customWidth="1"/>
    <col min="7692" max="7696" width="18.7109375" style="86" customWidth="1"/>
    <col min="7697" max="7697" width="1.85546875" style="86" customWidth="1"/>
    <col min="7698" max="7698" width="3" style="86" customWidth="1"/>
    <col min="7699" max="7936" width="0" style="86" hidden="1"/>
    <col min="7937" max="7937" width="3.42578125" style="86" customWidth="1"/>
    <col min="7938" max="7939" width="3.7109375" style="86" customWidth="1"/>
    <col min="7940" max="7940" width="24" style="86" customWidth="1"/>
    <col min="7941" max="7941" width="22.85546875" style="86" customWidth="1"/>
    <col min="7942" max="7942" width="20.140625" style="86" customWidth="1"/>
    <col min="7943" max="7944" width="18.7109375" style="86" customWidth="1"/>
    <col min="7945" max="7945" width="7.7109375" style="86" customWidth="1"/>
    <col min="7946" max="7947" width="3.7109375" style="86" customWidth="1"/>
    <col min="7948" max="7952" width="18.7109375" style="86" customWidth="1"/>
    <col min="7953" max="7953" width="1.85546875" style="86" customWidth="1"/>
    <col min="7954" max="7954" width="3" style="86" customWidth="1"/>
    <col min="7955" max="8192" width="0" style="86" hidden="1"/>
    <col min="8193" max="8193" width="3.42578125" style="86" customWidth="1"/>
    <col min="8194" max="8195" width="3.7109375" style="86" customWidth="1"/>
    <col min="8196" max="8196" width="24" style="86" customWidth="1"/>
    <col min="8197" max="8197" width="22.85546875" style="86" customWidth="1"/>
    <col min="8198" max="8198" width="20.140625" style="86" customWidth="1"/>
    <col min="8199" max="8200" width="18.7109375" style="86" customWidth="1"/>
    <col min="8201" max="8201" width="7.7109375" style="86" customWidth="1"/>
    <col min="8202" max="8203" width="3.7109375" style="86" customWidth="1"/>
    <col min="8204" max="8208" width="18.7109375" style="86" customWidth="1"/>
    <col min="8209" max="8209" width="1.85546875" style="86" customWidth="1"/>
    <col min="8210" max="8210" width="3" style="86" customWidth="1"/>
    <col min="8211" max="8448" width="0" style="86" hidden="1"/>
    <col min="8449" max="8449" width="3.42578125" style="86" customWidth="1"/>
    <col min="8450" max="8451" width="3.7109375" style="86" customWidth="1"/>
    <col min="8452" max="8452" width="24" style="86" customWidth="1"/>
    <col min="8453" max="8453" width="22.85546875" style="86" customWidth="1"/>
    <col min="8454" max="8454" width="20.140625" style="86" customWidth="1"/>
    <col min="8455" max="8456" width="18.7109375" style="86" customWidth="1"/>
    <col min="8457" max="8457" width="7.7109375" style="86" customWidth="1"/>
    <col min="8458" max="8459" width="3.7109375" style="86" customWidth="1"/>
    <col min="8460" max="8464" width="18.7109375" style="86" customWidth="1"/>
    <col min="8465" max="8465" width="1.85546875" style="86" customWidth="1"/>
    <col min="8466" max="8466" width="3" style="86" customWidth="1"/>
    <col min="8467" max="8704" width="0" style="86" hidden="1"/>
    <col min="8705" max="8705" width="3.42578125" style="86" customWidth="1"/>
    <col min="8706" max="8707" width="3.7109375" style="86" customWidth="1"/>
    <col min="8708" max="8708" width="24" style="86" customWidth="1"/>
    <col min="8709" max="8709" width="22.85546875" style="86" customWidth="1"/>
    <col min="8710" max="8710" width="20.140625" style="86" customWidth="1"/>
    <col min="8711" max="8712" width="18.7109375" style="86" customWidth="1"/>
    <col min="8713" max="8713" width="7.7109375" style="86" customWidth="1"/>
    <col min="8714" max="8715" width="3.7109375" style="86" customWidth="1"/>
    <col min="8716" max="8720" width="18.7109375" style="86" customWidth="1"/>
    <col min="8721" max="8721" width="1.85546875" style="86" customWidth="1"/>
    <col min="8722" max="8722" width="3" style="86" customWidth="1"/>
    <col min="8723" max="8960" width="0" style="86" hidden="1"/>
    <col min="8961" max="8961" width="3.42578125" style="86" customWidth="1"/>
    <col min="8962" max="8963" width="3.7109375" style="86" customWidth="1"/>
    <col min="8964" max="8964" width="24" style="86" customWidth="1"/>
    <col min="8965" max="8965" width="22.85546875" style="86" customWidth="1"/>
    <col min="8966" max="8966" width="20.140625" style="86" customWidth="1"/>
    <col min="8967" max="8968" width="18.7109375" style="86" customWidth="1"/>
    <col min="8969" max="8969" width="7.7109375" style="86" customWidth="1"/>
    <col min="8970" max="8971" width="3.7109375" style="86" customWidth="1"/>
    <col min="8972" max="8976" width="18.7109375" style="86" customWidth="1"/>
    <col min="8977" max="8977" width="1.85546875" style="86" customWidth="1"/>
    <col min="8978" max="8978" width="3" style="86" customWidth="1"/>
    <col min="8979" max="9216" width="0" style="86" hidden="1"/>
    <col min="9217" max="9217" width="3.42578125" style="86" customWidth="1"/>
    <col min="9218" max="9219" width="3.7109375" style="86" customWidth="1"/>
    <col min="9220" max="9220" width="24" style="86" customWidth="1"/>
    <col min="9221" max="9221" width="22.85546875" style="86" customWidth="1"/>
    <col min="9222" max="9222" width="20.140625" style="86" customWidth="1"/>
    <col min="9223" max="9224" width="18.7109375" style="86" customWidth="1"/>
    <col min="9225" max="9225" width="7.7109375" style="86" customWidth="1"/>
    <col min="9226" max="9227" width="3.7109375" style="86" customWidth="1"/>
    <col min="9228" max="9232" width="18.7109375" style="86" customWidth="1"/>
    <col min="9233" max="9233" width="1.85546875" style="86" customWidth="1"/>
    <col min="9234" max="9234" width="3" style="86" customWidth="1"/>
    <col min="9235" max="9472" width="0" style="86" hidden="1"/>
    <col min="9473" max="9473" width="3.42578125" style="86" customWidth="1"/>
    <col min="9474" max="9475" width="3.7109375" style="86" customWidth="1"/>
    <col min="9476" max="9476" width="24" style="86" customWidth="1"/>
    <col min="9477" max="9477" width="22.85546875" style="86" customWidth="1"/>
    <col min="9478" max="9478" width="20.140625" style="86" customWidth="1"/>
    <col min="9479" max="9480" width="18.7109375" style="86" customWidth="1"/>
    <col min="9481" max="9481" width="7.7109375" style="86" customWidth="1"/>
    <col min="9482" max="9483" width="3.7109375" style="86" customWidth="1"/>
    <col min="9484" max="9488" width="18.7109375" style="86" customWidth="1"/>
    <col min="9489" max="9489" width="1.85546875" style="86" customWidth="1"/>
    <col min="9490" max="9490" width="3" style="86" customWidth="1"/>
    <col min="9491" max="9728" width="0" style="86" hidden="1"/>
    <col min="9729" max="9729" width="3.42578125" style="86" customWidth="1"/>
    <col min="9730" max="9731" width="3.7109375" style="86" customWidth="1"/>
    <col min="9732" max="9732" width="24" style="86" customWidth="1"/>
    <col min="9733" max="9733" width="22.85546875" style="86" customWidth="1"/>
    <col min="9734" max="9734" width="20.140625" style="86" customWidth="1"/>
    <col min="9735" max="9736" width="18.7109375" style="86" customWidth="1"/>
    <col min="9737" max="9737" width="7.7109375" style="86" customWidth="1"/>
    <col min="9738" max="9739" width="3.7109375" style="86" customWidth="1"/>
    <col min="9740" max="9744" width="18.7109375" style="86" customWidth="1"/>
    <col min="9745" max="9745" width="1.85546875" style="86" customWidth="1"/>
    <col min="9746" max="9746" width="3" style="86" customWidth="1"/>
    <col min="9747" max="9984" width="0" style="86" hidden="1"/>
    <col min="9985" max="9985" width="3.42578125" style="86" customWidth="1"/>
    <col min="9986" max="9987" width="3.7109375" style="86" customWidth="1"/>
    <col min="9988" max="9988" width="24" style="86" customWidth="1"/>
    <col min="9989" max="9989" width="22.85546875" style="86" customWidth="1"/>
    <col min="9990" max="9990" width="20.140625" style="86" customWidth="1"/>
    <col min="9991" max="9992" width="18.7109375" style="86" customWidth="1"/>
    <col min="9993" max="9993" width="7.7109375" style="86" customWidth="1"/>
    <col min="9994" max="9995" width="3.7109375" style="86" customWidth="1"/>
    <col min="9996" max="10000" width="18.7109375" style="86" customWidth="1"/>
    <col min="10001" max="10001" width="1.85546875" style="86" customWidth="1"/>
    <col min="10002" max="10002" width="3" style="86" customWidth="1"/>
    <col min="10003" max="10240" width="0" style="86" hidden="1"/>
    <col min="10241" max="10241" width="3.42578125" style="86" customWidth="1"/>
    <col min="10242" max="10243" width="3.7109375" style="86" customWidth="1"/>
    <col min="10244" max="10244" width="24" style="86" customWidth="1"/>
    <col min="10245" max="10245" width="22.85546875" style="86" customWidth="1"/>
    <col min="10246" max="10246" width="20.140625" style="86" customWidth="1"/>
    <col min="10247" max="10248" width="18.7109375" style="86" customWidth="1"/>
    <col min="10249" max="10249" width="7.7109375" style="86" customWidth="1"/>
    <col min="10250" max="10251" width="3.7109375" style="86" customWidth="1"/>
    <col min="10252" max="10256" width="18.7109375" style="86" customWidth="1"/>
    <col min="10257" max="10257" width="1.85546875" style="86" customWidth="1"/>
    <col min="10258" max="10258" width="3" style="86" customWidth="1"/>
    <col min="10259" max="10496" width="0" style="86" hidden="1"/>
    <col min="10497" max="10497" width="3.42578125" style="86" customWidth="1"/>
    <col min="10498" max="10499" width="3.7109375" style="86" customWidth="1"/>
    <col min="10500" max="10500" width="24" style="86" customWidth="1"/>
    <col min="10501" max="10501" width="22.85546875" style="86" customWidth="1"/>
    <col min="10502" max="10502" width="20.140625" style="86" customWidth="1"/>
    <col min="10503" max="10504" width="18.7109375" style="86" customWidth="1"/>
    <col min="10505" max="10505" width="7.7109375" style="86" customWidth="1"/>
    <col min="10506" max="10507" width="3.7109375" style="86" customWidth="1"/>
    <col min="10508" max="10512" width="18.7109375" style="86" customWidth="1"/>
    <col min="10513" max="10513" width="1.85546875" style="86" customWidth="1"/>
    <col min="10514" max="10514" width="3" style="86" customWidth="1"/>
    <col min="10515" max="10752" width="0" style="86" hidden="1"/>
    <col min="10753" max="10753" width="3.42578125" style="86" customWidth="1"/>
    <col min="10754" max="10755" width="3.7109375" style="86" customWidth="1"/>
    <col min="10756" max="10756" width="24" style="86" customWidth="1"/>
    <col min="10757" max="10757" width="22.85546875" style="86" customWidth="1"/>
    <col min="10758" max="10758" width="20.140625" style="86" customWidth="1"/>
    <col min="10759" max="10760" width="18.7109375" style="86" customWidth="1"/>
    <col min="10761" max="10761" width="7.7109375" style="86" customWidth="1"/>
    <col min="10762" max="10763" width="3.7109375" style="86" customWidth="1"/>
    <col min="10764" max="10768" width="18.7109375" style="86" customWidth="1"/>
    <col min="10769" max="10769" width="1.85546875" style="86" customWidth="1"/>
    <col min="10770" max="10770" width="3" style="86" customWidth="1"/>
    <col min="10771" max="11008" width="0" style="86" hidden="1"/>
    <col min="11009" max="11009" width="3.42578125" style="86" customWidth="1"/>
    <col min="11010" max="11011" width="3.7109375" style="86" customWidth="1"/>
    <col min="11012" max="11012" width="24" style="86" customWidth="1"/>
    <col min="11013" max="11013" width="22.85546875" style="86" customWidth="1"/>
    <col min="11014" max="11014" width="20.140625" style="86" customWidth="1"/>
    <col min="11015" max="11016" width="18.7109375" style="86" customWidth="1"/>
    <col min="11017" max="11017" width="7.7109375" style="86" customWidth="1"/>
    <col min="11018" max="11019" width="3.7109375" style="86" customWidth="1"/>
    <col min="11020" max="11024" width="18.7109375" style="86" customWidth="1"/>
    <col min="11025" max="11025" width="1.85546875" style="86" customWidth="1"/>
    <col min="11026" max="11026" width="3" style="86" customWidth="1"/>
    <col min="11027" max="11264" width="0" style="86" hidden="1"/>
    <col min="11265" max="11265" width="3.42578125" style="86" customWidth="1"/>
    <col min="11266" max="11267" width="3.7109375" style="86" customWidth="1"/>
    <col min="11268" max="11268" width="24" style="86" customWidth="1"/>
    <col min="11269" max="11269" width="22.85546875" style="86" customWidth="1"/>
    <col min="11270" max="11270" width="20.140625" style="86" customWidth="1"/>
    <col min="11271" max="11272" width="18.7109375" style="86" customWidth="1"/>
    <col min="11273" max="11273" width="7.7109375" style="86" customWidth="1"/>
    <col min="11274" max="11275" width="3.7109375" style="86" customWidth="1"/>
    <col min="11276" max="11280" width="18.7109375" style="86" customWidth="1"/>
    <col min="11281" max="11281" width="1.85546875" style="86" customWidth="1"/>
    <col min="11282" max="11282" width="3" style="86" customWidth="1"/>
    <col min="11283" max="11520" width="0" style="86" hidden="1"/>
    <col min="11521" max="11521" width="3.42578125" style="86" customWidth="1"/>
    <col min="11522" max="11523" width="3.7109375" style="86" customWidth="1"/>
    <col min="11524" max="11524" width="24" style="86" customWidth="1"/>
    <col min="11525" max="11525" width="22.85546875" style="86" customWidth="1"/>
    <col min="11526" max="11526" width="20.140625" style="86" customWidth="1"/>
    <col min="11527" max="11528" width="18.7109375" style="86" customWidth="1"/>
    <col min="11529" max="11529" width="7.7109375" style="86" customWidth="1"/>
    <col min="11530" max="11531" width="3.7109375" style="86" customWidth="1"/>
    <col min="11532" max="11536" width="18.7109375" style="86" customWidth="1"/>
    <col min="11537" max="11537" width="1.85546875" style="86" customWidth="1"/>
    <col min="11538" max="11538" width="3" style="86" customWidth="1"/>
    <col min="11539" max="11776" width="0" style="86" hidden="1"/>
    <col min="11777" max="11777" width="3.42578125" style="86" customWidth="1"/>
    <col min="11778" max="11779" width="3.7109375" style="86" customWidth="1"/>
    <col min="11780" max="11780" width="24" style="86" customWidth="1"/>
    <col min="11781" max="11781" width="22.85546875" style="86" customWidth="1"/>
    <col min="11782" max="11782" width="20.140625" style="86" customWidth="1"/>
    <col min="11783" max="11784" width="18.7109375" style="86" customWidth="1"/>
    <col min="11785" max="11785" width="7.7109375" style="86" customWidth="1"/>
    <col min="11786" max="11787" width="3.7109375" style="86" customWidth="1"/>
    <col min="11788" max="11792" width="18.7109375" style="86" customWidth="1"/>
    <col min="11793" max="11793" width="1.85546875" style="86" customWidth="1"/>
    <col min="11794" max="11794" width="3" style="86" customWidth="1"/>
    <col min="11795" max="12032" width="0" style="86" hidden="1"/>
    <col min="12033" max="12033" width="3.42578125" style="86" customWidth="1"/>
    <col min="12034" max="12035" width="3.7109375" style="86" customWidth="1"/>
    <col min="12036" max="12036" width="24" style="86" customWidth="1"/>
    <col min="12037" max="12037" width="22.85546875" style="86" customWidth="1"/>
    <col min="12038" max="12038" width="20.140625" style="86" customWidth="1"/>
    <col min="12039" max="12040" width="18.7109375" style="86" customWidth="1"/>
    <col min="12041" max="12041" width="7.7109375" style="86" customWidth="1"/>
    <col min="12042" max="12043" width="3.7109375" style="86" customWidth="1"/>
    <col min="12044" max="12048" width="18.7109375" style="86" customWidth="1"/>
    <col min="12049" max="12049" width="1.85546875" style="86" customWidth="1"/>
    <col min="12050" max="12050" width="3" style="86" customWidth="1"/>
    <col min="12051" max="12288" width="0" style="86" hidden="1"/>
    <col min="12289" max="12289" width="3.42578125" style="86" customWidth="1"/>
    <col min="12290" max="12291" width="3.7109375" style="86" customWidth="1"/>
    <col min="12292" max="12292" width="24" style="86" customWidth="1"/>
    <col min="12293" max="12293" width="22.85546875" style="86" customWidth="1"/>
    <col min="12294" max="12294" width="20.140625" style="86" customWidth="1"/>
    <col min="12295" max="12296" width="18.7109375" style="86" customWidth="1"/>
    <col min="12297" max="12297" width="7.7109375" style="86" customWidth="1"/>
    <col min="12298" max="12299" width="3.7109375" style="86" customWidth="1"/>
    <col min="12300" max="12304" width="18.7109375" style="86" customWidth="1"/>
    <col min="12305" max="12305" width="1.85546875" style="86" customWidth="1"/>
    <col min="12306" max="12306" width="3" style="86" customWidth="1"/>
    <col min="12307" max="12544" width="0" style="86" hidden="1"/>
    <col min="12545" max="12545" width="3.42578125" style="86" customWidth="1"/>
    <col min="12546" max="12547" width="3.7109375" style="86" customWidth="1"/>
    <col min="12548" max="12548" width="24" style="86" customWidth="1"/>
    <col min="12549" max="12549" width="22.85546875" style="86" customWidth="1"/>
    <col min="12550" max="12550" width="20.140625" style="86" customWidth="1"/>
    <col min="12551" max="12552" width="18.7109375" style="86" customWidth="1"/>
    <col min="12553" max="12553" width="7.7109375" style="86" customWidth="1"/>
    <col min="12554" max="12555" width="3.7109375" style="86" customWidth="1"/>
    <col min="12556" max="12560" width="18.7109375" style="86" customWidth="1"/>
    <col min="12561" max="12561" width="1.85546875" style="86" customWidth="1"/>
    <col min="12562" max="12562" width="3" style="86" customWidth="1"/>
    <col min="12563" max="12800" width="0" style="86" hidden="1"/>
    <col min="12801" max="12801" width="3.42578125" style="86" customWidth="1"/>
    <col min="12802" max="12803" width="3.7109375" style="86" customWidth="1"/>
    <col min="12804" max="12804" width="24" style="86" customWidth="1"/>
    <col min="12805" max="12805" width="22.85546875" style="86" customWidth="1"/>
    <col min="12806" max="12806" width="20.140625" style="86" customWidth="1"/>
    <col min="12807" max="12808" width="18.7109375" style="86" customWidth="1"/>
    <col min="12809" max="12809" width="7.7109375" style="86" customWidth="1"/>
    <col min="12810" max="12811" width="3.7109375" style="86" customWidth="1"/>
    <col min="12812" max="12816" width="18.7109375" style="86" customWidth="1"/>
    <col min="12817" max="12817" width="1.85546875" style="86" customWidth="1"/>
    <col min="12818" max="12818" width="3" style="86" customWidth="1"/>
    <col min="12819" max="13056" width="0" style="86" hidden="1"/>
    <col min="13057" max="13057" width="3.42578125" style="86" customWidth="1"/>
    <col min="13058" max="13059" width="3.7109375" style="86" customWidth="1"/>
    <col min="13060" max="13060" width="24" style="86" customWidth="1"/>
    <col min="13061" max="13061" width="22.85546875" style="86" customWidth="1"/>
    <col min="13062" max="13062" width="20.140625" style="86" customWidth="1"/>
    <col min="13063" max="13064" width="18.7109375" style="86" customWidth="1"/>
    <col min="13065" max="13065" width="7.7109375" style="86" customWidth="1"/>
    <col min="13066" max="13067" width="3.7109375" style="86" customWidth="1"/>
    <col min="13068" max="13072" width="18.7109375" style="86" customWidth="1"/>
    <col min="13073" max="13073" width="1.85546875" style="86" customWidth="1"/>
    <col min="13074" max="13074" width="3" style="86" customWidth="1"/>
    <col min="13075" max="13312" width="0" style="86" hidden="1"/>
    <col min="13313" max="13313" width="3.42578125" style="86" customWidth="1"/>
    <col min="13314" max="13315" width="3.7109375" style="86" customWidth="1"/>
    <col min="13316" max="13316" width="24" style="86" customWidth="1"/>
    <col min="13317" max="13317" width="22.85546875" style="86" customWidth="1"/>
    <col min="13318" max="13318" width="20.140625" style="86" customWidth="1"/>
    <col min="13319" max="13320" width="18.7109375" style="86" customWidth="1"/>
    <col min="13321" max="13321" width="7.7109375" style="86" customWidth="1"/>
    <col min="13322" max="13323" width="3.7109375" style="86" customWidth="1"/>
    <col min="13324" max="13328" width="18.7109375" style="86" customWidth="1"/>
    <col min="13329" max="13329" width="1.85546875" style="86" customWidth="1"/>
    <col min="13330" max="13330" width="3" style="86" customWidth="1"/>
    <col min="13331" max="13568" width="0" style="86" hidden="1"/>
    <col min="13569" max="13569" width="3.42578125" style="86" customWidth="1"/>
    <col min="13570" max="13571" width="3.7109375" style="86" customWidth="1"/>
    <col min="13572" max="13572" width="24" style="86" customWidth="1"/>
    <col min="13573" max="13573" width="22.85546875" style="86" customWidth="1"/>
    <col min="13574" max="13574" width="20.140625" style="86" customWidth="1"/>
    <col min="13575" max="13576" width="18.7109375" style="86" customWidth="1"/>
    <col min="13577" max="13577" width="7.7109375" style="86" customWidth="1"/>
    <col min="13578" max="13579" width="3.7109375" style="86" customWidth="1"/>
    <col min="13580" max="13584" width="18.7109375" style="86" customWidth="1"/>
    <col min="13585" max="13585" width="1.85546875" style="86" customWidth="1"/>
    <col min="13586" max="13586" width="3" style="86" customWidth="1"/>
    <col min="13587" max="13824" width="0" style="86" hidden="1"/>
    <col min="13825" max="13825" width="3.42578125" style="86" customWidth="1"/>
    <col min="13826" max="13827" width="3.7109375" style="86" customWidth="1"/>
    <col min="13828" max="13828" width="24" style="86" customWidth="1"/>
    <col min="13829" max="13829" width="22.85546875" style="86" customWidth="1"/>
    <col min="13830" max="13830" width="20.140625" style="86" customWidth="1"/>
    <col min="13831" max="13832" width="18.7109375" style="86" customWidth="1"/>
    <col min="13833" max="13833" width="7.7109375" style="86" customWidth="1"/>
    <col min="13834" max="13835" width="3.7109375" style="86" customWidth="1"/>
    <col min="13836" max="13840" width="18.7109375" style="86" customWidth="1"/>
    <col min="13841" max="13841" width="1.85546875" style="86" customWidth="1"/>
    <col min="13842" max="13842" width="3" style="86" customWidth="1"/>
    <col min="13843" max="14080" width="0" style="86" hidden="1"/>
    <col min="14081" max="14081" width="3.42578125" style="86" customWidth="1"/>
    <col min="14082" max="14083" width="3.7109375" style="86" customWidth="1"/>
    <col min="14084" max="14084" width="24" style="86" customWidth="1"/>
    <col min="14085" max="14085" width="22.85546875" style="86" customWidth="1"/>
    <col min="14086" max="14086" width="20.140625" style="86" customWidth="1"/>
    <col min="14087" max="14088" width="18.7109375" style="86" customWidth="1"/>
    <col min="14089" max="14089" width="7.7109375" style="86" customWidth="1"/>
    <col min="14090" max="14091" width="3.7109375" style="86" customWidth="1"/>
    <col min="14092" max="14096" width="18.7109375" style="86" customWidth="1"/>
    <col min="14097" max="14097" width="1.85546875" style="86" customWidth="1"/>
    <col min="14098" max="14098" width="3" style="86" customWidth="1"/>
    <col min="14099" max="14336" width="0" style="86" hidden="1"/>
    <col min="14337" max="14337" width="3.42578125" style="86" customWidth="1"/>
    <col min="14338" max="14339" width="3.7109375" style="86" customWidth="1"/>
    <col min="14340" max="14340" width="24" style="86" customWidth="1"/>
    <col min="14341" max="14341" width="22.85546875" style="86" customWidth="1"/>
    <col min="14342" max="14342" width="20.140625" style="86" customWidth="1"/>
    <col min="14343" max="14344" width="18.7109375" style="86" customWidth="1"/>
    <col min="14345" max="14345" width="7.7109375" style="86" customWidth="1"/>
    <col min="14346" max="14347" width="3.7109375" style="86" customWidth="1"/>
    <col min="14348" max="14352" width="18.7109375" style="86" customWidth="1"/>
    <col min="14353" max="14353" width="1.85546875" style="86" customWidth="1"/>
    <col min="14354" max="14354" width="3" style="86" customWidth="1"/>
    <col min="14355" max="14592" width="0" style="86" hidden="1"/>
    <col min="14593" max="14593" width="3.42578125" style="86" customWidth="1"/>
    <col min="14594" max="14595" width="3.7109375" style="86" customWidth="1"/>
    <col min="14596" max="14596" width="24" style="86" customWidth="1"/>
    <col min="14597" max="14597" width="22.85546875" style="86" customWidth="1"/>
    <col min="14598" max="14598" width="20.140625" style="86" customWidth="1"/>
    <col min="14599" max="14600" width="18.7109375" style="86" customWidth="1"/>
    <col min="14601" max="14601" width="7.7109375" style="86" customWidth="1"/>
    <col min="14602" max="14603" width="3.7109375" style="86" customWidth="1"/>
    <col min="14604" max="14608" width="18.7109375" style="86" customWidth="1"/>
    <col min="14609" max="14609" width="1.85546875" style="86" customWidth="1"/>
    <col min="14610" max="14610" width="3" style="86" customWidth="1"/>
    <col min="14611" max="14848" width="0" style="86" hidden="1"/>
    <col min="14849" max="14849" width="3.42578125" style="86" customWidth="1"/>
    <col min="14850" max="14851" width="3.7109375" style="86" customWidth="1"/>
    <col min="14852" max="14852" width="24" style="86" customWidth="1"/>
    <col min="14853" max="14853" width="22.85546875" style="86" customWidth="1"/>
    <col min="14854" max="14854" width="20.140625" style="86" customWidth="1"/>
    <col min="14855" max="14856" width="18.7109375" style="86" customWidth="1"/>
    <col min="14857" max="14857" width="7.7109375" style="86" customWidth="1"/>
    <col min="14858" max="14859" width="3.7109375" style="86" customWidth="1"/>
    <col min="14860" max="14864" width="18.7109375" style="86" customWidth="1"/>
    <col min="14865" max="14865" width="1.85546875" style="86" customWidth="1"/>
    <col min="14866" max="14866" width="3" style="86" customWidth="1"/>
    <col min="14867" max="15104" width="0" style="86" hidden="1"/>
    <col min="15105" max="15105" width="3.42578125" style="86" customWidth="1"/>
    <col min="15106" max="15107" width="3.7109375" style="86" customWidth="1"/>
    <col min="15108" max="15108" width="24" style="86" customWidth="1"/>
    <col min="15109" max="15109" width="22.85546875" style="86" customWidth="1"/>
    <col min="15110" max="15110" width="20.140625" style="86" customWidth="1"/>
    <col min="15111" max="15112" width="18.7109375" style="86" customWidth="1"/>
    <col min="15113" max="15113" width="7.7109375" style="86" customWidth="1"/>
    <col min="15114" max="15115" width="3.7109375" style="86" customWidth="1"/>
    <col min="15116" max="15120" width="18.7109375" style="86" customWidth="1"/>
    <col min="15121" max="15121" width="1.85546875" style="86" customWidth="1"/>
    <col min="15122" max="15122" width="3" style="86" customWidth="1"/>
    <col min="15123" max="15360" width="0" style="86" hidden="1"/>
    <col min="15361" max="15361" width="3.42578125" style="86" customWidth="1"/>
    <col min="15362" max="15363" width="3.7109375" style="86" customWidth="1"/>
    <col min="15364" max="15364" width="24" style="86" customWidth="1"/>
    <col min="15365" max="15365" width="22.85546875" style="86" customWidth="1"/>
    <col min="15366" max="15366" width="20.140625" style="86" customWidth="1"/>
    <col min="15367" max="15368" width="18.7109375" style="86" customWidth="1"/>
    <col min="15369" max="15369" width="7.7109375" style="86" customWidth="1"/>
    <col min="15370" max="15371" width="3.7109375" style="86" customWidth="1"/>
    <col min="15372" max="15376" width="18.7109375" style="86" customWidth="1"/>
    <col min="15377" max="15377" width="1.85546875" style="86" customWidth="1"/>
    <col min="15378" max="15378" width="3" style="86" customWidth="1"/>
    <col min="15379" max="15616" width="0" style="86" hidden="1"/>
    <col min="15617" max="15617" width="3.42578125" style="86" customWidth="1"/>
    <col min="15618" max="15619" width="3.7109375" style="86" customWidth="1"/>
    <col min="15620" max="15620" width="24" style="86" customWidth="1"/>
    <col min="15621" max="15621" width="22.85546875" style="86" customWidth="1"/>
    <col min="15622" max="15622" width="20.140625" style="86" customWidth="1"/>
    <col min="15623" max="15624" width="18.7109375" style="86" customWidth="1"/>
    <col min="15625" max="15625" width="7.7109375" style="86" customWidth="1"/>
    <col min="15626" max="15627" width="3.7109375" style="86" customWidth="1"/>
    <col min="15628" max="15632" width="18.7109375" style="86" customWidth="1"/>
    <col min="15633" max="15633" width="1.85546875" style="86" customWidth="1"/>
    <col min="15634" max="15634" width="3" style="86" customWidth="1"/>
    <col min="15635" max="15872" width="0" style="86" hidden="1"/>
    <col min="15873" max="15873" width="3.42578125" style="86" customWidth="1"/>
    <col min="15874" max="15875" width="3.7109375" style="86" customWidth="1"/>
    <col min="15876" max="15876" width="24" style="86" customWidth="1"/>
    <col min="15877" max="15877" width="22.85546875" style="86" customWidth="1"/>
    <col min="15878" max="15878" width="20.140625" style="86" customWidth="1"/>
    <col min="15879" max="15880" width="18.7109375" style="86" customWidth="1"/>
    <col min="15881" max="15881" width="7.7109375" style="86" customWidth="1"/>
    <col min="15882" max="15883" width="3.7109375" style="86" customWidth="1"/>
    <col min="15884" max="15888" width="18.7109375" style="86" customWidth="1"/>
    <col min="15889" max="15889" width="1.85546875" style="86" customWidth="1"/>
    <col min="15890" max="15890" width="3" style="86" customWidth="1"/>
    <col min="15891" max="16128" width="0" style="86" hidden="1"/>
    <col min="16129" max="16129" width="3.42578125" style="86" customWidth="1"/>
    <col min="16130" max="16131" width="3.7109375" style="86" customWidth="1"/>
    <col min="16132" max="16132" width="24" style="86" customWidth="1"/>
    <col min="16133" max="16133" width="22.85546875" style="86" customWidth="1"/>
    <col min="16134" max="16134" width="20.140625" style="86" customWidth="1"/>
    <col min="16135" max="16136" width="18.7109375" style="86" customWidth="1"/>
    <col min="16137" max="16137" width="7.7109375" style="86" customWidth="1"/>
    <col min="16138" max="16139" width="3.7109375" style="86" customWidth="1"/>
    <col min="16140" max="16144" width="18.7109375" style="86" customWidth="1"/>
    <col min="16145" max="16145" width="1.85546875" style="86" customWidth="1"/>
    <col min="16146" max="16146" width="3" style="86" customWidth="1"/>
    <col min="16147" max="16384" width="0" style="86" hidden="1"/>
  </cols>
  <sheetData>
    <row r="1" spans="1:17" x14ac:dyDescent="0.2"/>
    <row r="2" spans="1:17" s="38" customFormat="1" x14ac:dyDescent="0.2">
      <c r="B2" s="39"/>
      <c r="C2" s="39"/>
      <c r="D2" s="39"/>
      <c r="E2" s="533" t="s">
        <v>274</v>
      </c>
      <c r="F2" s="533"/>
      <c r="G2" s="533"/>
      <c r="H2" s="533"/>
      <c r="I2" s="533"/>
      <c r="J2" s="533"/>
      <c r="K2" s="533"/>
      <c r="L2" s="533"/>
      <c r="M2" s="533"/>
      <c r="N2" s="533"/>
      <c r="O2" s="533"/>
      <c r="P2" s="39"/>
      <c r="Q2" s="39"/>
    </row>
    <row r="3" spans="1:17" x14ac:dyDescent="0.2">
      <c r="B3" s="39"/>
      <c r="C3" s="39"/>
      <c r="D3" s="39"/>
      <c r="E3" s="533" t="s">
        <v>136</v>
      </c>
      <c r="F3" s="533"/>
      <c r="G3" s="533"/>
      <c r="H3" s="533"/>
      <c r="I3" s="533"/>
      <c r="J3" s="533"/>
      <c r="K3" s="533"/>
      <c r="L3" s="533"/>
      <c r="M3" s="533"/>
      <c r="N3" s="533"/>
      <c r="O3" s="533"/>
      <c r="P3" s="39"/>
      <c r="Q3" s="39"/>
    </row>
    <row r="4" spans="1:17" x14ac:dyDescent="0.2">
      <c r="B4" s="39"/>
      <c r="C4" s="39"/>
      <c r="D4" s="39"/>
      <c r="E4" s="533" t="s">
        <v>275</v>
      </c>
      <c r="F4" s="533"/>
      <c r="G4" s="533"/>
      <c r="H4" s="533"/>
      <c r="I4" s="533"/>
      <c r="J4" s="533"/>
      <c r="K4" s="533"/>
      <c r="L4" s="533"/>
      <c r="M4" s="533"/>
      <c r="N4" s="533"/>
      <c r="O4" s="533"/>
      <c r="P4" s="39"/>
      <c r="Q4" s="39"/>
    </row>
    <row r="5" spans="1:17" x14ac:dyDescent="0.2">
      <c r="B5" s="39"/>
      <c r="C5" s="39"/>
      <c r="D5" s="39"/>
      <c r="E5" s="533" t="s">
        <v>1</v>
      </c>
      <c r="F5" s="533"/>
      <c r="G5" s="533"/>
      <c r="H5" s="533"/>
      <c r="I5" s="533"/>
      <c r="J5" s="533"/>
      <c r="K5" s="533"/>
      <c r="L5" s="533"/>
      <c r="M5" s="533"/>
      <c r="N5" s="533"/>
      <c r="O5" s="533"/>
      <c r="P5" s="39"/>
      <c r="Q5" s="39"/>
    </row>
    <row r="6" spans="1:17" x14ac:dyDescent="0.2">
      <c r="C6" s="87"/>
      <c r="D6" s="88"/>
      <c r="E6" s="355"/>
      <c r="F6" s="355"/>
      <c r="G6" s="355"/>
      <c r="H6" s="355"/>
      <c r="I6" s="355"/>
      <c r="J6" s="355"/>
      <c r="K6" s="355"/>
      <c r="L6" s="355"/>
      <c r="M6" s="355"/>
      <c r="N6" s="355"/>
      <c r="O6" s="39"/>
      <c r="P6" s="38"/>
      <c r="Q6" s="38"/>
    </row>
    <row r="7" spans="1:17" x14ac:dyDescent="0.2">
      <c r="A7" s="78"/>
      <c r="B7" s="546" t="s">
        <v>2</v>
      </c>
      <c r="C7" s="546"/>
      <c r="D7" s="546"/>
      <c r="E7" s="525" t="s">
        <v>277</v>
      </c>
      <c r="F7" s="525"/>
      <c r="G7" s="525"/>
      <c r="H7" s="525"/>
      <c r="I7" s="525"/>
      <c r="J7" s="525"/>
      <c r="K7" s="525"/>
      <c r="L7" s="525"/>
      <c r="M7" s="525"/>
      <c r="N7" s="525"/>
      <c r="O7" s="525"/>
      <c r="P7" s="89"/>
      <c r="Q7" s="38"/>
    </row>
    <row r="8" spans="1:17" s="38" customFormat="1" x14ac:dyDescent="0.2">
      <c r="A8" s="43"/>
      <c r="B8" s="87"/>
      <c r="C8" s="87"/>
      <c r="D8" s="88"/>
      <c r="E8" s="87"/>
      <c r="F8" s="87"/>
      <c r="G8" s="90"/>
      <c r="H8" s="90"/>
      <c r="I8" s="88"/>
    </row>
    <row r="9" spans="1:17" s="38" customFormat="1" x14ac:dyDescent="0.2">
      <c r="A9" s="43"/>
      <c r="B9" s="43"/>
      <c r="C9" s="91"/>
      <c r="D9" s="88"/>
      <c r="E9" s="91"/>
      <c r="F9" s="91"/>
      <c r="G9" s="92"/>
      <c r="H9" s="92"/>
      <c r="I9" s="88"/>
    </row>
    <row r="10" spans="1:17" s="38" customFormat="1" x14ac:dyDescent="0.2">
      <c r="A10" s="93"/>
      <c r="B10" s="542" t="s">
        <v>66</v>
      </c>
      <c r="C10" s="543"/>
      <c r="D10" s="543"/>
      <c r="E10" s="543"/>
      <c r="F10" s="356"/>
      <c r="G10" s="76">
        <v>2017</v>
      </c>
      <c r="H10" s="76">
        <v>2016</v>
      </c>
      <c r="I10" s="97"/>
      <c r="J10" s="543" t="s">
        <v>66</v>
      </c>
      <c r="K10" s="543"/>
      <c r="L10" s="543"/>
      <c r="M10" s="543"/>
      <c r="N10" s="356"/>
      <c r="O10" s="76">
        <v>2017</v>
      </c>
      <c r="P10" s="76">
        <v>2016</v>
      </c>
      <c r="Q10" s="369"/>
    </row>
    <row r="11" spans="1:17" s="38" customFormat="1" x14ac:dyDescent="0.2">
      <c r="A11" s="43"/>
      <c r="B11" s="47"/>
      <c r="C11" s="43"/>
      <c r="D11" s="48"/>
      <c r="E11" s="48"/>
      <c r="F11" s="48"/>
      <c r="G11" s="94"/>
      <c r="H11" s="94"/>
      <c r="I11" s="43"/>
      <c r="Q11" s="50"/>
    </row>
    <row r="12" spans="1:17" s="38" customFormat="1" x14ac:dyDescent="0.2">
      <c r="A12" s="52"/>
      <c r="B12" s="81"/>
      <c r="C12" s="95"/>
      <c r="D12" s="95"/>
      <c r="E12" s="95"/>
      <c r="F12" s="95"/>
      <c r="G12" s="94"/>
      <c r="H12" s="94"/>
      <c r="I12" s="52"/>
      <c r="Q12" s="50"/>
    </row>
    <row r="13" spans="1:17" x14ac:dyDescent="0.2">
      <c r="A13" s="52"/>
      <c r="B13" s="544" t="s">
        <v>137</v>
      </c>
      <c r="C13" s="545"/>
      <c r="D13" s="545"/>
      <c r="E13" s="545"/>
      <c r="F13" s="545"/>
      <c r="G13" s="94"/>
      <c r="H13" s="94"/>
      <c r="I13" s="52"/>
      <c r="J13" s="545" t="s">
        <v>138</v>
      </c>
      <c r="K13" s="545"/>
      <c r="L13" s="545"/>
      <c r="M13" s="545"/>
      <c r="N13" s="545"/>
      <c r="O13" s="96"/>
      <c r="P13" s="96"/>
      <c r="Q13" s="50"/>
    </row>
    <row r="14" spans="1:17" x14ac:dyDescent="0.2">
      <c r="A14" s="52"/>
      <c r="B14" s="81"/>
      <c r="C14" s="389"/>
      <c r="D14" s="199"/>
      <c r="E14" s="389"/>
      <c r="F14" s="389"/>
      <c r="G14" s="352"/>
      <c r="H14" s="352"/>
      <c r="I14" s="199"/>
      <c r="J14" s="199"/>
      <c r="K14" s="389"/>
      <c r="L14" s="389"/>
      <c r="M14" s="389"/>
      <c r="N14" s="389"/>
      <c r="O14" s="354"/>
      <c r="P14" s="354"/>
      <c r="Q14" s="50"/>
    </row>
    <row r="15" spans="1:17" x14ac:dyDescent="0.2">
      <c r="A15" s="52"/>
      <c r="B15" s="81"/>
      <c r="C15" s="539" t="s">
        <v>139</v>
      </c>
      <c r="D15" s="539"/>
      <c r="E15" s="539"/>
      <c r="F15" s="539"/>
      <c r="G15" s="351">
        <f>SUM(G16:G26)</f>
        <v>953594446</v>
      </c>
      <c r="H15" s="351">
        <f>SUM(H16:H26)</f>
        <v>647387396.63</v>
      </c>
      <c r="I15" s="199"/>
      <c r="J15" s="199"/>
      <c r="K15" s="539" t="s">
        <v>139</v>
      </c>
      <c r="L15" s="539"/>
      <c r="M15" s="539"/>
      <c r="N15" s="539"/>
      <c r="O15" s="351">
        <f>SUM(O16:O18)</f>
        <v>0</v>
      </c>
      <c r="P15" s="351">
        <f>SUM(P16:P18)</f>
        <v>0</v>
      </c>
      <c r="Q15" s="50"/>
    </row>
    <row r="16" spans="1:17" s="391" customFormat="1" x14ac:dyDescent="0.2">
      <c r="A16" s="199"/>
      <c r="B16" s="221"/>
      <c r="C16" s="389"/>
      <c r="D16" s="540" t="s">
        <v>71</v>
      </c>
      <c r="E16" s="540"/>
      <c r="F16" s="540"/>
      <c r="G16" s="184">
        <f>+EA!E14</f>
        <v>0</v>
      </c>
      <c r="H16" s="184">
        <f>+EA!F14</f>
        <v>0</v>
      </c>
      <c r="I16" s="199"/>
      <c r="J16" s="199"/>
      <c r="K16" s="218"/>
      <c r="L16" s="541" t="s">
        <v>33</v>
      </c>
      <c r="M16" s="541"/>
      <c r="N16" s="541"/>
      <c r="O16" s="184"/>
      <c r="P16" s="184">
        <v>0</v>
      </c>
      <c r="Q16" s="390"/>
    </row>
    <row r="17" spans="1:17" s="391" customFormat="1" x14ac:dyDescent="0.2">
      <c r="A17" s="199"/>
      <c r="B17" s="221"/>
      <c r="C17" s="389"/>
      <c r="D17" s="540" t="s">
        <v>140</v>
      </c>
      <c r="E17" s="540"/>
      <c r="F17" s="540"/>
      <c r="G17" s="184">
        <f>+EA!E15</f>
        <v>0</v>
      </c>
      <c r="H17" s="184">
        <f>+EA!F15</f>
        <v>0</v>
      </c>
      <c r="I17" s="199"/>
      <c r="J17" s="199"/>
      <c r="K17" s="218"/>
      <c r="L17" s="541" t="s">
        <v>35</v>
      </c>
      <c r="M17" s="541"/>
      <c r="N17" s="541"/>
      <c r="O17" s="184"/>
      <c r="P17" s="184">
        <v>0</v>
      </c>
      <c r="Q17" s="390"/>
    </row>
    <row r="18" spans="1:17" s="391" customFormat="1" x14ac:dyDescent="0.2">
      <c r="A18" s="199"/>
      <c r="B18" s="221"/>
      <c r="C18" s="477"/>
      <c r="D18" s="540" t="s">
        <v>141</v>
      </c>
      <c r="E18" s="540"/>
      <c r="F18" s="540"/>
      <c r="G18" s="184">
        <f>+EA!E16</f>
        <v>0</v>
      </c>
      <c r="H18" s="184">
        <f>+EA!F16</f>
        <v>0</v>
      </c>
      <c r="I18" s="199"/>
      <c r="J18" s="199"/>
      <c r="K18" s="352"/>
      <c r="L18" s="541" t="s">
        <v>142</v>
      </c>
      <c r="M18" s="541"/>
      <c r="N18" s="541"/>
      <c r="O18" s="184"/>
      <c r="P18" s="184">
        <v>0</v>
      </c>
      <c r="Q18" s="390"/>
    </row>
    <row r="19" spans="1:17" s="391" customFormat="1" x14ac:dyDescent="0.2">
      <c r="A19" s="199"/>
      <c r="B19" s="221"/>
      <c r="C19" s="477"/>
      <c r="D19" s="540" t="s">
        <v>77</v>
      </c>
      <c r="E19" s="540"/>
      <c r="F19" s="540"/>
      <c r="G19" s="184">
        <f>+EA!E17</f>
        <v>0</v>
      </c>
      <c r="H19" s="184">
        <f>+EA!F17</f>
        <v>0</v>
      </c>
      <c r="I19" s="199"/>
      <c r="J19" s="199"/>
      <c r="K19" s="352"/>
      <c r="L19" s="218"/>
      <c r="M19" s="218"/>
      <c r="N19" s="218"/>
      <c r="O19" s="218"/>
      <c r="P19" s="218"/>
      <c r="Q19" s="390"/>
    </row>
    <row r="20" spans="1:17" s="391" customFormat="1" x14ac:dyDescent="0.2">
      <c r="A20" s="199"/>
      <c r="B20" s="221"/>
      <c r="C20" s="477"/>
      <c r="D20" s="540" t="s">
        <v>78</v>
      </c>
      <c r="E20" s="540"/>
      <c r="F20" s="540"/>
      <c r="G20" s="184">
        <f>+EA!E18</f>
        <v>0</v>
      </c>
      <c r="H20" s="184">
        <f>+EA!F18</f>
        <v>161000.49</v>
      </c>
      <c r="I20" s="199"/>
      <c r="J20" s="199"/>
      <c r="K20" s="539" t="s">
        <v>143</v>
      </c>
      <c r="L20" s="539"/>
      <c r="M20" s="539"/>
      <c r="N20" s="539"/>
      <c r="O20" s="351">
        <f>SUM(O21:O23)</f>
        <v>0</v>
      </c>
      <c r="P20" s="351">
        <f>SUM(P21:P23)</f>
        <v>0</v>
      </c>
      <c r="Q20" s="390"/>
    </row>
    <row r="21" spans="1:17" s="391" customFormat="1" x14ac:dyDescent="0.2">
      <c r="A21" s="199"/>
      <c r="B21" s="221"/>
      <c r="C21" s="477"/>
      <c r="D21" s="540" t="s">
        <v>80</v>
      </c>
      <c r="E21" s="540"/>
      <c r="F21" s="540"/>
      <c r="G21" s="184">
        <v>0</v>
      </c>
      <c r="H21" s="184">
        <f>+EA!F19</f>
        <v>0</v>
      </c>
      <c r="I21" s="199"/>
      <c r="J21" s="199"/>
      <c r="K21" s="352"/>
      <c r="L21" s="541" t="s">
        <v>33</v>
      </c>
      <c r="M21" s="541"/>
      <c r="N21" s="541"/>
      <c r="O21" s="184"/>
      <c r="P21" s="184">
        <v>0</v>
      </c>
      <c r="Q21" s="390"/>
    </row>
    <row r="22" spans="1:17" s="391" customFormat="1" x14ac:dyDescent="0.2">
      <c r="A22" s="199"/>
      <c r="B22" s="221"/>
      <c r="C22" s="477"/>
      <c r="D22" s="540" t="s">
        <v>82</v>
      </c>
      <c r="E22" s="540"/>
      <c r="F22" s="540"/>
      <c r="G22" s="184">
        <f>+EA!E20</f>
        <v>0</v>
      </c>
      <c r="H22" s="184">
        <f>+EA!F20</f>
        <v>0</v>
      </c>
      <c r="I22" s="199"/>
      <c r="J22" s="199"/>
      <c r="K22" s="389"/>
      <c r="L22" s="541" t="s">
        <v>35</v>
      </c>
      <c r="M22" s="541"/>
      <c r="N22" s="541"/>
      <c r="O22" s="184"/>
      <c r="P22" s="130">
        <v>0</v>
      </c>
      <c r="Q22" s="390"/>
    </row>
    <row r="23" spans="1:17" s="391" customFormat="1" ht="26.25" customHeight="1" x14ac:dyDescent="0.2">
      <c r="A23" s="199"/>
      <c r="B23" s="221"/>
      <c r="C23" s="477"/>
      <c r="D23" s="540" t="s">
        <v>84</v>
      </c>
      <c r="E23" s="540"/>
      <c r="F23" s="540"/>
      <c r="G23" s="184">
        <f>+EA!E21</f>
        <v>0</v>
      </c>
      <c r="H23" s="184">
        <f>+EA!F21</f>
        <v>0</v>
      </c>
      <c r="I23" s="199"/>
      <c r="J23" s="199"/>
      <c r="K23" s="218"/>
      <c r="L23" s="541" t="s">
        <v>273</v>
      </c>
      <c r="M23" s="541"/>
      <c r="N23" s="541"/>
      <c r="O23" s="184"/>
      <c r="P23" s="130">
        <v>0</v>
      </c>
      <c r="Q23" s="390"/>
    </row>
    <row r="24" spans="1:17" s="391" customFormat="1" x14ac:dyDescent="0.2">
      <c r="A24" s="199"/>
      <c r="B24" s="221"/>
      <c r="C24" s="389"/>
      <c r="D24" s="540" t="s">
        <v>89</v>
      </c>
      <c r="E24" s="540"/>
      <c r="F24" s="540"/>
      <c r="G24" s="184">
        <v>0</v>
      </c>
      <c r="H24" s="184">
        <f>+EA!F24</f>
        <v>0</v>
      </c>
      <c r="I24" s="199"/>
      <c r="J24" s="199"/>
      <c r="K24" s="352"/>
      <c r="L24" s="218"/>
      <c r="M24" s="218"/>
      <c r="N24" s="218"/>
      <c r="O24" s="218"/>
      <c r="P24" s="218"/>
      <c r="Q24" s="390"/>
    </row>
    <row r="25" spans="1:17" s="391" customFormat="1" x14ac:dyDescent="0.2">
      <c r="A25" s="199"/>
      <c r="B25" s="221"/>
      <c r="C25" s="477"/>
      <c r="D25" s="540" t="s">
        <v>144</v>
      </c>
      <c r="E25" s="540"/>
      <c r="F25" s="540"/>
      <c r="G25" s="184">
        <f>+EA!E25</f>
        <v>953267736</v>
      </c>
      <c r="H25" s="184">
        <f>+EA!F23</f>
        <v>647226396.13999999</v>
      </c>
      <c r="I25" s="199"/>
      <c r="J25" s="199"/>
      <c r="K25" s="539" t="s">
        <v>145</v>
      </c>
      <c r="L25" s="539"/>
      <c r="M25" s="539"/>
      <c r="N25" s="539"/>
      <c r="O25" s="351">
        <f>O15-O20</f>
        <v>0</v>
      </c>
      <c r="P25" s="351">
        <f>P15-P20</f>
        <v>0</v>
      </c>
      <c r="Q25" s="390"/>
    </row>
    <row r="26" spans="1:17" s="391" customFormat="1" x14ac:dyDescent="0.2">
      <c r="A26" s="199"/>
      <c r="B26" s="221"/>
      <c r="C26" s="389"/>
      <c r="D26" s="540" t="s">
        <v>146</v>
      </c>
      <c r="E26" s="540"/>
      <c r="F26" s="480"/>
      <c r="G26" s="184">
        <f>+EA!E27</f>
        <v>326710</v>
      </c>
      <c r="H26" s="184">
        <f>+EA!F27</f>
        <v>0</v>
      </c>
      <c r="I26" s="199"/>
      <c r="J26" s="199"/>
      <c r="K26" s="218"/>
      <c r="L26" s="218"/>
      <c r="M26" s="218"/>
      <c r="N26" s="218"/>
      <c r="O26" s="218"/>
      <c r="P26" s="218"/>
      <c r="Q26" s="390"/>
    </row>
    <row r="27" spans="1:17" s="391" customFormat="1" x14ac:dyDescent="0.2">
      <c r="A27" s="199"/>
      <c r="B27" s="221"/>
      <c r="C27" s="389"/>
      <c r="D27" s="199"/>
      <c r="E27" s="389"/>
      <c r="F27" s="389"/>
      <c r="G27" s="352"/>
      <c r="H27" s="352"/>
      <c r="I27" s="199"/>
      <c r="J27" s="218"/>
      <c r="K27" s="218"/>
      <c r="L27" s="218"/>
      <c r="M27" s="218"/>
      <c r="N27" s="218"/>
      <c r="O27" s="218"/>
      <c r="P27" s="218"/>
      <c r="Q27" s="390"/>
    </row>
    <row r="28" spans="1:17" s="391" customFormat="1" x14ac:dyDescent="0.2">
      <c r="A28" s="199"/>
      <c r="B28" s="221"/>
      <c r="C28" s="539" t="s">
        <v>143</v>
      </c>
      <c r="D28" s="539"/>
      <c r="E28" s="539"/>
      <c r="F28" s="539"/>
      <c r="G28" s="351">
        <f>SUM(G29:G44)</f>
        <v>5902459.6699999999</v>
      </c>
      <c r="H28" s="351">
        <f>SUM(H29:H44)</f>
        <v>395966933.60000002</v>
      </c>
      <c r="I28" s="199"/>
      <c r="J28" s="539" t="s">
        <v>147</v>
      </c>
      <c r="K28" s="539"/>
      <c r="L28" s="539"/>
      <c r="M28" s="539"/>
      <c r="N28" s="539"/>
      <c r="O28" s="354"/>
      <c r="P28" s="354"/>
      <c r="Q28" s="390"/>
    </row>
    <row r="29" spans="1:17" s="391" customFormat="1" x14ac:dyDescent="0.2">
      <c r="A29" s="199"/>
      <c r="B29" s="221"/>
      <c r="C29" s="478"/>
      <c r="D29" s="540" t="s">
        <v>148</v>
      </c>
      <c r="E29" s="540"/>
      <c r="F29" s="540"/>
      <c r="G29" s="184">
        <f>+EA!J14</f>
        <v>0</v>
      </c>
      <c r="H29" s="184">
        <f>+EA!K14</f>
        <v>0</v>
      </c>
      <c r="I29" s="199"/>
      <c r="J29" s="199"/>
      <c r="K29" s="389"/>
      <c r="L29" s="389"/>
      <c r="M29" s="389"/>
      <c r="N29" s="389"/>
      <c r="O29" s="354"/>
      <c r="P29" s="354"/>
      <c r="Q29" s="390"/>
    </row>
    <row r="30" spans="1:17" s="391" customFormat="1" x14ac:dyDescent="0.2">
      <c r="A30" s="199"/>
      <c r="B30" s="221"/>
      <c r="C30" s="478"/>
      <c r="D30" s="540" t="s">
        <v>74</v>
      </c>
      <c r="E30" s="540"/>
      <c r="F30" s="540"/>
      <c r="G30" s="184">
        <f>+EA!J15</f>
        <v>5198998.68</v>
      </c>
      <c r="H30" s="184">
        <f>+EA!K15</f>
        <v>0</v>
      </c>
      <c r="I30" s="199"/>
      <c r="J30" s="218"/>
      <c r="K30" s="539" t="s">
        <v>139</v>
      </c>
      <c r="L30" s="539"/>
      <c r="M30" s="539"/>
      <c r="N30" s="539"/>
      <c r="O30" s="351">
        <f>O31+O34+O35</f>
        <v>0</v>
      </c>
      <c r="P30" s="351">
        <f>P31+P34+P35</f>
        <v>0</v>
      </c>
      <c r="Q30" s="390"/>
    </row>
    <row r="31" spans="1:17" s="391" customFormat="1" x14ac:dyDescent="0.2">
      <c r="A31" s="199"/>
      <c r="B31" s="221"/>
      <c r="C31" s="478"/>
      <c r="D31" s="540" t="s">
        <v>76</v>
      </c>
      <c r="E31" s="540"/>
      <c r="F31" s="540"/>
      <c r="G31" s="184">
        <f>+EA!J16</f>
        <v>703460.99</v>
      </c>
      <c r="H31" s="184">
        <f>+EA!K16</f>
        <v>30964.6</v>
      </c>
      <c r="I31" s="199"/>
      <c r="J31" s="199"/>
      <c r="K31" s="218"/>
      <c r="L31" s="541" t="s">
        <v>149</v>
      </c>
      <c r="M31" s="541"/>
      <c r="N31" s="541"/>
      <c r="O31" s="184">
        <f>SUM(O32:O33)</f>
        <v>0</v>
      </c>
      <c r="P31" s="130">
        <v>0</v>
      </c>
      <c r="Q31" s="390"/>
    </row>
    <row r="32" spans="1:17" s="391" customFormat="1" x14ac:dyDescent="0.2">
      <c r="A32" s="199"/>
      <c r="B32" s="221"/>
      <c r="C32" s="389"/>
      <c r="D32" s="540" t="s">
        <v>81</v>
      </c>
      <c r="E32" s="540"/>
      <c r="F32" s="540"/>
      <c r="G32" s="184">
        <v>0</v>
      </c>
      <c r="H32" s="184">
        <v>395935969</v>
      </c>
      <c r="I32" s="199"/>
      <c r="J32" s="199"/>
      <c r="K32" s="478"/>
      <c r="L32" s="541" t="s">
        <v>150</v>
      </c>
      <c r="M32" s="541"/>
      <c r="N32" s="541"/>
      <c r="O32" s="184">
        <v>0</v>
      </c>
      <c r="P32" s="130">
        <v>0</v>
      </c>
      <c r="Q32" s="390"/>
    </row>
    <row r="33" spans="1:17" s="391" customFormat="1" x14ac:dyDescent="0.2">
      <c r="A33" s="199"/>
      <c r="B33" s="221"/>
      <c r="C33" s="478"/>
      <c r="D33" s="540" t="s">
        <v>151</v>
      </c>
      <c r="E33" s="540"/>
      <c r="F33" s="540"/>
      <c r="G33" s="184">
        <f>+EA!J20</f>
        <v>0</v>
      </c>
      <c r="H33" s="184"/>
      <c r="I33" s="199"/>
      <c r="J33" s="199"/>
      <c r="K33" s="478"/>
      <c r="L33" s="541" t="s">
        <v>152</v>
      </c>
      <c r="M33" s="541"/>
      <c r="N33" s="541"/>
      <c r="O33" s="184">
        <v>0</v>
      </c>
      <c r="P33" s="130">
        <v>0</v>
      </c>
      <c r="Q33" s="390"/>
    </row>
    <row r="34" spans="1:17" s="391" customFormat="1" ht="15" customHeight="1" x14ac:dyDescent="0.2">
      <c r="A34" s="199"/>
      <c r="B34" s="221"/>
      <c r="C34" s="478"/>
      <c r="D34" s="540" t="s">
        <v>153</v>
      </c>
      <c r="E34" s="540"/>
      <c r="F34" s="540"/>
      <c r="G34" s="184">
        <v>0</v>
      </c>
      <c r="H34" s="184"/>
      <c r="I34" s="199"/>
      <c r="J34" s="199"/>
      <c r="K34" s="478"/>
      <c r="L34" s="541" t="s">
        <v>1545</v>
      </c>
      <c r="M34" s="541"/>
      <c r="N34" s="541"/>
      <c r="O34" s="184">
        <v>0</v>
      </c>
      <c r="P34" s="130">
        <v>0</v>
      </c>
      <c r="Q34" s="390"/>
    </row>
    <row r="35" spans="1:17" s="391" customFormat="1" ht="15" customHeight="1" x14ac:dyDescent="0.2">
      <c r="A35" s="199"/>
      <c r="B35" s="221"/>
      <c r="C35" s="478"/>
      <c r="D35" s="540" t="s">
        <v>86</v>
      </c>
      <c r="E35" s="540"/>
      <c r="F35" s="540"/>
      <c r="G35" s="184">
        <v>0</v>
      </c>
      <c r="H35" s="184">
        <f>+EA!K20</f>
        <v>0</v>
      </c>
      <c r="I35" s="199"/>
      <c r="J35" s="199"/>
      <c r="K35" s="352"/>
      <c r="L35" s="541" t="s">
        <v>272</v>
      </c>
      <c r="M35" s="541"/>
      <c r="N35" s="541"/>
      <c r="O35" s="184">
        <v>0</v>
      </c>
      <c r="P35" s="130">
        <v>0</v>
      </c>
      <c r="Q35" s="390"/>
    </row>
    <row r="36" spans="1:17" s="391" customFormat="1" ht="15" customHeight="1" x14ac:dyDescent="0.2">
      <c r="A36" s="199"/>
      <c r="B36" s="221"/>
      <c r="C36" s="478"/>
      <c r="D36" s="540" t="s">
        <v>88</v>
      </c>
      <c r="E36" s="540"/>
      <c r="F36" s="540"/>
      <c r="G36" s="184">
        <v>0</v>
      </c>
      <c r="H36" s="184">
        <f>+EA!K21</f>
        <v>0</v>
      </c>
      <c r="I36" s="199"/>
      <c r="J36" s="199"/>
      <c r="K36" s="352"/>
      <c r="L36" s="218"/>
      <c r="M36" s="218"/>
      <c r="N36" s="218"/>
      <c r="O36" s="218"/>
      <c r="P36" s="130">
        <v>0</v>
      </c>
      <c r="Q36" s="390"/>
    </row>
    <row r="37" spans="1:17" s="391" customFormat="1" ht="15" customHeight="1" x14ac:dyDescent="0.2">
      <c r="A37" s="199"/>
      <c r="B37" s="221"/>
      <c r="C37" s="478"/>
      <c r="D37" s="540" t="s">
        <v>90</v>
      </c>
      <c r="E37" s="540"/>
      <c r="F37" s="540"/>
      <c r="G37" s="184">
        <v>0</v>
      </c>
      <c r="H37" s="184">
        <f>+EA!K22</f>
        <v>0</v>
      </c>
      <c r="I37" s="199"/>
      <c r="J37" s="199"/>
      <c r="K37" s="539" t="s">
        <v>143</v>
      </c>
      <c r="L37" s="539"/>
      <c r="M37" s="539"/>
      <c r="N37" s="539"/>
      <c r="O37" s="351">
        <f>O38+O41+O42</f>
        <v>0</v>
      </c>
      <c r="P37" s="351">
        <f>P38+P41+P42</f>
        <v>0</v>
      </c>
      <c r="Q37" s="390"/>
    </row>
    <row r="38" spans="1:17" s="391" customFormat="1" ht="15" customHeight="1" x14ac:dyDescent="0.2">
      <c r="A38" s="199"/>
      <c r="B38" s="221"/>
      <c r="C38" s="478"/>
      <c r="D38" s="540" t="s">
        <v>92</v>
      </c>
      <c r="E38" s="540"/>
      <c r="F38" s="540"/>
      <c r="G38" s="184">
        <v>0</v>
      </c>
      <c r="H38" s="184">
        <f>+EA!K23</f>
        <v>0</v>
      </c>
      <c r="I38" s="199"/>
      <c r="J38" s="218"/>
      <c r="K38" s="218"/>
      <c r="L38" s="541" t="s">
        <v>154</v>
      </c>
      <c r="M38" s="541"/>
      <c r="N38" s="541"/>
      <c r="O38" s="184">
        <v>0</v>
      </c>
      <c r="P38" s="184">
        <v>0</v>
      </c>
      <c r="Q38" s="390"/>
    </row>
    <row r="39" spans="1:17" s="391" customFormat="1" ht="15" customHeight="1" x14ac:dyDescent="0.2">
      <c r="A39" s="199"/>
      <c r="B39" s="221"/>
      <c r="C39" s="478"/>
      <c r="D39" s="540" t="s">
        <v>93</v>
      </c>
      <c r="E39" s="540"/>
      <c r="F39" s="540"/>
      <c r="G39" s="184">
        <v>0</v>
      </c>
      <c r="H39" s="184">
        <f>+EA!K24</f>
        <v>0</v>
      </c>
      <c r="I39" s="199"/>
      <c r="J39" s="199"/>
      <c r="K39" s="218"/>
      <c r="L39" s="541" t="s">
        <v>150</v>
      </c>
      <c r="M39" s="541"/>
      <c r="N39" s="541"/>
      <c r="O39" s="184">
        <v>0</v>
      </c>
      <c r="P39" s="184"/>
      <c r="Q39" s="390"/>
    </row>
    <row r="40" spans="1:17" s="391" customFormat="1" ht="15" customHeight="1" x14ac:dyDescent="0.2">
      <c r="A40" s="199"/>
      <c r="B40" s="221"/>
      <c r="C40" s="478"/>
      <c r="D40" s="540" t="s">
        <v>95</v>
      </c>
      <c r="E40" s="540"/>
      <c r="F40" s="540"/>
      <c r="G40" s="184">
        <v>0</v>
      </c>
      <c r="H40" s="184">
        <f>+EA!K25</f>
        <v>0</v>
      </c>
      <c r="I40" s="199"/>
      <c r="J40" s="199"/>
      <c r="K40" s="478"/>
      <c r="L40" s="541" t="s">
        <v>152</v>
      </c>
      <c r="M40" s="541"/>
      <c r="N40" s="541"/>
      <c r="O40" s="184">
        <v>0</v>
      </c>
      <c r="P40" s="184"/>
      <c r="Q40" s="390"/>
    </row>
    <row r="41" spans="1:17" s="391" customFormat="1" ht="15" customHeight="1" x14ac:dyDescent="0.2">
      <c r="A41" s="199"/>
      <c r="B41" s="221"/>
      <c r="C41" s="478"/>
      <c r="D41" s="540" t="s">
        <v>155</v>
      </c>
      <c r="E41" s="540"/>
      <c r="F41" s="540"/>
      <c r="G41" s="184">
        <v>0</v>
      </c>
      <c r="H41" s="184">
        <f>+EA!K26</f>
        <v>0</v>
      </c>
      <c r="I41" s="199"/>
      <c r="J41" s="199"/>
      <c r="K41" s="478"/>
      <c r="L41" s="541" t="s">
        <v>156</v>
      </c>
      <c r="M41" s="541"/>
      <c r="N41" s="541"/>
      <c r="O41" s="184">
        <v>0</v>
      </c>
      <c r="P41" s="184">
        <v>0</v>
      </c>
      <c r="Q41" s="390"/>
    </row>
    <row r="42" spans="1:17" s="391" customFormat="1" ht="15" customHeight="1" x14ac:dyDescent="0.2">
      <c r="A42" s="199"/>
      <c r="B42" s="221"/>
      <c r="C42" s="389"/>
      <c r="D42" s="540" t="s">
        <v>129</v>
      </c>
      <c r="E42" s="540"/>
      <c r="F42" s="540"/>
      <c r="G42" s="184">
        <v>0</v>
      </c>
      <c r="H42" s="184">
        <f>+EA!K27</f>
        <v>0</v>
      </c>
      <c r="I42" s="199"/>
      <c r="J42" s="199"/>
      <c r="K42" s="478"/>
      <c r="L42" s="541" t="s">
        <v>157</v>
      </c>
      <c r="M42" s="541"/>
      <c r="N42" s="541"/>
      <c r="O42" s="184">
        <v>0</v>
      </c>
      <c r="P42" s="184"/>
      <c r="Q42" s="390"/>
    </row>
    <row r="43" spans="1:17" s="391" customFormat="1" ht="15" customHeight="1" x14ac:dyDescent="0.2">
      <c r="A43" s="199"/>
      <c r="B43" s="221"/>
      <c r="C43" s="478"/>
      <c r="D43" s="540" t="s">
        <v>102</v>
      </c>
      <c r="E43" s="540"/>
      <c r="F43" s="540"/>
      <c r="G43" s="184">
        <v>0</v>
      </c>
      <c r="H43" s="184">
        <f>+EA!K28</f>
        <v>0</v>
      </c>
      <c r="I43" s="199"/>
      <c r="J43" s="199"/>
      <c r="K43" s="352"/>
      <c r="L43" s="218"/>
      <c r="M43" s="218"/>
      <c r="N43" s="218"/>
      <c r="O43" s="218"/>
      <c r="P43" s="218"/>
      <c r="Q43" s="390"/>
    </row>
    <row r="44" spans="1:17" s="391" customFormat="1" ht="15" customHeight="1" x14ac:dyDescent="0.2">
      <c r="A44" s="199"/>
      <c r="B44" s="221"/>
      <c r="C44" s="478"/>
      <c r="D44" s="540" t="s">
        <v>1566</v>
      </c>
      <c r="E44" s="540"/>
      <c r="F44" s="540"/>
      <c r="G44" s="184">
        <v>0</v>
      </c>
      <c r="H44" s="184">
        <v>0</v>
      </c>
      <c r="I44" s="199"/>
      <c r="J44" s="199"/>
      <c r="K44" s="539" t="s">
        <v>158</v>
      </c>
      <c r="L44" s="539"/>
      <c r="M44" s="539"/>
      <c r="N44" s="539"/>
      <c r="O44" s="353">
        <f>+O30-O37</f>
        <v>0</v>
      </c>
      <c r="P44" s="351">
        <f>+P30</f>
        <v>0</v>
      </c>
      <c r="Q44" s="390"/>
    </row>
    <row r="45" spans="1:17" s="391" customFormat="1" ht="15" customHeight="1" x14ac:dyDescent="0.2">
      <c r="A45" s="199"/>
      <c r="B45" s="221"/>
      <c r="C45" s="478"/>
      <c r="D45" s="218"/>
      <c r="E45" s="218"/>
      <c r="F45" s="218"/>
      <c r="G45" s="218"/>
      <c r="H45" s="218"/>
      <c r="I45" s="199"/>
      <c r="J45" s="199"/>
      <c r="K45" s="352"/>
      <c r="L45" s="352"/>
      <c r="M45" s="352"/>
      <c r="N45" s="352"/>
      <c r="O45" s="354"/>
      <c r="P45" s="354"/>
      <c r="Q45" s="390"/>
    </row>
    <row r="46" spans="1:17" s="391" customFormat="1" ht="17.25" customHeight="1" x14ac:dyDescent="0.2">
      <c r="A46" s="199"/>
      <c r="B46" s="221"/>
      <c r="C46" s="389"/>
      <c r="D46" s="199"/>
      <c r="E46" s="389"/>
      <c r="F46" s="389"/>
      <c r="G46" s="352"/>
      <c r="H46" s="352"/>
      <c r="I46" s="199"/>
      <c r="J46" s="199"/>
      <c r="K46" s="352"/>
      <c r="L46" s="352"/>
      <c r="M46" s="352"/>
      <c r="N46" s="352"/>
      <c r="O46" s="354"/>
      <c r="P46" s="354"/>
      <c r="Q46" s="390"/>
    </row>
    <row r="47" spans="1:17" s="395" customFormat="1" ht="25.5" customHeight="1" x14ac:dyDescent="0.2">
      <c r="A47" s="392"/>
      <c r="B47" s="393"/>
      <c r="C47" s="539" t="s">
        <v>159</v>
      </c>
      <c r="D47" s="539"/>
      <c r="E47" s="539"/>
      <c r="F47" s="539"/>
      <c r="G47" s="353">
        <f>G15-G28</f>
        <v>947691986.33000004</v>
      </c>
      <c r="H47" s="353">
        <f>H15-H28</f>
        <v>251420463.02999997</v>
      </c>
      <c r="I47" s="392"/>
      <c r="J47" s="536" t="s">
        <v>160</v>
      </c>
      <c r="K47" s="536"/>
      <c r="L47" s="536"/>
      <c r="M47" s="536"/>
      <c r="N47" s="536"/>
      <c r="O47" s="353">
        <f>+G47+O25+O44</f>
        <v>947691986.33000004</v>
      </c>
      <c r="P47" s="353">
        <f>+' ESF'!F17</f>
        <v>251420462.58000001</v>
      </c>
      <c r="Q47" s="394"/>
    </row>
    <row r="48" spans="1:17" s="395" customFormat="1" ht="25.5" customHeight="1" x14ac:dyDescent="0.2">
      <c r="A48" s="392"/>
      <c r="B48" s="393"/>
      <c r="C48" s="478"/>
      <c r="D48" s="478"/>
      <c r="E48" s="478"/>
      <c r="F48" s="478"/>
      <c r="G48" s="353"/>
      <c r="H48" s="353"/>
      <c r="I48" s="392"/>
      <c r="J48" s="479"/>
      <c r="K48" s="479"/>
      <c r="L48" s="479"/>
      <c r="M48" s="479"/>
      <c r="N48" s="479"/>
      <c r="O48" s="353"/>
      <c r="P48" s="353"/>
      <c r="Q48" s="394"/>
    </row>
    <row r="49" spans="1:17" s="395" customFormat="1" ht="12" customHeight="1" x14ac:dyDescent="0.2">
      <c r="A49" s="392"/>
      <c r="B49" s="393"/>
      <c r="C49" s="478"/>
      <c r="D49" s="478"/>
      <c r="E49" s="478"/>
      <c r="F49" s="478"/>
      <c r="G49" s="353"/>
      <c r="H49" s="353"/>
      <c r="I49" s="392"/>
      <c r="J49" s="536" t="s">
        <v>161</v>
      </c>
      <c r="K49" s="536"/>
      <c r="L49" s="536"/>
      <c r="M49" s="536"/>
      <c r="N49" s="536"/>
      <c r="O49" s="396">
        <f>+EAA!E18</f>
        <v>4829994.5</v>
      </c>
      <c r="P49" s="396"/>
      <c r="Q49" s="394"/>
    </row>
    <row r="50" spans="1:17" s="395" customFormat="1" ht="12" customHeight="1" x14ac:dyDescent="0.2">
      <c r="A50" s="392"/>
      <c r="B50" s="393"/>
      <c r="C50" s="478"/>
      <c r="D50" s="478"/>
      <c r="E50" s="478"/>
      <c r="F50" s="478"/>
      <c r="G50" s="353"/>
      <c r="H50" s="353"/>
      <c r="I50" s="392"/>
      <c r="J50" s="536" t="s">
        <v>162</v>
      </c>
      <c r="K50" s="536"/>
      <c r="L50" s="536"/>
      <c r="M50" s="536"/>
      <c r="N50" s="536"/>
      <c r="O50" s="397">
        <f>+O47+O49</f>
        <v>952521980.83000004</v>
      </c>
      <c r="P50" s="397">
        <f>+P47+P49</f>
        <v>251420462.58000001</v>
      </c>
      <c r="Q50" s="394"/>
    </row>
    <row r="51" spans="1:17" s="395" customFormat="1" ht="9.75" customHeight="1" x14ac:dyDescent="0.2">
      <c r="A51" s="392"/>
      <c r="B51" s="393"/>
      <c r="C51" s="478"/>
      <c r="D51" s="478"/>
      <c r="E51" s="478"/>
      <c r="F51" s="478"/>
      <c r="G51" s="353"/>
      <c r="H51" s="353"/>
      <c r="I51" s="392"/>
      <c r="J51" s="479"/>
      <c r="K51" s="479"/>
      <c r="L51" s="479"/>
      <c r="M51" s="479"/>
      <c r="N51" s="479"/>
      <c r="O51" s="353"/>
      <c r="P51" s="353"/>
      <c r="Q51" s="394"/>
    </row>
    <row r="52" spans="1:17" s="391" customFormat="1" ht="6" customHeight="1" x14ac:dyDescent="0.2">
      <c r="A52" s="199"/>
      <c r="B52" s="398"/>
      <c r="C52" s="399"/>
      <c r="D52" s="399"/>
      <c r="E52" s="399"/>
      <c r="F52" s="399"/>
      <c r="G52" s="400"/>
      <c r="H52" s="400"/>
      <c r="I52" s="363"/>
      <c r="J52" s="362"/>
      <c r="K52" s="362"/>
      <c r="L52" s="362"/>
      <c r="M52" s="362"/>
      <c r="N52" s="362"/>
      <c r="O52" s="362"/>
      <c r="P52" s="362"/>
      <c r="Q52" s="401"/>
    </row>
    <row r="53" spans="1:17" s="391" customFormat="1" ht="6" customHeight="1" x14ac:dyDescent="0.2">
      <c r="A53" s="199"/>
      <c r="B53" s="402"/>
      <c r="C53" s="402"/>
      <c r="D53" s="402"/>
      <c r="E53" s="402"/>
      <c r="F53" s="402"/>
      <c r="G53" s="199"/>
      <c r="H53" s="199"/>
      <c r="I53" s="199"/>
      <c r="J53" s="199"/>
      <c r="K53" s="352"/>
      <c r="L53" s="352"/>
      <c r="M53" s="352"/>
      <c r="N53" s="352"/>
      <c r="O53" s="354"/>
      <c r="P53" s="354"/>
      <c r="Q53" s="218"/>
    </row>
    <row r="54" spans="1:17" s="391" customFormat="1" ht="6" customHeight="1" x14ac:dyDescent="0.2">
      <c r="A54" s="199"/>
      <c r="B54" s="402"/>
      <c r="C54" s="402"/>
      <c r="D54" s="402"/>
      <c r="E54" s="402"/>
      <c r="F54" s="402"/>
      <c r="G54" s="199"/>
      <c r="H54" s="199"/>
      <c r="I54" s="199"/>
      <c r="J54" s="218"/>
      <c r="K54" s="218"/>
      <c r="L54" s="218"/>
      <c r="M54" s="218"/>
      <c r="N54" s="218"/>
      <c r="O54" s="218"/>
      <c r="P54" s="218"/>
      <c r="Q54" s="218"/>
    </row>
    <row r="55" spans="1:17" s="391" customFormat="1" ht="15" customHeight="1" x14ac:dyDescent="0.2">
      <c r="A55" s="218"/>
      <c r="B55" s="200" t="s">
        <v>64</v>
      </c>
      <c r="C55" s="200"/>
      <c r="D55" s="200"/>
      <c r="E55" s="200"/>
      <c r="F55" s="200"/>
      <c r="G55" s="200"/>
      <c r="H55" s="200"/>
      <c r="I55" s="200"/>
      <c r="J55" s="200"/>
      <c r="K55" s="218"/>
      <c r="L55" s="218"/>
      <c r="M55" s="218"/>
      <c r="N55" s="218"/>
      <c r="O55" s="218"/>
      <c r="P55" s="218"/>
      <c r="Q55" s="218"/>
    </row>
    <row r="56" spans="1:17" s="391" customFormat="1" ht="15" customHeight="1" x14ac:dyDescent="0.2">
      <c r="A56" s="218"/>
      <c r="B56" s="200"/>
      <c r="C56" s="200"/>
      <c r="D56" s="200"/>
      <c r="E56" s="200"/>
      <c r="F56" s="200"/>
      <c r="G56" s="200"/>
      <c r="H56" s="200"/>
      <c r="I56" s="200"/>
      <c r="J56" s="200"/>
      <c r="K56" s="218"/>
      <c r="L56" s="218"/>
      <c r="M56" s="218"/>
      <c r="N56" s="218"/>
      <c r="O56" s="218"/>
      <c r="P56" s="218"/>
      <c r="Q56" s="218"/>
    </row>
    <row r="57" spans="1:17" s="391" customFormat="1" ht="9.75" customHeight="1" x14ac:dyDescent="0.2">
      <c r="A57" s="218"/>
      <c r="B57" s="200"/>
      <c r="C57" s="403"/>
      <c r="D57" s="404"/>
      <c r="E57" s="404"/>
      <c r="F57" s="218"/>
      <c r="G57" s="405"/>
      <c r="H57" s="403"/>
      <c r="I57" s="404"/>
      <c r="J57" s="463"/>
      <c r="K57" s="404"/>
      <c r="L57" s="218"/>
      <c r="M57" s="218"/>
      <c r="N57" s="218"/>
      <c r="O57" s="218"/>
      <c r="P57" s="218"/>
      <c r="Q57" s="218"/>
    </row>
    <row r="58" spans="1:17" s="127" customFormat="1" ht="15" x14ac:dyDescent="0.25">
      <c r="B58" s="218"/>
      <c r="C58" s="406"/>
      <c r="D58" s="512" t="s">
        <v>278</v>
      </c>
      <c r="E58" s="512"/>
      <c r="F58" s="404"/>
      <c r="G58" s="404"/>
      <c r="H58" s="468" t="s">
        <v>280</v>
      </c>
      <c r="I58" s="468"/>
      <c r="J58" s="207"/>
      <c r="K58" s="404"/>
    </row>
    <row r="59" spans="1:17" s="127" customFormat="1" ht="15" customHeight="1" x14ac:dyDescent="0.25">
      <c r="B59" s="218"/>
      <c r="C59" s="407"/>
      <c r="D59" s="508" t="s">
        <v>234</v>
      </c>
      <c r="E59" s="508"/>
      <c r="F59" s="408"/>
      <c r="G59" s="408"/>
      <c r="H59" s="508" t="s">
        <v>279</v>
      </c>
      <c r="I59" s="508"/>
      <c r="J59" s="508"/>
      <c r="K59" s="404"/>
    </row>
    <row r="60" spans="1:17" s="391" customFormat="1" ht="14.1" customHeight="1" x14ac:dyDescent="0.2">
      <c r="A60" s="218"/>
      <c r="B60" s="407"/>
      <c r="C60" s="218"/>
      <c r="D60" s="537"/>
      <c r="E60" s="537"/>
      <c r="F60" s="537"/>
      <c r="G60" s="537"/>
      <c r="H60" s="218"/>
      <c r="I60" s="207"/>
      <c r="J60" s="218"/>
      <c r="K60" s="218"/>
      <c r="L60" s="537"/>
      <c r="M60" s="537"/>
      <c r="N60" s="537"/>
      <c r="O60" s="537"/>
      <c r="P60" s="218"/>
      <c r="Q60" s="218"/>
    </row>
    <row r="61" spans="1:17" s="391" customFormat="1" ht="12" customHeight="1" x14ac:dyDescent="0.2">
      <c r="A61" s="402"/>
      <c r="B61" s="402"/>
      <c r="C61" s="402"/>
      <c r="D61" s="538"/>
      <c r="E61" s="538"/>
      <c r="F61" s="538"/>
      <c r="G61" s="538"/>
      <c r="H61" s="199"/>
      <c r="I61" s="402"/>
      <c r="J61" s="218"/>
      <c r="K61" s="218"/>
      <c r="L61" s="537"/>
      <c r="M61" s="537"/>
      <c r="N61" s="537"/>
      <c r="O61" s="537"/>
      <c r="P61" s="218"/>
    </row>
  </sheetData>
  <mergeCells count="73">
    <mergeCell ref="E2:O2"/>
    <mergeCell ref="E3:O3"/>
    <mergeCell ref="E4:O4"/>
    <mergeCell ref="E5:O5"/>
    <mergeCell ref="B7:D7"/>
    <mergeCell ref="E7:O7"/>
    <mergeCell ref="B10:E10"/>
    <mergeCell ref="J10:M10"/>
    <mergeCell ref="B13:F13"/>
    <mergeCell ref="J13:N13"/>
    <mergeCell ref="C15:F15"/>
    <mergeCell ref="K15:N15"/>
    <mergeCell ref="D22:F22"/>
    <mergeCell ref="L22:N22"/>
    <mergeCell ref="D16:F16"/>
    <mergeCell ref="L16:N16"/>
    <mergeCell ref="D17:F17"/>
    <mergeCell ref="L17:N17"/>
    <mergeCell ref="D18:F18"/>
    <mergeCell ref="L18:N18"/>
    <mergeCell ref="D19:F19"/>
    <mergeCell ref="D20:F20"/>
    <mergeCell ref="K20:N20"/>
    <mergeCell ref="D21:F21"/>
    <mergeCell ref="L21:N21"/>
    <mergeCell ref="D31:F31"/>
    <mergeCell ref="L31:N31"/>
    <mergeCell ref="D23:F23"/>
    <mergeCell ref="L23:N23"/>
    <mergeCell ref="D24:F24"/>
    <mergeCell ref="D25:F25"/>
    <mergeCell ref="K25:N25"/>
    <mergeCell ref="D26:E26"/>
    <mergeCell ref="C28:F28"/>
    <mergeCell ref="J28:N28"/>
    <mergeCell ref="D29:F29"/>
    <mergeCell ref="D30:F30"/>
    <mergeCell ref="K30:N30"/>
    <mergeCell ref="D38:F38"/>
    <mergeCell ref="L38:N38"/>
    <mergeCell ref="D32:F32"/>
    <mergeCell ref="L32:N32"/>
    <mergeCell ref="D33:F33"/>
    <mergeCell ref="L33:N33"/>
    <mergeCell ref="D34:F34"/>
    <mergeCell ref="L34:N34"/>
    <mergeCell ref="D35:F35"/>
    <mergeCell ref="L35:N35"/>
    <mergeCell ref="D36:F36"/>
    <mergeCell ref="D37:F37"/>
    <mergeCell ref="K37:N37"/>
    <mergeCell ref="C47:F47"/>
    <mergeCell ref="J47:N47"/>
    <mergeCell ref="D39:F39"/>
    <mergeCell ref="L39:N39"/>
    <mergeCell ref="D40:F40"/>
    <mergeCell ref="L40:N40"/>
    <mergeCell ref="D41:F41"/>
    <mergeCell ref="L41:N41"/>
    <mergeCell ref="D42:F42"/>
    <mergeCell ref="L42:N42"/>
    <mergeCell ref="D43:F43"/>
    <mergeCell ref="D44:F44"/>
    <mergeCell ref="K44:N44"/>
    <mergeCell ref="J50:N50"/>
    <mergeCell ref="J49:N49"/>
    <mergeCell ref="L61:O61"/>
    <mergeCell ref="D60:G60"/>
    <mergeCell ref="L60:O60"/>
    <mergeCell ref="D58:E58"/>
    <mergeCell ref="D59:E59"/>
    <mergeCell ref="D61:G61"/>
    <mergeCell ref="H59:J59"/>
  </mergeCells>
  <pageMargins left="0.70866141732283472" right="0.70866141732283472" top="0.74803149606299213" bottom="0.74803149606299213" header="0.31496062992125984" footer="0.31496062992125984"/>
  <pageSetup scale="54" orientation="landscape" horizontalDpi="4294967295" verticalDpi="4294967295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FFFF00"/>
    <pageSetUpPr fitToPage="1"/>
  </sheetPr>
  <dimension ref="A1:WVS47"/>
  <sheetViews>
    <sheetView showGridLines="0" topLeftCell="A16" zoomScale="80" zoomScaleNormal="80" workbookViewId="0">
      <selection activeCell="G22" sqref="G22"/>
    </sheetView>
  </sheetViews>
  <sheetFormatPr baseColWidth="10" defaultColWidth="0" defaultRowHeight="15" customHeight="1" zeroHeight="1" x14ac:dyDescent="0.25"/>
  <cols>
    <col min="1" max="1" width="3.42578125" customWidth="1"/>
    <col min="2" max="2" width="3.7109375" customWidth="1"/>
    <col min="3" max="3" width="11.42578125" customWidth="1"/>
    <col min="4" max="4" width="54.42578125" customWidth="1"/>
    <col min="5" max="9" width="21" customWidth="1"/>
    <col min="10" max="10" width="4.5703125" customWidth="1"/>
    <col min="11" max="11" width="3" customWidth="1"/>
    <col min="12" max="256" width="11.42578125" hidden="1"/>
    <col min="257" max="257" width="3.42578125" customWidth="1"/>
    <col min="258" max="258" width="3.7109375" customWidth="1"/>
    <col min="259" max="259" width="11.42578125" customWidth="1"/>
    <col min="260" max="260" width="46.140625" customWidth="1"/>
    <col min="261" max="265" width="21" customWidth="1"/>
    <col min="266" max="266" width="4.5703125" customWidth="1"/>
    <col min="267" max="267" width="3" customWidth="1"/>
    <col min="268" max="512" width="11.42578125" hidden="1"/>
    <col min="513" max="513" width="3.42578125" customWidth="1"/>
    <col min="514" max="514" width="3.7109375" customWidth="1"/>
    <col min="515" max="515" width="11.42578125" customWidth="1"/>
    <col min="516" max="516" width="46.140625" customWidth="1"/>
    <col min="517" max="521" width="21" customWidth="1"/>
    <col min="522" max="522" width="4.5703125" customWidth="1"/>
    <col min="523" max="523" width="3" customWidth="1"/>
    <col min="524" max="768" width="11.42578125" hidden="1"/>
    <col min="769" max="769" width="3.42578125" customWidth="1"/>
    <col min="770" max="770" width="3.7109375" customWidth="1"/>
    <col min="771" max="771" width="11.42578125" customWidth="1"/>
    <col min="772" max="772" width="46.140625" customWidth="1"/>
    <col min="773" max="777" width="21" customWidth="1"/>
    <col min="778" max="778" width="4.5703125" customWidth="1"/>
    <col min="779" max="779" width="3" customWidth="1"/>
    <col min="780" max="1024" width="11.42578125" hidden="1"/>
    <col min="1025" max="1025" width="3.42578125" customWidth="1"/>
    <col min="1026" max="1026" width="3.7109375" customWidth="1"/>
    <col min="1027" max="1027" width="11.42578125" customWidth="1"/>
    <col min="1028" max="1028" width="46.140625" customWidth="1"/>
    <col min="1029" max="1033" width="21" customWidth="1"/>
    <col min="1034" max="1034" width="4.5703125" customWidth="1"/>
    <col min="1035" max="1035" width="3" customWidth="1"/>
    <col min="1036" max="1280" width="11.42578125" hidden="1"/>
    <col min="1281" max="1281" width="3.42578125" customWidth="1"/>
    <col min="1282" max="1282" width="3.7109375" customWidth="1"/>
    <col min="1283" max="1283" width="11.42578125" customWidth="1"/>
    <col min="1284" max="1284" width="46.140625" customWidth="1"/>
    <col min="1285" max="1289" width="21" customWidth="1"/>
    <col min="1290" max="1290" width="4.5703125" customWidth="1"/>
    <col min="1291" max="1291" width="3" customWidth="1"/>
    <col min="1292" max="1536" width="11.42578125" hidden="1"/>
    <col min="1537" max="1537" width="3.42578125" customWidth="1"/>
    <col min="1538" max="1538" width="3.7109375" customWidth="1"/>
    <col min="1539" max="1539" width="11.42578125" customWidth="1"/>
    <col min="1540" max="1540" width="46.140625" customWidth="1"/>
    <col min="1541" max="1545" width="21" customWidth="1"/>
    <col min="1546" max="1546" width="4.5703125" customWidth="1"/>
    <col min="1547" max="1547" width="3" customWidth="1"/>
    <col min="1548" max="1792" width="11.42578125" hidden="1"/>
    <col min="1793" max="1793" width="3.42578125" customWidth="1"/>
    <col min="1794" max="1794" width="3.7109375" customWidth="1"/>
    <col min="1795" max="1795" width="11.42578125" customWidth="1"/>
    <col min="1796" max="1796" width="46.140625" customWidth="1"/>
    <col min="1797" max="1801" width="21" customWidth="1"/>
    <col min="1802" max="1802" width="4.5703125" customWidth="1"/>
    <col min="1803" max="1803" width="3" customWidth="1"/>
    <col min="1804" max="2048" width="11.42578125" hidden="1"/>
    <col min="2049" max="2049" width="3.42578125" customWidth="1"/>
    <col min="2050" max="2050" width="3.7109375" customWidth="1"/>
    <col min="2051" max="2051" width="11.42578125" customWidth="1"/>
    <col min="2052" max="2052" width="46.140625" customWidth="1"/>
    <col min="2053" max="2057" width="21" customWidth="1"/>
    <col min="2058" max="2058" width="4.5703125" customWidth="1"/>
    <col min="2059" max="2059" width="3" customWidth="1"/>
    <col min="2060" max="2304" width="11.42578125" hidden="1"/>
    <col min="2305" max="2305" width="3.42578125" customWidth="1"/>
    <col min="2306" max="2306" width="3.7109375" customWidth="1"/>
    <col min="2307" max="2307" width="11.42578125" customWidth="1"/>
    <col min="2308" max="2308" width="46.140625" customWidth="1"/>
    <col min="2309" max="2313" width="21" customWidth="1"/>
    <col min="2314" max="2314" width="4.5703125" customWidth="1"/>
    <col min="2315" max="2315" width="3" customWidth="1"/>
    <col min="2316" max="2560" width="11.42578125" hidden="1"/>
    <col min="2561" max="2561" width="3.42578125" customWidth="1"/>
    <col min="2562" max="2562" width="3.7109375" customWidth="1"/>
    <col min="2563" max="2563" width="11.42578125" customWidth="1"/>
    <col min="2564" max="2564" width="46.140625" customWidth="1"/>
    <col min="2565" max="2569" width="21" customWidth="1"/>
    <col min="2570" max="2570" width="4.5703125" customWidth="1"/>
    <col min="2571" max="2571" width="3" customWidth="1"/>
    <col min="2572" max="2816" width="11.42578125" hidden="1"/>
    <col min="2817" max="2817" width="3.42578125" customWidth="1"/>
    <col min="2818" max="2818" width="3.7109375" customWidth="1"/>
    <col min="2819" max="2819" width="11.42578125" customWidth="1"/>
    <col min="2820" max="2820" width="46.140625" customWidth="1"/>
    <col min="2821" max="2825" width="21" customWidth="1"/>
    <col min="2826" max="2826" width="4.5703125" customWidth="1"/>
    <col min="2827" max="2827" width="3" customWidth="1"/>
    <col min="2828" max="3072" width="11.42578125" hidden="1"/>
    <col min="3073" max="3073" width="3.42578125" customWidth="1"/>
    <col min="3074" max="3074" width="3.7109375" customWidth="1"/>
    <col min="3075" max="3075" width="11.42578125" customWidth="1"/>
    <col min="3076" max="3076" width="46.140625" customWidth="1"/>
    <col min="3077" max="3081" width="21" customWidth="1"/>
    <col min="3082" max="3082" width="4.5703125" customWidth="1"/>
    <col min="3083" max="3083" width="3" customWidth="1"/>
    <col min="3084" max="3328" width="11.42578125" hidden="1"/>
    <col min="3329" max="3329" width="3.42578125" customWidth="1"/>
    <col min="3330" max="3330" width="3.7109375" customWidth="1"/>
    <col min="3331" max="3331" width="11.42578125" customWidth="1"/>
    <col min="3332" max="3332" width="46.140625" customWidth="1"/>
    <col min="3333" max="3337" width="21" customWidth="1"/>
    <col min="3338" max="3338" width="4.5703125" customWidth="1"/>
    <col min="3339" max="3339" width="3" customWidth="1"/>
    <col min="3340" max="3584" width="11.42578125" hidden="1"/>
    <col min="3585" max="3585" width="3.42578125" customWidth="1"/>
    <col min="3586" max="3586" width="3.7109375" customWidth="1"/>
    <col min="3587" max="3587" width="11.42578125" customWidth="1"/>
    <col min="3588" max="3588" width="46.140625" customWidth="1"/>
    <col min="3589" max="3593" width="21" customWidth="1"/>
    <col min="3594" max="3594" width="4.5703125" customWidth="1"/>
    <col min="3595" max="3595" width="3" customWidth="1"/>
    <col min="3596" max="3840" width="11.42578125" hidden="1"/>
    <col min="3841" max="3841" width="3.42578125" customWidth="1"/>
    <col min="3842" max="3842" width="3.7109375" customWidth="1"/>
    <col min="3843" max="3843" width="11.42578125" customWidth="1"/>
    <col min="3844" max="3844" width="46.140625" customWidth="1"/>
    <col min="3845" max="3849" width="21" customWidth="1"/>
    <col min="3850" max="3850" width="4.5703125" customWidth="1"/>
    <col min="3851" max="3851" width="3" customWidth="1"/>
    <col min="3852" max="4096" width="11.42578125" hidden="1"/>
    <col min="4097" max="4097" width="3.42578125" customWidth="1"/>
    <col min="4098" max="4098" width="3.7109375" customWidth="1"/>
    <col min="4099" max="4099" width="11.42578125" customWidth="1"/>
    <col min="4100" max="4100" width="46.140625" customWidth="1"/>
    <col min="4101" max="4105" width="21" customWidth="1"/>
    <col min="4106" max="4106" width="4.5703125" customWidth="1"/>
    <col min="4107" max="4107" width="3" customWidth="1"/>
    <col min="4108" max="4352" width="11.42578125" hidden="1"/>
    <col min="4353" max="4353" width="3.42578125" customWidth="1"/>
    <col min="4354" max="4354" width="3.7109375" customWidth="1"/>
    <col min="4355" max="4355" width="11.42578125" customWidth="1"/>
    <col min="4356" max="4356" width="46.140625" customWidth="1"/>
    <col min="4357" max="4361" width="21" customWidth="1"/>
    <col min="4362" max="4362" width="4.5703125" customWidth="1"/>
    <col min="4363" max="4363" width="3" customWidth="1"/>
    <col min="4364" max="4608" width="11.42578125" hidden="1"/>
    <col min="4609" max="4609" width="3.42578125" customWidth="1"/>
    <col min="4610" max="4610" width="3.7109375" customWidth="1"/>
    <col min="4611" max="4611" width="11.42578125" customWidth="1"/>
    <col min="4612" max="4612" width="46.140625" customWidth="1"/>
    <col min="4613" max="4617" width="21" customWidth="1"/>
    <col min="4618" max="4618" width="4.5703125" customWidth="1"/>
    <col min="4619" max="4619" width="3" customWidth="1"/>
    <col min="4620" max="4864" width="11.42578125" hidden="1"/>
    <col min="4865" max="4865" width="3.42578125" customWidth="1"/>
    <col min="4866" max="4866" width="3.7109375" customWidth="1"/>
    <col min="4867" max="4867" width="11.42578125" customWidth="1"/>
    <col min="4868" max="4868" width="46.140625" customWidth="1"/>
    <col min="4869" max="4873" width="21" customWidth="1"/>
    <col min="4874" max="4874" width="4.5703125" customWidth="1"/>
    <col min="4875" max="4875" width="3" customWidth="1"/>
    <col min="4876" max="5120" width="11.42578125" hidden="1"/>
    <col min="5121" max="5121" width="3.42578125" customWidth="1"/>
    <col min="5122" max="5122" width="3.7109375" customWidth="1"/>
    <col min="5123" max="5123" width="11.42578125" customWidth="1"/>
    <col min="5124" max="5124" width="46.140625" customWidth="1"/>
    <col min="5125" max="5129" width="21" customWidth="1"/>
    <col min="5130" max="5130" width="4.5703125" customWidth="1"/>
    <col min="5131" max="5131" width="3" customWidth="1"/>
    <col min="5132" max="5376" width="11.42578125" hidden="1"/>
    <col min="5377" max="5377" width="3.42578125" customWidth="1"/>
    <col min="5378" max="5378" width="3.7109375" customWidth="1"/>
    <col min="5379" max="5379" width="11.42578125" customWidth="1"/>
    <col min="5380" max="5380" width="46.140625" customWidth="1"/>
    <col min="5381" max="5385" width="21" customWidth="1"/>
    <col min="5386" max="5386" width="4.5703125" customWidth="1"/>
    <col min="5387" max="5387" width="3" customWidth="1"/>
    <col min="5388" max="5632" width="11.42578125" hidden="1"/>
    <col min="5633" max="5633" width="3.42578125" customWidth="1"/>
    <col min="5634" max="5634" width="3.7109375" customWidth="1"/>
    <col min="5635" max="5635" width="11.42578125" customWidth="1"/>
    <col min="5636" max="5636" width="46.140625" customWidth="1"/>
    <col min="5637" max="5641" width="21" customWidth="1"/>
    <col min="5642" max="5642" width="4.5703125" customWidth="1"/>
    <col min="5643" max="5643" width="3" customWidth="1"/>
    <col min="5644" max="5888" width="11.42578125" hidden="1"/>
    <col min="5889" max="5889" width="3.42578125" customWidth="1"/>
    <col min="5890" max="5890" width="3.7109375" customWidth="1"/>
    <col min="5891" max="5891" width="11.42578125" customWidth="1"/>
    <col min="5892" max="5892" width="46.140625" customWidth="1"/>
    <col min="5893" max="5897" width="21" customWidth="1"/>
    <col min="5898" max="5898" width="4.5703125" customWidth="1"/>
    <col min="5899" max="5899" width="3" customWidth="1"/>
    <col min="5900" max="6144" width="11.42578125" hidden="1"/>
    <col min="6145" max="6145" width="3.42578125" customWidth="1"/>
    <col min="6146" max="6146" width="3.7109375" customWidth="1"/>
    <col min="6147" max="6147" width="11.42578125" customWidth="1"/>
    <col min="6148" max="6148" width="46.140625" customWidth="1"/>
    <col min="6149" max="6153" width="21" customWidth="1"/>
    <col min="6154" max="6154" width="4.5703125" customWidth="1"/>
    <col min="6155" max="6155" width="3" customWidth="1"/>
    <col min="6156" max="6400" width="11.42578125" hidden="1"/>
    <col min="6401" max="6401" width="3.42578125" customWidth="1"/>
    <col min="6402" max="6402" width="3.7109375" customWidth="1"/>
    <col min="6403" max="6403" width="11.42578125" customWidth="1"/>
    <col min="6404" max="6404" width="46.140625" customWidth="1"/>
    <col min="6405" max="6409" width="21" customWidth="1"/>
    <col min="6410" max="6410" width="4.5703125" customWidth="1"/>
    <col min="6411" max="6411" width="3" customWidth="1"/>
    <col min="6412" max="6656" width="11.42578125" hidden="1"/>
    <col min="6657" max="6657" width="3.42578125" customWidth="1"/>
    <col min="6658" max="6658" width="3.7109375" customWidth="1"/>
    <col min="6659" max="6659" width="11.42578125" customWidth="1"/>
    <col min="6660" max="6660" width="46.140625" customWidth="1"/>
    <col min="6661" max="6665" width="21" customWidth="1"/>
    <col min="6666" max="6666" width="4.5703125" customWidth="1"/>
    <col min="6667" max="6667" width="3" customWidth="1"/>
    <col min="6668" max="6912" width="11.42578125" hidden="1"/>
    <col min="6913" max="6913" width="3.42578125" customWidth="1"/>
    <col min="6914" max="6914" width="3.7109375" customWidth="1"/>
    <col min="6915" max="6915" width="11.42578125" customWidth="1"/>
    <col min="6916" max="6916" width="46.140625" customWidth="1"/>
    <col min="6917" max="6921" width="21" customWidth="1"/>
    <col min="6922" max="6922" width="4.5703125" customWidth="1"/>
    <col min="6923" max="6923" width="3" customWidth="1"/>
    <col min="6924" max="7168" width="11.42578125" hidden="1"/>
    <col min="7169" max="7169" width="3.42578125" customWidth="1"/>
    <col min="7170" max="7170" width="3.7109375" customWidth="1"/>
    <col min="7171" max="7171" width="11.42578125" customWidth="1"/>
    <col min="7172" max="7172" width="46.140625" customWidth="1"/>
    <col min="7173" max="7177" width="21" customWidth="1"/>
    <col min="7178" max="7178" width="4.5703125" customWidth="1"/>
    <col min="7179" max="7179" width="3" customWidth="1"/>
    <col min="7180" max="7424" width="11.42578125" hidden="1"/>
    <col min="7425" max="7425" width="3.42578125" customWidth="1"/>
    <col min="7426" max="7426" width="3.7109375" customWidth="1"/>
    <col min="7427" max="7427" width="11.42578125" customWidth="1"/>
    <col min="7428" max="7428" width="46.140625" customWidth="1"/>
    <col min="7429" max="7433" width="21" customWidth="1"/>
    <col min="7434" max="7434" width="4.5703125" customWidth="1"/>
    <col min="7435" max="7435" width="3" customWidth="1"/>
    <col min="7436" max="7680" width="11.42578125" hidden="1"/>
    <col min="7681" max="7681" width="3.42578125" customWidth="1"/>
    <col min="7682" max="7682" width="3.7109375" customWidth="1"/>
    <col min="7683" max="7683" width="11.42578125" customWidth="1"/>
    <col min="7684" max="7684" width="46.140625" customWidth="1"/>
    <col min="7685" max="7689" width="21" customWidth="1"/>
    <col min="7690" max="7690" width="4.5703125" customWidth="1"/>
    <col min="7691" max="7691" width="3" customWidth="1"/>
    <col min="7692" max="7936" width="11.42578125" hidden="1"/>
    <col min="7937" max="7937" width="3.42578125" customWidth="1"/>
    <col min="7938" max="7938" width="3.7109375" customWidth="1"/>
    <col min="7939" max="7939" width="11.42578125" customWidth="1"/>
    <col min="7940" max="7940" width="46.140625" customWidth="1"/>
    <col min="7941" max="7945" width="21" customWidth="1"/>
    <col min="7946" max="7946" width="4.5703125" customWidth="1"/>
    <col min="7947" max="7947" width="3" customWidth="1"/>
    <col min="7948" max="8192" width="11.42578125" hidden="1"/>
    <col min="8193" max="8193" width="3.42578125" customWidth="1"/>
    <col min="8194" max="8194" width="3.7109375" customWidth="1"/>
    <col min="8195" max="8195" width="11.42578125" customWidth="1"/>
    <col min="8196" max="8196" width="46.140625" customWidth="1"/>
    <col min="8197" max="8201" width="21" customWidth="1"/>
    <col min="8202" max="8202" width="4.5703125" customWidth="1"/>
    <col min="8203" max="8203" width="3" customWidth="1"/>
    <col min="8204" max="8448" width="11.42578125" hidden="1"/>
    <col min="8449" max="8449" width="3.42578125" customWidth="1"/>
    <col min="8450" max="8450" width="3.7109375" customWidth="1"/>
    <col min="8451" max="8451" width="11.42578125" customWidth="1"/>
    <col min="8452" max="8452" width="46.140625" customWidth="1"/>
    <col min="8453" max="8457" width="21" customWidth="1"/>
    <col min="8458" max="8458" width="4.5703125" customWidth="1"/>
    <col min="8459" max="8459" width="3" customWidth="1"/>
    <col min="8460" max="8704" width="11.42578125" hidden="1"/>
    <col min="8705" max="8705" width="3.42578125" customWidth="1"/>
    <col min="8706" max="8706" width="3.7109375" customWidth="1"/>
    <col min="8707" max="8707" width="11.42578125" customWidth="1"/>
    <col min="8708" max="8708" width="46.140625" customWidth="1"/>
    <col min="8709" max="8713" width="21" customWidth="1"/>
    <col min="8714" max="8714" width="4.5703125" customWidth="1"/>
    <col min="8715" max="8715" width="3" customWidth="1"/>
    <col min="8716" max="8960" width="11.42578125" hidden="1"/>
    <col min="8961" max="8961" width="3.42578125" customWidth="1"/>
    <col min="8962" max="8962" width="3.7109375" customWidth="1"/>
    <col min="8963" max="8963" width="11.42578125" customWidth="1"/>
    <col min="8964" max="8964" width="46.140625" customWidth="1"/>
    <col min="8965" max="8969" width="21" customWidth="1"/>
    <col min="8970" max="8970" width="4.5703125" customWidth="1"/>
    <col min="8971" max="8971" width="3" customWidth="1"/>
    <col min="8972" max="9216" width="11.42578125" hidden="1"/>
    <col min="9217" max="9217" width="3.42578125" customWidth="1"/>
    <col min="9218" max="9218" width="3.7109375" customWidth="1"/>
    <col min="9219" max="9219" width="11.42578125" customWidth="1"/>
    <col min="9220" max="9220" width="46.140625" customWidth="1"/>
    <col min="9221" max="9225" width="21" customWidth="1"/>
    <col min="9226" max="9226" width="4.5703125" customWidth="1"/>
    <col min="9227" max="9227" width="3" customWidth="1"/>
    <col min="9228" max="9472" width="11.42578125" hidden="1"/>
    <col min="9473" max="9473" width="3.42578125" customWidth="1"/>
    <col min="9474" max="9474" width="3.7109375" customWidth="1"/>
    <col min="9475" max="9475" width="11.42578125" customWidth="1"/>
    <col min="9476" max="9476" width="46.140625" customWidth="1"/>
    <col min="9477" max="9481" width="21" customWidth="1"/>
    <col min="9482" max="9482" width="4.5703125" customWidth="1"/>
    <col min="9483" max="9483" width="3" customWidth="1"/>
    <col min="9484" max="9728" width="11.42578125" hidden="1"/>
    <col min="9729" max="9729" width="3.42578125" customWidth="1"/>
    <col min="9730" max="9730" width="3.7109375" customWidth="1"/>
    <col min="9731" max="9731" width="11.42578125" customWidth="1"/>
    <col min="9732" max="9732" width="46.140625" customWidth="1"/>
    <col min="9733" max="9737" width="21" customWidth="1"/>
    <col min="9738" max="9738" width="4.5703125" customWidth="1"/>
    <col min="9739" max="9739" width="3" customWidth="1"/>
    <col min="9740" max="9984" width="11.42578125" hidden="1"/>
    <col min="9985" max="9985" width="3.42578125" customWidth="1"/>
    <col min="9986" max="9986" width="3.7109375" customWidth="1"/>
    <col min="9987" max="9987" width="11.42578125" customWidth="1"/>
    <col min="9988" max="9988" width="46.140625" customWidth="1"/>
    <col min="9989" max="9993" width="21" customWidth="1"/>
    <col min="9994" max="9994" width="4.5703125" customWidth="1"/>
    <col min="9995" max="9995" width="3" customWidth="1"/>
    <col min="9996" max="10240" width="11.42578125" hidden="1"/>
    <col min="10241" max="10241" width="3.42578125" customWidth="1"/>
    <col min="10242" max="10242" width="3.7109375" customWidth="1"/>
    <col min="10243" max="10243" width="11.42578125" customWidth="1"/>
    <col min="10244" max="10244" width="46.140625" customWidth="1"/>
    <col min="10245" max="10249" width="21" customWidth="1"/>
    <col min="10250" max="10250" width="4.5703125" customWidth="1"/>
    <col min="10251" max="10251" width="3" customWidth="1"/>
    <col min="10252" max="10496" width="11.42578125" hidden="1"/>
    <col min="10497" max="10497" width="3.42578125" customWidth="1"/>
    <col min="10498" max="10498" width="3.7109375" customWidth="1"/>
    <col min="10499" max="10499" width="11.42578125" customWidth="1"/>
    <col min="10500" max="10500" width="46.140625" customWidth="1"/>
    <col min="10501" max="10505" width="21" customWidth="1"/>
    <col min="10506" max="10506" width="4.5703125" customWidth="1"/>
    <col min="10507" max="10507" width="3" customWidth="1"/>
    <col min="10508" max="10752" width="11.42578125" hidden="1"/>
    <col min="10753" max="10753" width="3.42578125" customWidth="1"/>
    <col min="10754" max="10754" width="3.7109375" customWidth="1"/>
    <col min="10755" max="10755" width="11.42578125" customWidth="1"/>
    <col min="10756" max="10756" width="46.140625" customWidth="1"/>
    <col min="10757" max="10761" width="21" customWidth="1"/>
    <col min="10762" max="10762" width="4.5703125" customWidth="1"/>
    <col min="10763" max="10763" width="3" customWidth="1"/>
    <col min="10764" max="11008" width="11.42578125" hidden="1"/>
    <col min="11009" max="11009" width="3.42578125" customWidth="1"/>
    <col min="11010" max="11010" width="3.7109375" customWidth="1"/>
    <col min="11011" max="11011" width="11.42578125" customWidth="1"/>
    <col min="11012" max="11012" width="46.140625" customWidth="1"/>
    <col min="11013" max="11017" width="21" customWidth="1"/>
    <col min="11018" max="11018" width="4.5703125" customWidth="1"/>
    <col min="11019" max="11019" width="3" customWidth="1"/>
    <col min="11020" max="11264" width="11.42578125" hidden="1"/>
    <col min="11265" max="11265" width="3.42578125" customWidth="1"/>
    <col min="11266" max="11266" width="3.7109375" customWidth="1"/>
    <col min="11267" max="11267" width="11.42578125" customWidth="1"/>
    <col min="11268" max="11268" width="46.140625" customWidth="1"/>
    <col min="11269" max="11273" width="21" customWidth="1"/>
    <col min="11274" max="11274" width="4.5703125" customWidth="1"/>
    <col min="11275" max="11275" width="3" customWidth="1"/>
    <col min="11276" max="11520" width="11.42578125" hidden="1"/>
    <col min="11521" max="11521" width="3.42578125" customWidth="1"/>
    <col min="11522" max="11522" width="3.7109375" customWidth="1"/>
    <col min="11523" max="11523" width="11.42578125" customWidth="1"/>
    <col min="11524" max="11524" width="46.140625" customWidth="1"/>
    <col min="11525" max="11529" width="21" customWidth="1"/>
    <col min="11530" max="11530" width="4.5703125" customWidth="1"/>
    <col min="11531" max="11531" width="3" customWidth="1"/>
    <col min="11532" max="11776" width="11.42578125" hidden="1"/>
    <col min="11777" max="11777" width="3.42578125" customWidth="1"/>
    <col min="11778" max="11778" width="3.7109375" customWidth="1"/>
    <col min="11779" max="11779" width="11.42578125" customWidth="1"/>
    <col min="11780" max="11780" width="46.140625" customWidth="1"/>
    <col min="11781" max="11785" width="21" customWidth="1"/>
    <col min="11786" max="11786" width="4.5703125" customWidth="1"/>
    <col min="11787" max="11787" width="3" customWidth="1"/>
    <col min="11788" max="12032" width="11.42578125" hidden="1"/>
    <col min="12033" max="12033" width="3.42578125" customWidth="1"/>
    <col min="12034" max="12034" width="3.7109375" customWidth="1"/>
    <col min="12035" max="12035" width="11.42578125" customWidth="1"/>
    <col min="12036" max="12036" width="46.140625" customWidth="1"/>
    <col min="12037" max="12041" width="21" customWidth="1"/>
    <col min="12042" max="12042" width="4.5703125" customWidth="1"/>
    <col min="12043" max="12043" width="3" customWidth="1"/>
    <col min="12044" max="12288" width="11.42578125" hidden="1"/>
    <col min="12289" max="12289" width="3.42578125" customWidth="1"/>
    <col min="12290" max="12290" width="3.7109375" customWidth="1"/>
    <col min="12291" max="12291" width="11.42578125" customWidth="1"/>
    <col min="12292" max="12292" width="46.140625" customWidth="1"/>
    <col min="12293" max="12297" width="21" customWidth="1"/>
    <col min="12298" max="12298" width="4.5703125" customWidth="1"/>
    <col min="12299" max="12299" width="3" customWidth="1"/>
    <col min="12300" max="12544" width="11.42578125" hidden="1"/>
    <col min="12545" max="12545" width="3.42578125" customWidth="1"/>
    <col min="12546" max="12546" width="3.7109375" customWidth="1"/>
    <col min="12547" max="12547" width="11.42578125" customWidth="1"/>
    <col min="12548" max="12548" width="46.140625" customWidth="1"/>
    <col min="12549" max="12553" width="21" customWidth="1"/>
    <col min="12554" max="12554" width="4.5703125" customWidth="1"/>
    <col min="12555" max="12555" width="3" customWidth="1"/>
    <col min="12556" max="12800" width="11.42578125" hidden="1"/>
    <col min="12801" max="12801" width="3.42578125" customWidth="1"/>
    <col min="12802" max="12802" width="3.7109375" customWidth="1"/>
    <col min="12803" max="12803" width="11.42578125" customWidth="1"/>
    <col min="12804" max="12804" width="46.140625" customWidth="1"/>
    <col min="12805" max="12809" width="21" customWidth="1"/>
    <col min="12810" max="12810" width="4.5703125" customWidth="1"/>
    <col min="12811" max="12811" width="3" customWidth="1"/>
    <col min="12812" max="13056" width="11.42578125" hidden="1"/>
    <col min="13057" max="13057" width="3.42578125" customWidth="1"/>
    <col min="13058" max="13058" width="3.7109375" customWidth="1"/>
    <col min="13059" max="13059" width="11.42578125" customWidth="1"/>
    <col min="13060" max="13060" width="46.140625" customWidth="1"/>
    <col min="13061" max="13065" width="21" customWidth="1"/>
    <col min="13066" max="13066" width="4.5703125" customWidth="1"/>
    <col min="13067" max="13067" width="3" customWidth="1"/>
    <col min="13068" max="13312" width="11.42578125" hidden="1"/>
    <col min="13313" max="13313" width="3.42578125" customWidth="1"/>
    <col min="13314" max="13314" width="3.7109375" customWidth="1"/>
    <col min="13315" max="13315" width="11.42578125" customWidth="1"/>
    <col min="13316" max="13316" width="46.140625" customWidth="1"/>
    <col min="13317" max="13321" width="21" customWidth="1"/>
    <col min="13322" max="13322" width="4.5703125" customWidth="1"/>
    <col min="13323" max="13323" width="3" customWidth="1"/>
    <col min="13324" max="13568" width="11.42578125" hidden="1"/>
    <col min="13569" max="13569" width="3.42578125" customWidth="1"/>
    <col min="13570" max="13570" width="3.7109375" customWidth="1"/>
    <col min="13571" max="13571" width="11.42578125" customWidth="1"/>
    <col min="13572" max="13572" width="46.140625" customWidth="1"/>
    <col min="13573" max="13577" width="21" customWidth="1"/>
    <col min="13578" max="13578" width="4.5703125" customWidth="1"/>
    <col min="13579" max="13579" width="3" customWidth="1"/>
    <col min="13580" max="13824" width="11.42578125" hidden="1"/>
    <col min="13825" max="13825" width="3.42578125" customWidth="1"/>
    <col min="13826" max="13826" width="3.7109375" customWidth="1"/>
    <col min="13827" max="13827" width="11.42578125" customWidth="1"/>
    <col min="13828" max="13828" width="46.140625" customWidth="1"/>
    <col min="13829" max="13833" width="21" customWidth="1"/>
    <col min="13834" max="13834" width="4.5703125" customWidth="1"/>
    <col min="13835" max="13835" width="3" customWidth="1"/>
    <col min="13836" max="14080" width="11.42578125" hidden="1"/>
    <col min="14081" max="14081" width="3.42578125" customWidth="1"/>
    <col min="14082" max="14082" width="3.7109375" customWidth="1"/>
    <col min="14083" max="14083" width="11.42578125" customWidth="1"/>
    <col min="14084" max="14084" width="46.140625" customWidth="1"/>
    <col min="14085" max="14089" width="21" customWidth="1"/>
    <col min="14090" max="14090" width="4.5703125" customWidth="1"/>
    <col min="14091" max="14091" width="3" customWidth="1"/>
    <col min="14092" max="14336" width="11.42578125" hidden="1"/>
    <col min="14337" max="14337" width="3.42578125" customWidth="1"/>
    <col min="14338" max="14338" width="3.7109375" customWidth="1"/>
    <col min="14339" max="14339" width="11.42578125" customWidth="1"/>
    <col min="14340" max="14340" width="46.140625" customWidth="1"/>
    <col min="14341" max="14345" width="21" customWidth="1"/>
    <col min="14346" max="14346" width="4.5703125" customWidth="1"/>
    <col min="14347" max="14347" width="3" customWidth="1"/>
    <col min="14348" max="14592" width="11.42578125" hidden="1"/>
    <col min="14593" max="14593" width="3.42578125" customWidth="1"/>
    <col min="14594" max="14594" width="3.7109375" customWidth="1"/>
    <col min="14595" max="14595" width="11.42578125" customWidth="1"/>
    <col min="14596" max="14596" width="46.140625" customWidth="1"/>
    <col min="14597" max="14601" width="21" customWidth="1"/>
    <col min="14602" max="14602" width="4.5703125" customWidth="1"/>
    <col min="14603" max="14603" width="3" customWidth="1"/>
    <col min="14604" max="14848" width="11.42578125" hidden="1"/>
    <col min="14849" max="14849" width="3.42578125" customWidth="1"/>
    <col min="14850" max="14850" width="3.7109375" customWidth="1"/>
    <col min="14851" max="14851" width="11.42578125" customWidth="1"/>
    <col min="14852" max="14852" width="46.140625" customWidth="1"/>
    <col min="14853" max="14857" width="21" customWidth="1"/>
    <col min="14858" max="14858" width="4.5703125" customWidth="1"/>
    <col min="14859" max="14859" width="3" customWidth="1"/>
    <col min="14860" max="15104" width="11.42578125" hidden="1"/>
    <col min="15105" max="15105" width="3.42578125" customWidth="1"/>
    <col min="15106" max="15106" width="3.7109375" customWidth="1"/>
    <col min="15107" max="15107" width="11.42578125" customWidth="1"/>
    <col min="15108" max="15108" width="46.140625" customWidth="1"/>
    <col min="15109" max="15113" width="21" customWidth="1"/>
    <col min="15114" max="15114" width="4.5703125" customWidth="1"/>
    <col min="15115" max="15115" width="3" customWidth="1"/>
    <col min="15116" max="15360" width="11.42578125" hidden="1"/>
    <col min="15361" max="15361" width="3.42578125" customWidth="1"/>
    <col min="15362" max="15362" width="3.7109375" customWidth="1"/>
    <col min="15363" max="15363" width="11.42578125" customWidth="1"/>
    <col min="15364" max="15364" width="46.140625" customWidth="1"/>
    <col min="15365" max="15369" width="21" customWidth="1"/>
    <col min="15370" max="15370" width="4.5703125" customWidth="1"/>
    <col min="15371" max="15371" width="3" customWidth="1"/>
    <col min="15372" max="15616" width="11.42578125" hidden="1"/>
    <col min="15617" max="15617" width="3.42578125" customWidth="1"/>
    <col min="15618" max="15618" width="3.7109375" customWidth="1"/>
    <col min="15619" max="15619" width="11.42578125" customWidth="1"/>
    <col min="15620" max="15620" width="46.140625" customWidth="1"/>
    <col min="15621" max="15625" width="21" customWidth="1"/>
    <col min="15626" max="15626" width="4.5703125" customWidth="1"/>
    <col min="15627" max="15627" width="3" customWidth="1"/>
    <col min="15628" max="15872" width="11.42578125" hidden="1"/>
    <col min="15873" max="15873" width="3.42578125" customWidth="1"/>
    <col min="15874" max="15874" width="3.7109375" customWidth="1"/>
    <col min="15875" max="15875" width="11.42578125" customWidth="1"/>
    <col min="15876" max="15876" width="46.140625" customWidth="1"/>
    <col min="15877" max="15881" width="21" customWidth="1"/>
    <col min="15882" max="15882" width="4.5703125" customWidth="1"/>
    <col min="15883" max="15883" width="3" customWidth="1"/>
    <col min="15884" max="16128" width="11.42578125" hidden="1"/>
    <col min="16129" max="16129" width="3.42578125" customWidth="1"/>
    <col min="16130" max="16130" width="3.7109375" customWidth="1"/>
    <col min="16131" max="16131" width="11.42578125" customWidth="1"/>
    <col min="16132" max="16132" width="46.140625" customWidth="1"/>
    <col min="16133" max="16137" width="21" customWidth="1"/>
    <col min="16138" max="16138" width="4.5703125" customWidth="1"/>
    <col min="16139" max="16139" width="3" customWidth="1"/>
    <col min="16140" max="16384" width="11.42578125" hidden="1"/>
  </cols>
  <sheetData>
    <row r="1" spans="2:10" ht="12" customHeight="1" x14ac:dyDescent="0.25">
      <c r="B1" s="38"/>
      <c r="C1" s="52"/>
      <c r="D1" s="38"/>
      <c r="E1" s="38"/>
      <c r="F1" s="38"/>
      <c r="G1" s="38"/>
      <c r="H1" s="38"/>
      <c r="I1" s="38"/>
      <c r="J1" s="38"/>
    </row>
    <row r="2" spans="2:10" x14ac:dyDescent="0.25">
      <c r="B2" s="546" t="s">
        <v>274</v>
      </c>
      <c r="C2" s="546"/>
      <c r="D2" s="546"/>
      <c r="E2" s="546"/>
      <c r="F2" s="546"/>
      <c r="G2" s="546"/>
      <c r="H2" s="546"/>
      <c r="I2" s="546"/>
      <c r="J2" s="546"/>
    </row>
    <row r="3" spans="2:10" x14ac:dyDescent="0.25">
      <c r="B3" s="546" t="s">
        <v>121</v>
      </c>
      <c r="C3" s="546"/>
      <c r="D3" s="546"/>
      <c r="E3" s="546"/>
      <c r="F3" s="546"/>
      <c r="G3" s="546"/>
      <c r="H3" s="546"/>
      <c r="I3" s="546"/>
      <c r="J3" s="546"/>
    </row>
    <row r="4" spans="2:10" x14ac:dyDescent="0.25">
      <c r="B4" s="546" t="s">
        <v>305</v>
      </c>
      <c r="C4" s="546"/>
      <c r="D4" s="546"/>
      <c r="E4" s="546"/>
      <c r="F4" s="546"/>
      <c r="G4" s="546"/>
      <c r="H4" s="546"/>
      <c r="I4" s="546"/>
      <c r="J4" s="546"/>
    </row>
    <row r="5" spans="2:10" x14ac:dyDescent="0.25">
      <c r="B5" s="546" t="s">
        <v>122</v>
      </c>
      <c r="C5" s="546"/>
      <c r="D5" s="546"/>
      <c r="E5" s="546"/>
      <c r="F5" s="546"/>
      <c r="G5" s="546"/>
      <c r="H5" s="546"/>
      <c r="I5" s="546"/>
      <c r="J5" s="546"/>
    </row>
    <row r="6" spans="2:10" x14ac:dyDescent="0.25">
      <c r="B6" s="78"/>
      <c r="C6" s="42"/>
      <c r="D6" s="556"/>
      <c r="E6" s="556"/>
      <c r="F6" s="556"/>
      <c r="G6" s="556"/>
      <c r="H6" s="556"/>
      <c r="I6" s="556"/>
      <c r="J6" s="556"/>
    </row>
    <row r="7" spans="2:10" x14ac:dyDescent="0.25">
      <c r="B7" s="359"/>
      <c r="C7" s="42" t="s">
        <v>2</v>
      </c>
      <c r="D7" s="525" t="s">
        <v>277</v>
      </c>
      <c r="E7" s="525"/>
      <c r="F7" s="525"/>
      <c r="G7" s="525"/>
      <c r="H7" s="525"/>
      <c r="I7" s="525"/>
      <c r="J7" s="525"/>
    </row>
    <row r="8" spans="2:10" ht="6" customHeight="1" x14ac:dyDescent="0.25">
      <c r="B8" s="78"/>
      <c r="C8" s="78"/>
      <c r="D8" s="78" t="s">
        <v>123</v>
      </c>
      <c r="E8" s="78"/>
      <c r="F8" s="78"/>
      <c r="G8" s="78"/>
      <c r="H8" s="78"/>
      <c r="I8" s="78"/>
      <c r="J8" s="78"/>
    </row>
    <row r="9" spans="2:10" ht="6.75" customHeight="1" x14ac:dyDescent="0.25">
      <c r="B9" s="78"/>
      <c r="C9" s="78"/>
      <c r="D9" s="78"/>
      <c r="E9" s="78"/>
      <c r="F9" s="78"/>
      <c r="G9" s="78"/>
      <c r="H9" s="78"/>
      <c r="I9" s="78"/>
      <c r="J9" s="78"/>
    </row>
    <row r="10" spans="2:10" ht="60" customHeight="1" x14ac:dyDescent="0.25">
      <c r="B10" s="368"/>
      <c r="C10" s="534" t="s">
        <v>66</v>
      </c>
      <c r="D10" s="534"/>
      <c r="E10" s="357" t="s">
        <v>49</v>
      </c>
      <c r="F10" s="357" t="s">
        <v>124</v>
      </c>
      <c r="G10" s="357" t="s">
        <v>125</v>
      </c>
      <c r="H10" s="357" t="s">
        <v>126</v>
      </c>
      <c r="I10" s="547" t="s">
        <v>127</v>
      </c>
      <c r="J10" s="548"/>
    </row>
    <row r="11" spans="2:10" x14ac:dyDescent="0.25">
      <c r="B11" s="79"/>
      <c r="C11" s="78"/>
      <c r="D11" s="78"/>
      <c r="E11" s="78"/>
      <c r="F11" s="78"/>
      <c r="G11" s="78"/>
      <c r="H11" s="78"/>
      <c r="I11" s="78"/>
      <c r="J11" s="80"/>
    </row>
    <row r="12" spans="2:10" x14ac:dyDescent="0.25">
      <c r="B12" s="81"/>
      <c r="C12" s="82"/>
      <c r="D12" s="56"/>
      <c r="E12" s="72"/>
      <c r="F12" s="83"/>
      <c r="G12" s="57"/>
      <c r="H12" s="52"/>
      <c r="I12" s="82"/>
      <c r="J12" s="84"/>
    </row>
    <row r="13" spans="2:10" s="127" customFormat="1" x14ac:dyDescent="0.25">
      <c r="B13" s="226"/>
      <c r="C13" s="528" t="s">
        <v>58</v>
      </c>
      <c r="D13" s="528"/>
      <c r="E13" s="409">
        <v>0</v>
      </c>
      <c r="F13" s="409">
        <v>0</v>
      </c>
      <c r="G13" s="409">
        <v>0</v>
      </c>
      <c r="H13" s="409">
        <v>0</v>
      </c>
      <c r="I13" s="410">
        <f>SUM(E13:H13)</f>
        <v>0</v>
      </c>
      <c r="J13" s="206"/>
    </row>
    <row r="14" spans="2:10" s="127" customFormat="1" x14ac:dyDescent="0.25">
      <c r="B14" s="226"/>
      <c r="C14" s="378"/>
      <c r="D14" s="207"/>
      <c r="E14" s="205"/>
      <c r="F14" s="205"/>
      <c r="G14" s="205"/>
      <c r="H14" s="205"/>
      <c r="I14" s="205"/>
      <c r="J14" s="206"/>
    </row>
    <row r="15" spans="2:10" s="127" customFormat="1" x14ac:dyDescent="0.25">
      <c r="B15" s="226"/>
      <c r="C15" s="554" t="s">
        <v>128</v>
      </c>
      <c r="D15" s="554"/>
      <c r="E15" s="208">
        <f>SUM(E16:E18)</f>
        <v>0</v>
      </c>
      <c r="F15" s="208">
        <f>SUM(F16:F18)</f>
        <v>0</v>
      </c>
      <c r="G15" s="208">
        <f>SUM(G16:G18)</f>
        <v>0</v>
      </c>
      <c r="H15" s="208">
        <f>SUM(H16:H18)</f>
        <v>0</v>
      </c>
      <c r="I15" s="208">
        <f>SUM(E15:H15)</f>
        <v>0</v>
      </c>
      <c r="J15" s="206"/>
    </row>
    <row r="16" spans="2:10" s="127" customFormat="1" x14ac:dyDescent="0.25">
      <c r="B16" s="221"/>
      <c r="C16" s="527" t="s">
        <v>129</v>
      </c>
      <c r="D16" s="527"/>
      <c r="E16" s="204">
        <v>0</v>
      </c>
      <c r="F16" s="204">
        <v>0</v>
      </c>
      <c r="G16" s="204">
        <v>0</v>
      </c>
      <c r="H16" s="204">
        <v>0</v>
      </c>
      <c r="I16" s="205">
        <f>SUM(E16:H16)</f>
        <v>0</v>
      </c>
      <c r="J16" s="206"/>
    </row>
    <row r="17" spans="2:10" s="127" customFormat="1" x14ac:dyDescent="0.25">
      <c r="B17" s="221"/>
      <c r="C17" s="527" t="s">
        <v>51</v>
      </c>
      <c r="D17" s="527"/>
      <c r="E17" s="204">
        <v>0</v>
      </c>
      <c r="F17" s="204">
        <v>0</v>
      </c>
      <c r="G17" s="204">
        <v>0</v>
      </c>
      <c r="H17" s="204">
        <v>0</v>
      </c>
      <c r="I17" s="205">
        <f>SUM(E17:H17)</f>
        <v>0</v>
      </c>
      <c r="J17" s="206"/>
    </row>
    <row r="18" spans="2:10" s="127" customFormat="1" x14ac:dyDescent="0.25">
      <c r="B18" s="221"/>
      <c r="C18" s="527" t="s">
        <v>130</v>
      </c>
      <c r="D18" s="527"/>
      <c r="E18" s="204">
        <v>0</v>
      </c>
      <c r="F18" s="204">
        <v>0</v>
      </c>
      <c r="G18" s="204">
        <v>0</v>
      </c>
      <c r="H18" s="204">
        <v>0</v>
      </c>
      <c r="I18" s="205">
        <f>SUM(E18:H18)</f>
        <v>0</v>
      </c>
      <c r="J18" s="206"/>
    </row>
    <row r="19" spans="2:10" s="127" customFormat="1" x14ac:dyDescent="0.25">
      <c r="B19" s="226"/>
      <c r="C19" s="378"/>
      <c r="D19" s="207"/>
      <c r="E19" s="205"/>
      <c r="F19" s="205"/>
      <c r="G19" s="205"/>
      <c r="H19" s="205"/>
      <c r="I19" s="205"/>
      <c r="J19" s="206"/>
    </row>
    <row r="20" spans="2:10" s="127" customFormat="1" x14ac:dyDescent="0.25">
      <c r="B20" s="226"/>
      <c r="C20" s="554" t="s">
        <v>131</v>
      </c>
      <c r="D20" s="554"/>
      <c r="E20" s="208">
        <f>SUM(E21:E24)</f>
        <v>0</v>
      </c>
      <c r="F20" s="208">
        <f>SUM(F21:F24)</f>
        <v>0</v>
      </c>
      <c r="G20" s="208">
        <f>SUM(G21:G24)</f>
        <v>166425347.93000001</v>
      </c>
      <c r="H20" s="208">
        <f>SUM(H21:H24)</f>
        <v>0</v>
      </c>
      <c r="I20" s="208">
        <f>SUM(E20:H20)</f>
        <v>166425347.93000001</v>
      </c>
      <c r="J20" s="206"/>
    </row>
    <row r="21" spans="2:10" s="127" customFormat="1" x14ac:dyDescent="0.25">
      <c r="B21" s="221"/>
      <c r="C21" s="527" t="s">
        <v>132</v>
      </c>
      <c r="D21" s="527"/>
      <c r="E21" s="204"/>
      <c r="F21" s="182"/>
      <c r="G21" s="484"/>
      <c r="H21" s="204">
        <v>0</v>
      </c>
      <c r="I21" s="205">
        <f>SUM(E21:H21)</f>
        <v>0</v>
      </c>
      <c r="J21" s="206"/>
    </row>
    <row r="22" spans="2:10" s="127" customFormat="1" x14ac:dyDescent="0.25">
      <c r="B22" s="221"/>
      <c r="C22" s="527" t="s">
        <v>55</v>
      </c>
      <c r="D22" s="527"/>
      <c r="E22" s="204"/>
      <c r="F22" s="204">
        <v>0</v>
      </c>
      <c r="G22" s="204">
        <v>166425347.93000001</v>
      </c>
      <c r="H22" s="204">
        <v>0</v>
      </c>
      <c r="I22" s="205">
        <f>SUM(E22:H22)</f>
        <v>166425347.93000001</v>
      </c>
      <c r="J22" s="206"/>
    </row>
    <row r="23" spans="2:10" s="127" customFormat="1" x14ac:dyDescent="0.25">
      <c r="B23" s="221"/>
      <c r="C23" s="527" t="s">
        <v>133</v>
      </c>
      <c r="D23" s="527"/>
      <c r="E23" s="204">
        <v>0</v>
      </c>
      <c r="F23" s="204">
        <v>0</v>
      </c>
      <c r="G23" s="204">
        <v>0</v>
      </c>
      <c r="H23" s="204">
        <v>0</v>
      </c>
      <c r="I23" s="205">
        <f>SUM(E23:H23)</f>
        <v>0</v>
      </c>
      <c r="J23" s="206"/>
    </row>
    <row r="24" spans="2:10" s="127" customFormat="1" x14ac:dyDescent="0.25">
      <c r="B24" s="221"/>
      <c r="C24" s="527" t="s">
        <v>57</v>
      </c>
      <c r="D24" s="527"/>
      <c r="E24" s="204">
        <v>0</v>
      </c>
      <c r="F24" s="204">
        <v>0</v>
      </c>
      <c r="G24" s="204">
        <v>0</v>
      </c>
      <c r="H24" s="204">
        <v>0</v>
      </c>
      <c r="I24" s="205">
        <f>SUM(E24:H24)</f>
        <v>0</v>
      </c>
      <c r="J24" s="206"/>
    </row>
    <row r="25" spans="2:10" s="127" customFormat="1" x14ac:dyDescent="0.25">
      <c r="B25" s="226"/>
      <c r="C25" s="378"/>
      <c r="D25" s="207"/>
      <c r="E25" s="205"/>
      <c r="F25" s="205"/>
      <c r="G25" s="205"/>
      <c r="H25" s="205"/>
      <c r="I25" s="205"/>
      <c r="J25" s="206"/>
    </row>
    <row r="26" spans="2:10" s="127" customFormat="1" ht="15.75" thickBot="1" x14ac:dyDescent="0.3">
      <c r="B26" s="226"/>
      <c r="C26" s="555" t="s">
        <v>1543</v>
      </c>
      <c r="D26" s="555"/>
      <c r="E26" s="209">
        <f>E13+E15+E20</f>
        <v>0</v>
      </c>
      <c r="F26" s="209">
        <f>F13+F15+F20</f>
        <v>0</v>
      </c>
      <c r="G26" s="209">
        <f>G13+G15+G20</f>
        <v>166425347.93000001</v>
      </c>
      <c r="H26" s="209">
        <f>H13+H15+H20</f>
        <v>0</v>
      </c>
      <c r="I26" s="209">
        <f>I13+I15+I20</f>
        <v>166425347.93000001</v>
      </c>
      <c r="J26" s="206"/>
    </row>
    <row r="27" spans="2:10" s="127" customFormat="1" x14ac:dyDescent="0.25">
      <c r="B27" s="221"/>
      <c r="C27" s="207"/>
      <c r="D27" s="200"/>
      <c r="E27" s="205"/>
      <c r="F27" s="205"/>
      <c r="G27" s="205"/>
      <c r="H27" s="205"/>
      <c r="I27" s="205"/>
      <c r="J27" s="206"/>
    </row>
    <row r="28" spans="2:10" s="127" customFormat="1" x14ac:dyDescent="0.25">
      <c r="B28" s="226"/>
      <c r="C28" s="554" t="s">
        <v>134</v>
      </c>
      <c r="D28" s="554"/>
      <c r="E28" s="208">
        <f>SUM(E29:E31)</f>
        <v>6981704.5499999998</v>
      </c>
      <c r="F28" s="208">
        <f>SUM(F29:F31)</f>
        <v>0</v>
      </c>
      <c r="G28" s="208">
        <f>SUM(G29:G31)</f>
        <v>0</v>
      </c>
      <c r="H28" s="208">
        <f>SUM(H29:H31)</f>
        <v>0</v>
      </c>
      <c r="I28" s="208">
        <f>SUM(E28:H28)</f>
        <v>6981704.5499999998</v>
      </c>
      <c r="J28" s="206"/>
    </row>
    <row r="29" spans="2:10" s="127" customFormat="1" x14ac:dyDescent="0.25">
      <c r="B29" s="221"/>
      <c r="C29" s="527" t="s">
        <v>50</v>
      </c>
      <c r="D29" s="527"/>
      <c r="E29" s="182"/>
      <c r="F29" s="204">
        <v>0</v>
      </c>
      <c r="G29" s="204">
        <v>0</v>
      </c>
      <c r="H29" s="204">
        <v>0</v>
      </c>
      <c r="I29" s="205">
        <f>SUM(E29:H29)</f>
        <v>0</v>
      </c>
      <c r="J29" s="206"/>
    </row>
    <row r="30" spans="2:10" s="127" customFormat="1" x14ac:dyDescent="0.25">
      <c r="B30" s="221"/>
      <c r="C30" s="527" t="s">
        <v>51</v>
      </c>
      <c r="D30" s="527"/>
      <c r="E30" s="127">
        <v>6981704.5499999998</v>
      </c>
      <c r="F30" s="204">
        <v>0</v>
      </c>
      <c r="G30" s="204">
        <v>0</v>
      </c>
      <c r="H30" s="204">
        <v>0</v>
      </c>
      <c r="I30" s="205">
        <f>SUM(E30:H30)</f>
        <v>6981704.5499999998</v>
      </c>
      <c r="J30" s="206"/>
    </row>
    <row r="31" spans="2:10" s="127" customFormat="1" x14ac:dyDescent="0.25">
      <c r="B31" s="221"/>
      <c r="C31" s="527" t="s">
        <v>130</v>
      </c>
      <c r="D31" s="527"/>
      <c r="E31" s="204">
        <v>0</v>
      </c>
      <c r="F31" s="204">
        <v>0</v>
      </c>
      <c r="G31" s="204">
        <v>0</v>
      </c>
      <c r="H31" s="204">
        <v>0</v>
      </c>
      <c r="I31" s="205">
        <f>SUM(E31:H31)</f>
        <v>0</v>
      </c>
      <c r="J31" s="206"/>
    </row>
    <row r="32" spans="2:10" s="127" customFormat="1" x14ac:dyDescent="0.25">
      <c r="B32" s="226"/>
      <c r="C32" s="378"/>
      <c r="D32" s="207"/>
      <c r="E32" s="205"/>
      <c r="F32" s="205"/>
      <c r="G32" s="205"/>
      <c r="H32" s="205"/>
      <c r="I32" s="205"/>
      <c r="J32" s="206"/>
    </row>
    <row r="33" spans="2:11" s="127" customFormat="1" x14ac:dyDescent="0.25">
      <c r="B33" s="226" t="s">
        <v>123</v>
      </c>
      <c r="C33" s="554" t="s">
        <v>135</v>
      </c>
      <c r="D33" s="554"/>
      <c r="E33" s="208">
        <f>SUM(E34:E37)</f>
        <v>-362967629.60000002</v>
      </c>
      <c r="F33" s="208">
        <f>SUM(F34:F37)</f>
        <v>0</v>
      </c>
      <c r="G33" s="208">
        <f>SUM(G34:G37)</f>
        <v>0</v>
      </c>
      <c r="H33" s="208">
        <f>SUM(H34:H37)</f>
        <v>0</v>
      </c>
      <c r="I33" s="208">
        <f>SUM(E33:H33)</f>
        <v>-362967629.60000002</v>
      </c>
      <c r="J33" s="206"/>
    </row>
    <row r="34" spans="2:11" s="127" customFormat="1" x14ac:dyDescent="0.25">
      <c r="B34" s="221"/>
      <c r="C34" s="527" t="s">
        <v>132</v>
      </c>
      <c r="D34" s="527"/>
      <c r="E34" s="204">
        <v>0</v>
      </c>
      <c r="F34" s="204">
        <v>0</v>
      </c>
      <c r="G34" s="484"/>
      <c r="H34" s="204">
        <v>0</v>
      </c>
      <c r="I34" s="205">
        <f>SUM(E34:H34)</f>
        <v>0</v>
      </c>
      <c r="J34" s="206"/>
    </row>
    <row r="35" spans="2:11" s="127" customFormat="1" x14ac:dyDescent="0.25">
      <c r="B35" s="221"/>
      <c r="C35" s="527" t="s">
        <v>55</v>
      </c>
      <c r="D35" s="527"/>
      <c r="E35" s="204">
        <v>-362967629.60000002</v>
      </c>
      <c r="F35" s="204">
        <v>0</v>
      </c>
      <c r="G35" s="204">
        <v>0</v>
      </c>
      <c r="H35" s="204">
        <v>0</v>
      </c>
      <c r="I35" s="205">
        <f>SUM(E35:H35)</f>
        <v>-362967629.60000002</v>
      </c>
      <c r="J35" s="206"/>
    </row>
    <row r="36" spans="2:11" s="127" customFormat="1" x14ac:dyDescent="0.25">
      <c r="B36" s="221"/>
      <c r="C36" s="527" t="s">
        <v>133</v>
      </c>
      <c r="D36" s="527"/>
      <c r="E36" s="204">
        <v>0</v>
      </c>
      <c r="F36" s="204">
        <v>0</v>
      </c>
      <c r="G36" s="204">
        <v>0</v>
      </c>
      <c r="H36" s="204">
        <v>0</v>
      </c>
      <c r="I36" s="205">
        <f>SUM(E36:H36)</f>
        <v>0</v>
      </c>
      <c r="J36" s="206"/>
    </row>
    <row r="37" spans="2:11" s="127" customFormat="1" x14ac:dyDescent="0.25">
      <c r="B37" s="221"/>
      <c r="C37" s="527" t="s">
        <v>57</v>
      </c>
      <c r="D37" s="527"/>
      <c r="E37" s="204">
        <v>0</v>
      </c>
      <c r="F37" s="204">
        <v>0</v>
      </c>
      <c r="G37" s="204">
        <v>0</v>
      </c>
      <c r="H37" s="204">
        <v>0</v>
      </c>
      <c r="I37" s="205">
        <f>SUM(E37:H37)</f>
        <v>0</v>
      </c>
      <c r="J37" s="206"/>
    </row>
    <row r="38" spans="2:11" s="127" customFormat="1" x14ac:dyDescent="0.25">
      <c r="B38" s="226"/>
      <c r="C38" s="378"/>
      <c r="D38" s="207"/>
      <c r="E38" s="205"/>
      <c r="F38" s="205"/>
      <c r="G38" s="205"/>
      <c r="H38" s="205"/>
      <c r="I38" s="205"/>
      <c r="J38" s="206"/>
    </row>
    <row r="39" spans="2:11" s="127" customFormat="1" x14ac:dyDescent="0.25">
      <c r="B39" s="411"/>
      <c r="C39" s="550" t="s">
        <v>1544</v>
      </c>
      <c r="D39" s="550"/>
      <c r="E39" s="210">
        <f>E26+E28+E33</f>
        <v>-355985925.05000001</v>
      </c>
      <c r="F39" s="210">
        <f>F26+F28+F33</f>
        <v>0</v>
      </c>
      <c r="G39" s="210">
        <f>G26+G28+G33</f>
        <v>166425347.93000001</v>
      </c>
      <c r="H39" s="210">
        <f>H26+H28+H33</f>
        <v>0</v>
      </c>
      <c r="I39" s="210">
        <f>SUM(E39:H39)</f>
        <v>-189560577.12</v>
      </c>
      <c r="J39" s="211"/>
    </row>
    <row r="40" spans="2:11" s="127" customFormat="1" x14ac:dyDescent="0.25">
      <c r="B40" s="212"/>
      <c r="C40" s="212"/>
      <c r="D40" s="212"/>
      <c r="E40" s="212"/>
      <c r="F40" s="212"/>
      <c r="G40" s="212"/>
      <c r="H40" s="212"/>
      <c r="I40" s="212"/>
      <c r="J40" s="213"/>
    </row>
    <row r="41" spans="2:11" s="127" customFormat="1" x14ac:dyDescent="0.25">
      <c r="E41" s="412"/>
      <c r="F41" s="412"/>
      <c r="J41" s="377"/>
    </row>
    <row r="42" spans="2:11" s="127" customFormat="1" x14ac:dyDescent="0.25">
      <c r="B42" s="218"/>
      <c r="C42" s="551" t="s">
        <v>64</v>
      </c>
      <c r="D42" s="551"/>
      <c r="E42" s="551"/>
      <c r="F42" s="551"/>
      <c r="G42" s="551"/>
      <c r="H42" s="551"/>
      <c r="I42" s="551"/>
      <c r="J42" s="551"/>
      <c r="K42" s="200"/>
    </row>
    <row r="43" spans="2:11" s="127" customFormat="1" x14ac:dyDescent="0.25">
      <c r="B43" s="218"/>
      <c r="C43" s="200"/>
      <c r="D43" s="403"/>
      <c r="E43" s="404"/>
      <c r="F43" s="404"/>
      <c r="G43" s="218"/>
      <c r="H43" s="405"/>
      <c r="I43" s="403"/>
      <c r="J43" s="404"/>
      <c r="K43" s="404"/>
    </row>
    <row r="44" spans="2:11" s="127" customFormat="1" x14ac:dyDescent="0.25">
      <c r="B44" s="218"/>
      <c r="C44" s="200"/>
      <c r="D44" s="552"/>
      <c r="E44" s="552"/>
      <c r="F44" s="404"/>
      <c r="G44" s="218"/>
      <c r="H44" s="553"/>
      <c r="I44" s="553"/>
      <c r="J44" s="404"/>
      <c r="K44" s="404"/>
    </row>
    <row r="45" spans="2:11" s="127" customFormat="1" x14ac:dyDescent="0.25">
      <c r="B45" s="218"/>
      <c r="C45" s="406"/>
      <c r="D45" s="512" t="str">
        <f>+' ESF'!D70:E70</f>
        <v xml:space="preserve">Dr. Celso del Angel Montiel Hernández </v>
      </c>
      <c r="E45" s="512"/>
      <c r="F45" s="404"/>
      <c r="G45" s="404"/>
      <c r="H45" s="549" t="str">
        <f>+' ESF'!H70:I70</f>
        <v xml:space="preserve">Lic. José Antonio Amaya Santamaría </v>
      </c>
      <c r="I45" s="549"/>
      <c r="J45" s="207"/>
      <c r="K45" s="404"/>
    </row>
    <row r="46" spans="2:11" s="127" customFormat="1" ht="15" customHeight="1" x14ac:dyDescent="0.25">
      <c r="B46" s="218"/>
      <c r="C46" s="407"/>
      <c r="D46" s="508" t="str">
        <f>+' ESF'!D71:E71</f>
        <v xml:space="preserve"> Director General</v>
      </c>
      <c r="E46" s="508"/>
      <c r="F46" s="408"/>
      <c r="G46" s="408"/>
      <c r="H46" s="538" t="str">
        <f>+' ESF'!H71:I71</f>
        <v>Director de Area Administrativa</v>
      </c>
      <c r="I46" s="538"/>
      <c r="J46" s="207"/>
      <c r="K46" s="404"/>
    </row>
    <row r="47" spans="2:11" s="127" customFormat="1" x14ac:dyDescent="0.25"/>
  </sheetData>
  <mergeCells count="36">
    <mergeCell ref="C18:D18"/>
    <mergeCell ref="D6:J6"/>
    <mergeCell ref="C10:D10"/>
    <mergeCell ref="C13:D13"/>
    <mergeCell ref="C15:D15"/>
    <mergeCell ref="C16:D16"/>
    <mergeCell ref="C17:D17"/>
    <mergeCell ref="C34:D34"/>
    <mergeCell ref="C20:D20"/>
    <mergeCell ref="C21:D21"/>
    <mergeCell ref="C22:D22"/>
    <mergeCell ref="C23:D23"/>
    <mergeCell ref="C24:D24"/>
    <mergeCell ref="C26:D26"/>
    <mergeCell ref="C28:D28"/>
    <mergeCell ref="C29:D29"/>
    <mergeCell ref="C30:D30"/>
    <mergeCell ref="C31:D31"/>
    <mergeCell ref="C33:D33"/>
    <mergeCell ref="D45:E45"/>
    <mergeCell ref="H45:I45"/>
    <mergeCell ref="D46:E46"/>
    <mergeCell ref="H46:I46"/>
    <mergeCell ref="C35:D35"/>
    <mergeCell ref="C36:D36"/>
    <mergeCell ref="C37:D37"/>
    <mergeCell ref="C39:D39"/>
    <mergeCell ref="C42:J42"/>
    <mergeCell ref="D44:E44"/>
    <mergeCell ref="H44:I44"/>
    <mergeCell ref="B2:J2"/>
    <mergeCell ref="B3:J3"/>
    <mergeCell ref="B4:J4"/>
    <mergeCell ref="B5:J5"/>
    <mergeCell ref="I10:J10"/>
    <mergeCell ref="D7:J7"/>
  </mergeCells>
  <pageMargins left="0.70866141732283472" right="0.70866141732283472" top="0.74803149606299213" bottom="0.74803149606299213" header="0.31496062992125984" footer="0.31496062992125984"/>
  <pageSetup scale="66" orientation="landscape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rgb="FFFFFF00"/>
    <pageSetUpPr fitToPage="1"/>
  </sheetPr>
  <dimension ref="A1:WVS47"/>
  <sheetViews>
    <sheetView showGridLines="0" topLeftCell="A15" zoomScale="80" zoomScaleNormal="80" workbookViewId="0">
      <selection activeCell="H38" sqref="H38"/>
    </sheetView>
  </sheetViews>
  <sheetFormatPr baseColWidth="10" defaultColWidth="0" defaultRowHeight="15" customHeight="1" zeroHeight="1" x14ac:dyDescent="0.25"/>
  <cols>
    <col min="1" max="1" width="2.140625" customWidth="1"/>
    <col min="2" max="2" width="3" customWidth="1"/>
    <col min="3" max="3" width="23" customWidth="1"/>
    <col min="4" max="4" width="27.5703125" customWidth="1"/>
    <col min="5" max="9" width="21" customWidth="1"/>
    <col min="10" max="10" width="3" customWidth="1"/>
    <col min="11" max="11" width="2.5703125" customWidth="1"/>
    <col min="12" max="18" width="0" hidden="1" customWidth="1"/>
    <col min="19" max="256" width="11.42578125" hidden="1"/>
    <col min="257" max="257" width="2.140625" customWidth="1"/>
    <col min="258" max="258" width="3" customWidth="1"/>
    <col min="259" max="259" width="23" customWidth="1"/>
    <col min="260" max="260" width="27.5703125" customWidth="1"/>
    <col min="261" max="265" width="21" customWidth="1"/>
    <col min="266" max="266" width="3" customWidth="1"/>
    <col min="267" max="267" width="2.5703125" customWidth="1"/>
    <col min="268" max="274" width="11.42578125" hidden="1" customWidth="1"/>
    <col min="275" max="512" width="11.42578125" hidden="1"/>
    <col min="513" max="513" width="2.140625" customWidth="1"/>
    <col min="514" max="514" width="3" customWidth="1"/>
    <col min="515" max="515" width="23" customWidth="1"/>
    <col min="516" max="516" width="27.5703125" customWidth="1"/>
    <col min="517" max="521" width="21" customWidth="1"/>
    <col min="522" max="522" width="3" customWidth="1"/>
    <col min="523" max="523" width="2.5703125" customWidth="1"/>
    <col min="524" max="530" width="11.42578125" hidden="1" customWidth="1"/>
    <col min="531" max="768" width="11.42578125" hidden="1"/>
    <col min="769" max="769" width="2.140625" customWidth="1"/>
    <col min="770" max="770" width="3" customWidth="1"/>
    <col min="771" max="771" width="23" customWidth="1"/>
    <col min="772" max="772" width="27.5703125" customWidth="1"/>
    <col min="773" max="777" width="21" customWidth="1"/>
    <col min="778" max="778" width="3" customWidth="1"/>
    <col min="779" max="779" width="2.5703125" customWidth="1"/>
    <col min="780" max="786" width="11.42578125" hidden="1" customWidth="1"/>
    <col min="787" max="1024" width="11.42578125" hidden="1"/>
    <col min="1025" max="1025" width="2.140625" customWidth="1"/>
    <col min="1026" max="1026" width="3" customWidth="1"/>
    <col min="1027" max="1027" width="23" customWidth="1"/>
    <col min="1028" max="1028" width="27.5703125" customWidth="1"/>
    <col min="1029" max="1033" width="21" customWidth="1"/>
    <col min="1034" max="1034" width="3" customWidth="1"/>
    <col min="1035" max="1035" width="2.5703125" customWidth="1"/>
    <col min="1036" max="1042" width="11.42578125" hidden="1" customWidth="1"/>
    <col min="1043" max="1280" width="11.42578125" hidden="1"/>
    <col min="1281" max="1281" width="2.140625" customWidth="1"/>
    <col min="1282" max="1282" width="3" customWidth="1"/>
    <col min="1283" max="1283" width="23" customWidth="1"/>
    <col min="1284" max="1284" width="27.5703125" customWidth="1"/>
    <col min="1285" max="1289" width="21" customWidth="1"/>
    <col min="1290" max="1290" width="3" customWidth="1"/>
    <col min="1291" max="1291" width="2.5703125" customWidth="1"/>
    <col min="1292" max="1298" width="11.42578125" hidden="1" customWidth="1"/>
    <col min="1299" max="1536" width="11.42578125" hidden="1"/>
    <col min="1537" max="1537" width="2.140625" customWidth="1"/>
    <col min="1538" max="1538" width="3" customWidth="1"/>
    <col min="1539" max="1539" width="23" customWidth="1"/>
    <col min="1540" max="1540" width="27.5703125" customWidth="1"/>
    <col min="1541" max="1545" width="21" customWidth="1"/>
    <col min="1546" max="1546" width="3" customWidth="1"/>
    <col min="1547" max="1547" width="2.5703125" customWidth="1"/>
    <col min="1548" max="1554" width="11.42578125" hidden="1" customWidth="1"/>
    <col min="1555" max="1792" width="11.42578125" hidden="1"/>
    <col min="1793" max="1793" width="2.140625" customWidth="1"/>
    <col min="1794" max="1794" width="3" customWidth="1"/>
    <col min="1795" max="1795" width="23" customWidth="1"/>
    <col min="1796" max="1796" width="27.5703125" customWidth="1"/>
    <col min="1797" max="1801" width="21" customWidth="1"/>
    <col min="1802" max="1802" width="3" customWidth="1"/>
    <col min="1803" max="1803" width="2.5703125" customWidth="1"/>
    <col min="1804" max="1810" width="11.42578125" hidden="1" customWidth="1"/>
    <col min="1811" max="2048" width="11.42578125" hidden="1"/>
    <col min="2049" max="2049" width="2.140625" customWidth="1"/>
    <col min="2050" max="2050" width="3" customWidth="1"/>
    <col min="2051" max="2051" width="23" customWidth="1"/>
    <col min="2052" max="2052" width="27.5703125" customWidth="1"/>
    <col min="2053" max="2057" width="21" customWidth="1"/>
    <col min="2058" max="2058" width="3" customWidth="1"/>
    <col min="2059" max="2059" width="2.5703125" customWidth="1"/>
    <col min="2060" max="2066" width="11.42578125" hidden="1" customWidth="1"/>
    <col min="2067" max="2304" width="11.42578125" hidden="1"/>
    <col min="2305" max="2305" width="2.140625" customWidth="1"/>
    <col min="2306" max="2306" width="3" customWidth="1"/>
    <col min="2307" max="2307" width="23" customWidth="1"/>
    <col min="2308" max="2308" width="27.5703125" customWidth="1"/>
    <col min="2309" max="2313" width="21" customWidth="1"/>
    <col min="2314" max="2314" width="3" customWidth="1"/>
    <col min="2315" max="2315" width="2.5703125" customWidth="1"/>
    <col min="2316" max="2322" width="11.42578125" hidden="1" customWidth="1"/>
    <col min="2323" max="2560" width="11.42578125" hidden="1"/>
    <col min="2561" max="2561" width="2.140625" customWidth="1"/>
    <col min="2562" max="2562" width="3" customWidth="1"/>
    <col min="2563" max="2563" width="23" customWidth="1"/>
    <col min="2564" max="2564" width="27.5703125" customWidth="1"/>
    <col min="2565" max="2569" width="21" customWidth="1"/>
    <col min="2570" max="2570" width="3" customWidth="1"/>
    <col min="2571" max="2571" width="2.5703125" customWidth="1"/>
    <col min="2572" max="2578" width="11.42578125" hidden="1" customWidth="1"/>
    <col min="2579" max="2816" width="11.42578125" hidden="1"/>
    <col min="2817" max="2817" width="2.140625" customWidth="1"/>
    <col min="2818" max="2818" width="3" customWidth="1"/>
    <col min="2819" max="2819" width="23" customWidth="1"/>
    <col min="2820" max="2820" width="27.5703125" customWidth="1"/>
    <col min="2821" max="2825" width="21" customWidth="1"/>
    <col min="2826" max="2826" width="3" customWidth="1"/>
    <col min="2827" max="2827" width="2.5703125" customWidth="1"/>
    <col min="2828" max="2834" width="11.42578125" hidden="1" customWidth="1"/>
    <col min="2835" max="3072" width="11.42578125" hidden="1"/>
    <col min="3073" max="3073" width="2.140625" customWidth="1"/>
    <col min="3074" max="3074" width="3" customWidth="1"/>
    <col min="3075" max="3075" width="23" customWidth="1"/>
    <col min="3076" max="3076" width="27.5703125" customWidth="1"/>
    <col min="3077" max="3081" width="21" customWidth="1"/>
    <col min="3082" max="3082" width="3" customWidth="1"/>
    <col min="3083" max="3083" width="2.5703125" customWidth="1"/>
    <col min="3084" max="3090" width="11.42578125" hidden="1" customWidth="1"/>
    <col min="3091" max="3328" width="11.42578125" hidden="1"/>
    <col min="3329" max="3329" width="2.140625" customWidth="1"/>
    <col min="3330" max="3330" width="3" customWidth="1"/>
    <col min="3331" max="3331" width="23" customWidth="1"/>
    <col min="3332" max="3332" width="27.5703125" customWidth="1"/>
    <col min="3333" max="3337" width="21" customWidth="1"/>
    <col min="3338" max="3338" width="3" customWidth="1"/>
    <col min="3339" max="3339" width="2.5703125" customWidth="1"/>
    <col min="3340" max="3346" width="11.42578125" hidden="1" customWidth="1"/>
    <col min="3347" max="3584" width="11.42578125" hidden="1"/>
    <col min="3585" max="3585" width="2.140625" customWidth="1"/>
    <col min="3586" max="3586" width="3" customWidth="1"/>
    <col min="3587" max="3587" width="23" customWidth="1"/>
    <col min="3588" max="3588" width="27.5703125" customWidth="1"/>
    <col min="3589" max="3593" width="21" customWidth="1"/>
    <col min="3594" max="3594" width="3" customWidth="1"/>
    <col min="3595" max="3595" width="2.5703125" customWidth="1"/>
    <col min="3596" max="3602" width="11.42578125" hidden="1" customWidth="1"/>
    <col min="3603" max="3840" width="11.42578125" hidden="1"/>
    <col min="3841" max="3841" width="2.140625" customWidth="1"/>
    <col min="3842" max="3842" width="3" customWidth="1"/>
    <col min="3843" max="3843" width="23" customWidth="1"/>
    <col min="3844" max="3844" width="27.5703125" customWidth="1"/>
    <col min="3845" max="3849" width="21" customWidth="1"/>
    <col min="3850" max="3850" width="3" customWidth="1"/>
    <col min="3851" max="3851" width="2.5703125" customWidth="1"/>
    <col min="3852" max="3858" width="11.42578125" hidden="1" customWidth="1"/>
    <col min="3859" max="4096" width="11.42578125" hidden="1"/>
    <col min="4097" max="4097" width="2.140625" customWidth="1"/>
    <col min="4098" max="4098" width="3" customWidth="1"/>
    <col min="4099" max="4099" width="23" customWidth="1"/>
    <col min="4100" max="4100" width="27.5703125" customWidth="1"/>
    <col min="4101" max="4105" width="21" customWidth="1"/>
    <col min="4106" max="4106" width="3" customWidth="1"/>
    <col min="4107" max="4107" width="2.5703125" customWidth="1"/>
    <col min="4108" max="4114" width="11.42578125" hidden="1" customWidth="1"/>
    <col min="4115" max="4352" width="11.42578125" hidden="1"/>
    <col min="4353" max="4353" width="2.140625" customWidth="1"/>
    <col min="4354" max="4354" width="3" customWidth="1"/>
    <col min="4355" max="4355" width="23" customWidth="1"/>
    <col min="4356" max="4356" width="27.5703125" customWidth="1"/>
    <col min="4357" max="4361" width="21" customWidth="1"/>
    <col min="4362" max="4362" width="3" customWidth="1"/>
    <col min="4363" max="4363" width="2.5703125" customWidth="1"/>
    <col min="4364" max="4370" width="11.42578125" hidden="1" customWidth="1"/>
    <col min="4371" max="4608" width="11.42578125" hidden="1"/>
    <col min="4609" max="4609" width="2.140625" customWidth="1"/>
    <col min="4610" max="4610" width="3" customWidth="1"/>
    <col min="4611" max="4611" width="23" customWidth="1"/>
    <col min="4612" max="4612" width="27.5703125" customWidth="1"/>
    <col min="4613" max="4617" width="21" customWidth="1"/>
    <col min="4618" max="4618" width="3" customWidth="1"/>
    <col min="4619" max="4619" width="2.5703125" customWidth="1"/>
    <col min="4620" max="4626" width="11.42578125" hidden="1" customWidth="1"/>
    <col min="4627" max="4864" width="11.42578125" hidden="1"/>
    <col min="4865" max="4865" width="2.140625" customWidth="1"/>
    <col min="4866" max="4866" width="3" customWidth="1"/>
    <col min="4867" max="4867" width="23" customWidth="1"/>
    <col min="4868" max="4868" width="27.5703125" customWidth="1"/>
    <col min="4869" max="4873" width="21" customWidth="1"/>
    <col min="4874" max="4874" width="3" customWidth="1"/>
    <col min="4875" max="4875" width="2.5703125" customWidth="1"/>
    <col min="4876" max="4882" width="11.42578125" hidden="1" customWidth="1"/>
    <col min="4883" max="5120" width="11.42578125" hidden="1"/>
    <col min="5121" max="5121" width="2.140625" customWidth="1"/>
    <col min="5122" max="5122" width="3" customWidth="1"/>
    <col min="5123" max="5123" width="23" customWidth="1"/>
    <col min="5124" max="5124" width="27.5703125" customWidth="1"/>
    <col min="5125" max="5129" width="21" customWidth="1"/>
    <col min="5130" max="5130" width="3" customWidth="1"/>
    <col min="5131" max="5131" width="2.5703125" customWidth="1"/>
    <col min="5132" max="5138" width="11.42578125" hidden="1" customWidth="1"/>
    <col min="5139" max="5376" width="11.42578125" hidden="1"/>
    <col min="5377" max="5377" width="2.140625" customWidth="1"/>
    <col min="5378" max="5378" width="3" customWidth="1"/>
    <col min="5379" max="5379" width="23" customWidth="1"/>
    <col min="5380" max="5380" width="27.5703125" customWidth="1"/>
    <col min="5381" max="5385" width="21" customWidth="1"/>
    <col min="5386" max="5386" width="3" customWidth="1"/>
    <col min="5387" max="5387" width="2.5703125" customWidth="1"/>
    <col min="5388" max="5394" width="11.42578125" hidden="1" customWidth="1"/>
    <col min="5395" max="5632" width="11.42578125" hidden="1"/>
    <col min="5633" max="5633" width="2.140625" customWidth="1"/>
    <col min="5634" max="5634" width="3" customWidth="1"/>
    <col min="5635" max="5635" width="23" customWidth="1"/>
    <col min="5636" max="5636" width="27.5703125" customWidth="1"/>
    <col min="5637" max="5641" width="21" customWidth="1"/>
    <col min="5642" max="5642" width="3" customWidth="1"/>
    <col min="5643" max="5643" width="2.5703125" customWidth="1"/>
    <col min="5644" max="5650" width="11.42578125" hidden="1" customWidth="1"/>
    <col min="5651" max="5888" width="11.42578125" hidden="1"/>
    <col min="5889" max="5889" width="2.140625" customWidth="1"/>
    <col min="5890" max="5890" width="3" customWidth="1"/>
    <col min="5891" max="5891" width="23" customWidth="1"/>
    <col min="5892" max="5892" width="27.5703125" customWidth="1"/>
    <col min="5893" max="5897" width="21" customWidth="1"/>
    <col min="5898" max="5898" width="3" customWidth="1"/>
    <col min="5899" max="5899" width="2.5703125" customWidth="1"/>
    <col min="5900" max="5906" width="11.42578125" hidden="1" customWidth="1"/>
    <col min="5907" max="6144" width="11.42578125" hidden="1"/>
    <col min="6145" max="6145" width="2.140625" customWidth="1"/>
    <col min="6146" max="6146" width="3" customWidth="1"/>
    <col min="6147" max="6147" width="23" customWidth="1"/>
    <col min="6148" max="6148" width="27.5703125" customWidth="1"/>
    <col min="6149" max="6153" width="21" customWidth="1"/>
    <col min="6154" max="6154" width="3" customWidth="1"/>
    <col min="6155" max="6155" width="2.5703125" customWidth="1"/>
    <col min="6156" max="6162" width="11.42578125" hidden="1" customWidth="1"/>
    <col min="6163" max="6400" width="11.42578125" hidden="1"/>
    <col min="6401" max="6401" width="2.140625" customWidth="1"/>
    <col min="6402" max="6402" width="3" customWidth="1"/>
    <col min="6403" max="6403" width="23" customWidth="1"/>
    <col min="6404" max="6404" width="27.5703125" customWidth="1"/>
    <col min="6405" max="6409" width="21" customWidth="1"/>
    <col min="6410" max="6410" width="3" customWidth="1"/>
    <col min="6411" max="6411" width="2.5703125" customWidth="1"/>
    <col min="6412" max="6418" width="11.42578125" hidden="1" customWidth="1"/>
    <col min="6419" max="6656" width="11.42578125" hidden="1"/>
    <col min="6657" max="6657" width="2.140625" customWidth="1"/>
    <col min="6658" max="6658" width="3" customWidth="1"/>
    <col min="6659" max="6659" width="23" customWidth="1"/>
    <col min="6660" max="6660" width="27.5703125" customWidth="1"/>
    <col min="6661" max="6665" width="21" customWidth="1"/>
    <col min="6666" max="6666" width="3" customWidth="1"/>
    <col min="6667" max="6667" width="2.5703125" customWidth="1"/>
    <col min="6668" max="6674" width="11.42578125" hidden="1" customWidth="1"/>
    <col min="6675" max="6912" width="11.42578125" hidden="1"/>
    <col min="6913" max="6913" width="2.140625" customWidth="1"/>
    <col min="6914" max="6914" width="3" customWidth="1"/>
    <col min="6915" max="6915" width="23" customWidth="1"/>
    <col min="6916" max="6916" width="27.5703125" customWidth="1"/>
    <col min="6917" max="6921" width="21" customWidth="1"/>
    <col min="6922" max="6922" width="3" customWidth="1"/>
    <col min="6923" max="6923" width="2.5703125" customWidth="1"/>
    <col min="6924" max="6930" width="11.42578125" hidden="1" customWidth="1"/>
    <col min="6931" max="7168" width="11.42578125" hidden="1"/>
    <col min="7169" max="7169" width="2.140625" customWidth="1"/>
    <col min="7170" max="7170" width="3" customWidth="1"/>
    <col min="7171" max="7171" width="23" customWidth="1"/>
    <col min="7172" max="7172" width="27.5703125" customWidth="1"/>
    <col min="7173" max="7177" width="21" customWidth="1"/>
    <col min="7178" max="7178" width="3" customWidth="1"/>
    <col min="7179" max="7179" width="2.5703125" customWidth="1"/>
    <col min="7180" max="7186" width="11.42578125" hidden="1" customWidth="1"/>
    <col min="7187" max="7424" width="11.42578125" hidden="1"/>
    <col min="7425" max="7425" width="2.140625" customWidth="1"/>
    <col min="7426" max="7426" width="3" customWidth="1"/>
    <col min="7427" max="7427" width="23" customWidth="1"/>
    <col min="7428" max="7428" width="27.5703125" customWidth="1"/>
    <col min="7429" max="7433" width="21" customWidth="1"/>
    <col min="7434" max="7434" width="3" customWidth="1"/>
    <col min="7435" max="7435" width="2.5703125" customWidth="1"/>
    <col min="7436" max="7442" width="11.42578125" hidden="1" customWidth="1"/>
    <col min="7443" max="7680" width="11.42578125" hidden="1"/>
    <col min="7681" max="7681" width="2.140625" customWidth="1"/>
    <col min="7682" max="7682" width="3" customWidth="1"/>
    <col min="7683" max="7683" width="23" customWidth="1"/>
    <col min="7684" max="7684" width="27.5703125" customWidth="1"/>
    <col min="7685" max="7689" width="21" customWidth="1"/>
    <col min="7690" max="7690" width="3" customWidth="1"/>
    <col min="7691" max="7691" width="2.5703125" customWidth="1"/>
    <col min="7692" max="7698" width="11.42578125" hidden="1" customWidth="1"/>
    <col min="7699" max="7936" width="11.42578125" hidden="1"/>
    <col min="7937" max="7937" width="2.140625" customWidth="1"/>
    <col min="7938" max="7938" width="3" customWidth="1"/>
    <col min="7939" max="7939" width="23" customWidth="1"/>
    <col min="7940" max="7940" width="27.5703125" customWidth="1"/>
    <col min="7941" max="7945" width="21" customWidth="1"/>
    <col min="7946" max="7946" width="3" customWidth="1"/>
    <col min="7947" max="7947" width="2.5703125" customWidth="1"/>
    <col min="7948" max="7954" width="11.42578125" hidden="1" customWidth="1"/>
    <col min="7955" max="8192" width="11.42578125" hidden="1"/>
    <col min="8193" max="8193" width="2.140625" customWidth="1"/>
    <col min="8194" max="8194" width="3" customWidth="1"/>
    <col min="8195" max="8195" width="23" customWidth="1"/>
    <col min="8196" max="8196" width="27.5703125" customWidth="1"/>
    <col min="8197" max="8201" width="21" customWidth="1"/>
    <col min="8202" max="8202" width="3" customWidth="1"/>
    <col min="8203" max="8203" width="2.5703125" customWidth="1"/>
    <col min="8204" max="8210" width="11.42578125" hidden="1" customWidth="1"/>
    <col min="8211" max="8448" width="11.42578125" hidden="1"/>
    <col min="8449" max="8449" width="2.140625" customWidth="1"/>
    <col min="8450" max="8450" width="3" customWidth="1"/>
    <col min="8451" max="8451" width="23" customWidth="1"/>
    <col min="8452" max="8452" width="27.5703125" customWidth="1"/>
    <col min="8453" max="8457" width="21" customWidth="1"/>
    <col min="8458" max="8458" width="3" customWidth="1"/>
    <col min="8459" max="8459" width="2.5703125" customWidth="1"/>
    <col min="8460" max="8466" width="11.42578125" hidden="1" customWidth="1"/>
    <col min="8467" max="8704" width="11.42578125" hidden="1"/>
    <col min="8705" max="8705" width="2.140625" customWidth="1"/>
    <col min="8706" max="8706" width="3" customWidth="1"/>
    <col min="8707" max="8707" width="23" customWidth="1"/>
    <col min="8708" max="8708" width="27.5703125" customWidth="1"/>
    <col min="8709" max="8713" width="21" customWidth="1"/>
    <col min="8714" max="8714" width="3" customWidth="1"/>
    <col min="8715" max="8715" width="2.5703125" customWidth="1"/>
    <col min="8716" max="8722" width="11.42578125" hidden="1" customWidth="1"/>
    <col min="8723" max="8960" width="11.42578125" hidden="1"/>
    <col min="8961" max="8961" width="2.140625" customWidth="1"/>
    <col min="8962" max="8962" width="3" customWidth="1"/>
    <col min="8963" max="8963" width="23" customWidth="1"/>
    <col min="8964" max="8964" width="27.5703125" customWidth="1"/>
    <col min="8965" max="8969" width="21" customWidth="1"/>
    <col min="8970" max="8970" width="3" customWidth="1"/>
    <col min="8971" max="8971" width="2.5703125" customWidth="1"/>
    <col min="8972" max="8978" width="11.42578125" hidden="1" customWidth="1"/>
    <col min="8979" max="9216" width="11.42578125" hidden="1"/>
    <col min="9217" max="9217" width="2.140625" customWidth="1"/>
    <col min="9218" max="9218" width="3" customWidth="1"/>
    <col min="9219" max="9219" width="23" customWidth="1"/>
    <col min="9220" max="9220" width="27.5703125" customWidth="1"/>
    <col min="9221" max="9225" width="21" customWidth="1"/>
    <col min="9226" max="9226" width="3" customWidth="1"/>
    <col min="9227" max="9227" width="2.5703125" customWidth="1"/>
    <col min="9228" max="9234" width="11.42578125" hidden="1" customWidth="1"/>
    <col min="9235" max="9472" width="11.42578125" hidden="1"/>
    <col min="9473" max="9473" width="2.140625" customWidth="1"/>
    <col min="9474" max="9474" width="3" customWidth="1"/>
    <col min="9475" max="9475" width="23" customWidth="1"/>
    <col min="9476" max="9476" width="27.5703125" customWidth="1"/>
    <col min="9477" max="9481" width="21" customWidth="1"/>
    <col min="9482" max="9482" width="3" customWidth="1"/>
    <col min="9483" max="9483" width="2.5703125" customWidth="1"/>
    <col min="9484" max="9490" width="11.42578125" hidden="1" customWidth="1"/>
    <col min="9491" max="9728" width="11.42578125" hidden="1"/>
    <col min="9729" max="9729" width="2.140625" customWidth="1"/>
    <col min="9730" max="9730" width="3" customWidth="1"/>
    <col min="9731" max="9731" width="23" customWidth="1"/>
    <col min="9732" max="9732" width="27.5703125" customWidth="1"/>
    <col min="9733" max="9737" width="21" customWidth="1"/>
    <col min="9738" max="9738" width="3" customWidth="1"/>
    <col min="9739" max="9739" width="2.5703125" customWidth="1"/>
    <col min="9740" max="9746" width="11.42578125" hidden="1" customWidth="1"/>
    <col min="9747" max="9984" width="11.42578125" hidden="1"/>
    <col min="9985" max="9985" width="2.140625" customWidth="1"/>
    <col min="9986" max="9986" width="3" customWidth="1"/>
    <col min="9987" max="9987" width="23" customWidth="1"/>
    <col min="9988" max="9988" width="27.5703125" customWidth="1"/>
    <col min="9989" max="9993" width="21" customWidth="1"/>
    <col min="9994" max="9994" width="3" customWidth="1"/>
    <col min="9995" max="9995" width="2.5703125" customWidth="1"/>
    <col min="9996" max="10002" width="11.42578125" hidden="1" customWidth="1"/>
    <col min="10003" max="10240" width="11.42578125" hidden="1"/>
    <col min="10241" max="10241" width="2.140625" customWidth="1"/>
    <col min="10242" max="10242" width="3" customWidth="1"/>
    <col min="10243" max="10243" width="23" customWidth="1"/>
    <col min="10244" max="10244" width="27.5703125" customWidth="1"/>
    <col min="10245" max="10249" width="21" customWidth="1"/>
    <col min="10250" max="10250" width="3" customWidth="1"/>
    <col min="10251" max="10251" width="2.5703125" customWidth="1"/>
    <col min="10252" max="10258" width="11.42578125" hidden="1" customWidth="1"/>
    <col min="10259" max="10496" width="11.42578125" hidden="1"/>
    <col min="10497" max="10497" width="2.140625" customWidth="1"/>
    <col min="10498" max="10498" width="3" customWidth="1"/>
    <col min="10499" max="10499" width="23" customWidth="1"/>
    <col min="10500" max="10500" width="27.5703125" customWidth="1"/>
    <col min="10501" max="10505" width="21" customWidth="1"/>
    <col min="10506" max="10506" width="3" customWidth="1"/>
    <col min="10507" max="10507" width="2.5703125" customWidth="1"/>
    <col min="10508" max="10514" width="11.42578125" hidden="1" customWidth="1"/>
    <col min="10515" max="10752" width="11.42578125" hidden="1"/>
    <col min="10753" max="10753" width="2.140625" customWidth="1"/>
    <col min="10754" max="10754" width="3" customWidth="1"/>
    <col min="10755" max="10755" width="23" customWidth="1"/>
    <col min="10756" max="10756" width="27.5703125" customWidth="1"/>
    <col min="10757" max="10761" width="21" customWidth="1"/>
    <col min="10762" max="10762" width="3" customWidth="1"/>
    <col min="10763" max="10763" width="2.5703125" customWidth="1"/>
    <col min="10764" max="10770" width="11.42578125" hidden="1" customWidth="1"/>
    <col min="10771" max="11008" width="11.42578125" hidden="1"/>
    <col min="11009" max="11009" width="2.140625" customWidth="1"/>
    <col min="11010" max="11010" width="3" customWidth="1"/>
    <col min="11011" max="11011" width="23" customWidth="1"/>
    <col min="11012" max="11012" width="27.5703125" customWidth="1"/>
    <col min="11013" max="11017" width="21" customWidth="1"/>
    <col min="11018" max="11018" width="3" customWidth="1"/>
    <col min="11019" max="11019" width="2.5703125" customWidth="1"/>
    <col min="11020" max="11026" width="11.42578125" hidden="1" customWidth="1"/>
    <col min="11027" max="11264" width="11.42578125" hidden="1"/>
    <col min="11265" max="11265" width="2.140625" customWidth="1"/>
    <col min="11266" max="11266" width="3" customWidth="1"/>
    <col min="11267" max="11267" width="23" customWidth="1"/>
    <col min="11268" max="11268" width="27.5703125" customWidth="1"/>
    <col min="11269" max="11273" width="21" customWidth="1"/>
    <col min="11274" max="11274" width="3" customWidth="1"/>
    <col min="11275" max="11275" width="2.5703125" customWidth="1"/>
    <col min="11276" max="11282" width="11.42578125" hidden="1" customWidth="1"/>
    <col min="11283" max="11520" width="11.42578125" hidden="1"/>
    <col min="11521" max="11521" width="2.140625" customWidth="1"/>
    <col min="11522" max="11522" width="3" customWidth="1"/>
    <col min="11523" max="11523" width="23" customWidth="1"/>
    <col min="11524" max="11524" width="27.5703125" customWidth="1"/>
    <col min="11525" max="11529" width="21" customWidth="1"/>
    <col min="11530" max="11530" width="3" customWidth="1"/>
    <col min="11531" max="11531" width="2.5703125" customWidth="1"/>
    <col min="11532" max="11538" width="11.42578125" hidden="1" customWidth="1"/>
    <col min="11539" max="11776" width="11.42578125" hidden="1"/>
    <col min="11777" max="11777" width="2.140625" customWidth="1"/>
    <col min="11778" max="11778" width="3" customWidth="1"/>
    <col min="11779" max="11779" width="23" customWidth="1"/>
    <col min="11780" max="11780" width="27.5703125" customWidth="1"/>
    <col min="11781" max="11785" width="21" customWidth="1"/>
    <col min="11786" max="11786" width="3" customWidth="1"/>
    <col min="11787" max="11787" width="2.5703125" customWidth="1"/>
    <col min="11788" max="11794" width="11.42578125" hidden="1" customWidth="1"/>
    <col min="11795" max="12032" width="11.42578125" hidden="1"/>
    <col min="12033" max="12033" width="2.140625" customWidth="1"/>
    <col min="12034" max="12034" width="3" customWidth="1"/>
    <col min="12035" max="12035" width="23" customWidth="1"/>
    <col min="12036" max="12036" width="27.5703125" customWidth="1"/>
    <col min="12037" max="12041" width="21" customWidth="1"/>
    <col min="12042" max="12042" width="3" customWidth="1"/>
    <col min="12043" max="12043" width="2.5703125" customWidth="1"/>
    <col min="12044" max="12050" width="11.42578125" hidden="1" customWidth="1"/>
    <col min="12051" max="12288" width="11.42578125" hidden="1"/>
    <col min="12289" max="12289" width="2.140625" customWidth="1"/>
    <col min="12290" max="12290" width="3" customWidth="1"/>
    <col min="12291" max="12291" width="23" customWidth="1"/>
    <col min="12292" max="12292" width="27.5703125" customWidth="1"/>
    <col min="12293" max="12297" width="21" customWidth="1"/>
    <col min="12298" max="12298" width="3" customWidth="1"/>
    <col min="12299" max="12299" width="2.5703125" customWidth="1"/>
    <col min="12300" max="12306" width="11.42578125" hidden="1" customWidth="1"/>
    <col min="12307" max="12544" width="11.42578125" hidden="1"/>
    <col min="12545" max="12545" width="2.140625" customWidth="1"/>
    <col min="12546" max="12546" width="3" customWidth="1"/>
    <col min="12547" max="12547" width="23" customWidth="1"/>
    <col min="12548" max="12548" width="27.5703125" customWidth="1"/>
    <col min="12549" max="12553" width="21" customWidth="1"/>
    <col min="12554" max="12554" width="3" customWidth="1"/>
    <col min="12555" max="12555" width="2.5703125" customWidth="1"/>
    <col min="12556" max="12562" width="11.42578125" hidden="1" customWidth="1"/>
    <col min="12563" max="12800" width="11.42578125" hidden="1"/>
    <col min="12801" max="12801" width="2.140625" customWidth="1"/>
    <col min="12802" max="12802" width="3" customWidth="1"/>
    <col min="12803" max="12803" width="23" customWidth="1"/>
    <col min="12804" max="12804" width="27.5703125" customWidth="1"/>
    <col min="12805" max="12809" width="21" customWidth="1"/>
    <col min="12810" max="12810" width="3" customWidth="1"/>
    <col min="12811" max="12811" width="2.5703125" customWidth="1"/>
    <col min="12812" max="12818" width="11.42578125" hidden="1" customWidth="1"/>
    <col min="12819" max="13056" width="11.42578125" hidden="1"/>
    <col min="13057" max="13057" width="2.140625" customWidth="1"/>
    <col min="13058" max="13058" width="3" customWidth="1"/>
    <col min="13059" max="13059" width="23" customWidth="1"/>
    <col min="13060" max="13060" width="27.5703125" customWidth="1"/>
    <col min="13061" max="13065" width="21" customWidth="1"/>
    <col min="13066" max="13066" width="3" customWidth="1"/>
    <col min="13067" max="13067" width="2.5703125" customWidth="1"/>
    <col min="13068" max="13074" width="11.42578125" hidden="1" customWidth="1"/>
    <col min="13075" max="13312" width="11.42578125" hidden="1"/>
    <col min="13313" max="13313" width="2.140625" customWidth="1"/>
    <col min="13314" max="13314" width="3" customWidth="1"/>
    <col min="13315" max="13315" width="23" customWidth="1"/>
    <col min="13316" max="13316" width="27.5703125" customWidth="1"/>
    <col min="13317" max="13321" width="21" customWidth="1"/>
    <col min="13322" max="13322" width="3" customWidth="1"/>
    <col min="13323" max="13323" width="2.5703125" customWidth="1"/>
    <col min="13324" max="13330" width="11.42578125" hidden="1" customWidth="1"/>
    <col min="13331" max="13568" width="11.42578125" hidden="1"/>
    <col min="13569" max="13569" width="2.140625" customWidth="1"/>
    <col min="13570" max="13570" width="3" customWidth="1"/>
    <col min="13571" max="13571" width="23" customWidth="1"/>
    <col min="13572" max="13572" width="27.5703125" customWidth="1"/>
    <col min="13573" max="13577" width="21" customWidth="1"/>
    <col min="13578" max="13578" width="3" customWidth="1"/>
    <col min="13579" max="13579" width="2.5703125" customWidth="1"/>
    <col min="13580" max="13586" width="11.42578125" hidden="1" customWidth="1"/>
    <col min="13587" max="13824" width="11.42578125" hidden="1"/>
    <col min="13825" max="13825" width="2.140625" customWidth="1"/>
    <col min="13826" max="13826" width="3" customWidth="1"/>
    <col min="13827" max="13827" width="23" customWidth="1"/>
    <col min="13828" max="13828" width="27.5703125" customWidth="1"/>
    <col min="13829" max="13833" width="21" customWidth="1"/>
    <col min="13834" max="13834" width="3" customWidth="1"/>
    <col min="13835" max="13835" width="2.5703125" customWidth="1"/>
    <col min="13836" max="13842" width="11.42578125" hidden="1" customWidth="1"/>
    <col min="13843" max="14080" width="11.42578125" hidden="1"/>
    <col min="14081" max="14081" width="2.140625" customWidth="1"/>
    <col min="14082" max="14082" width="3" customWidth="1"/>
    <col min="14083" max="14083" width="23" customWidth="1"/>
    <col min="14084" max="14084" width="27.5703125" customWidth="1"/>
    <col min="14085" max="14089" width="21" customWidth="1"/>
    <col min="14090" max="14090" width="3" customWidth="1"/>
    <col min="14091" max="14091" width="2.5703125" customWidth="1"/>
    <col min="14092" max="14098" width="11.42578125" hidden="1" customWidth="1"/>
    <col min="14099" max="14336" width="11.42578125" hidden="1"/>
    <col min="14337" max="14337" width="2.140625" customWidth="1"/>
    <col min="14338" max="14338" width="3" customWidth="1"/>
    <col min="14339" max="14339" width="23" customWidth="1"/>
    <col min="14340" max="14340" width="27.5703125" customWidth="1"/>
    <col min="14341" max="14345" width="21" customWidth="1"/>
    <col min="14346" max="14346" width="3" customWidth="1"/>
    <col min="14347" max="14347" width="2.5703125" customWidth="1"/>
    <col min="14348" max="14354" width="11.42578125" hidden="1" customWidth="1"/>
    <col min="14355" max="14592" width="11.42578125" hidden="1"/>
    <col min="14593" max="14593" width="2.140625" customWidth="1"/>
    <col min="14594" max="14594" width="3" customWidth="1"/>
    <col min="14595" max="14595" width="23" customWidth="1"/>
    <col min="14596" max="14596" width="27.5703125" customWidth="1"/>
    <col min="14597" max="14601" width="21" customWidth="1"/>
    <col min="14602" max="14602" width="3" customWidth="1"/>
    <col min="14603" max="14603" width="2.5703125" customWidth="1"/>
    <col min="14604" max="14610" width="11.42578125" hidden="1" customWidth="1"/>
    <col min="14611" max="14848" width="11.42578125" hidden="1"/>
    <col min="14849" max="14849" width="2.140625" customWidth="1"/>
    <col min="14850" max="14850" width="3" customWidth="1"/>
    <col min="14851" max="14851" width="23" customWidth="1"/>
    <col min="14852" max="14852" width="27.5703125" customWidth="1"/>
    <col min="14853" max="14857" width="21" customWidth="1"/>
    <col min="14858" max="14858" width="3" customWidth="1"/>
    <col min="14859" max="14859" width="2.5703125" customWidth="1"/>
    <col min="14860" max="14866" width="11.42578125" hidden="1" customWidth="1"/>
    <col min="14867" max="15104" width="11.42578125" hidden="1"/>
    <col min="15105" max="15105" width="2.140625" customWidth="1"/>
    <col min="15106" max="15106" width="3" customWidth="1"/>
    <col min="15107" max="15107" width="23" customWidth="1"/>
    <col min="15108" max="15108" width="27.5703125" customWidth="1"/>
    <col min="15109" max="15113" width="21" customWidth="1"/>
    <col min="15114" max="15114" width="3" customWidth="1"/>
    <col min="15115" max="15115" width="2.5703125" customWidth="1"/>
    <col min="15116" max="15122" width="11.42578125" hidden="1" customWidth="1"/>
    <col min="15123" max="15360" width="11.42578125" hidden="1"/>
    <col min="15361" max="15361" width="2.140625" customWidth="1"/>
    <col min="15362" max="15362" width="3" customWidth="1"/>
    <col min="15363" max="15363" width="23" customWidth="1"/>
    <col min="15364" max="15364" width="27.5703125" customWidth="1"/>
    <col min="15365" max="15369" width="21" customWidth="1"/>
    <col min="15370" max="15370" width="3" customWidth="1"/>
    <col min="15371" max="15371" width="2.5703125" customWidth="1"/>
    <col min="15372" max="15378" width="11.42578125" hidden="1" customWidth="1"/>
    <col min="15379" max="15616" width="11.42578125" hidden="1"/>
    <col min="15617" max="15617" width="2.140625" customWidth="1"/>
    <col min="15618" max="15618" width="3" customWidth="1"/>
    <col min="15619" max="15619" width="23" customWidth="1"/>
    <col min="15620" max="15620" width="27.5703125" customWidth="1"/>
    <col min="15621" max="15625" width="21" customWidth="1"/>
    <col min="15626" max="15626" width="3" customWidth="1"/>
    <col min="15627" max="15627" width="2.5703125" customWidth="1"/>
    <col min="15628" max="15634" width="11.42578125" hidden="1" customWidth="1"/>
    <col min="15635" max="15872" width="11.42578125" hidden="1"/>
    <col min="15873" max="15873" width="2.140625" customWidth="1"/>
    <col min="15874" max="15874" width="3" customWidth="1"/>
    <col min="15875" max="15875" width="23" customWidth="1"/>
    <col min="15876" max="15876" width="27.5703125" customWidth="1"/>
    <col min="15877" max="15881" width="21" customWidth="1"/>
    <col min="15882" max="15882" width="3" customWidth="1"/>
    <col min="15883" max="15883" width="2.5703125" customWidth="1"/>
    <col min="15884" max="15890" width="11.42578125" hidden="1" customWidth="1"/>
    <col min="15891" max="16128" width="11.42578125" hidden="1"/>
    <col min="16129" max="16129" width="2.140625" customWidth="1"/>
    <col min="16130" max="16130" width="3" customWidth="1"/>
    <col min="16131" max="16131" width="23" customWidth="1"/>
    <col min="16132" max="16132" width="27.5703125" customWidth="1"/>
    <col min="16133" max="16137" width="21" customWidth="1"/>
    <col min="16138" max="16138" width="3" customWidth="1"/>
    <col min="16139" max="16139" width="2.5703125" customWidth="1"/>
    <col min="16140" max="16146" width="11.42578125" hidden="1" customWidth="1"/>
    <col min="16147" max="16384" width="11.42578125" hidden="1"/>
  </cols>
  <sheetData>
    <row r="1" spans="2:14" ht="8.25" customHeight="1" x14ac:dyDescent="0.25">
      <c r="B1" s="38"/>
      <c r="C1" s="52"/>
      <c r="D1" s="572"/>
      <c r="E1" s="572"/>
      <c r="F1" s="572"/>
      <c r="G1" s="573"/>
      <c r="H1" s="573"/>
      <c r="I1" s="573"/>
      <c r="J1" s="361"/>
      <c r="K1" s="573"/>
      <c r="L1" s="573"/>
      <c r="M1" s="38"/>
      <c r="N1" s="38"/>
    </row>
    <row r="2" spans="2:14" ht="9" customHeight="1" x14ac:dyDescent="0.25">
      <c r="B2" s="38"/>
      <c r="C2" s="52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2:14" x14ac:dyDescent="0.25">
      <c r="B3" s="38"/>
      <c r="C3" s="77"/>
      <c r="D3" s="546" t="s">
        <v>274</v>
      </c>
      <c r="E3" s="546"/>
      <c r="F3" s="546"/>
      <c r="G3" s="546"/>
      <c r="H3" s="546"/>
      <c r="I3" s="77"/>
      <c r="J3" s="77"/>
      <c r="K3" s="86"/>
      <c r="L3" s="86"/>
      <c r="M3" s="38"/>
      <c r="N3" s="38"/>
    </row>
    <row r="4" spans="2:14" x14ac:dyDescent="0.25">
      <c r="B4" s="38"/>
      <c r="C4" s="77"/>
      <c r="D4" s="546" t="s">
        <v>163</v>
      </c>
      <c r="E4" s="546"/>
      <c r="F4" s="546"/>
      <c r="G4" s="546"/>
      <c r="H4" s="546"/>
      <c r="I4" s="77"/>
      <c r="J4" s="77"/>
      <c r="K4" s="86"/>
      <c r="L4" s="86"/>
      <c r="M4" s="38"/>
      <c r="N4" s="38"/>
    </row>
    <row r="5" spans="2:14" x14ac:dyDescent="0.25">
      <c r="B5" s="38"/>
      <c r="C5" s="77"/>
      <c r="D5" s="546" t="s">
        <v>306</v>
      </c>
      <c r="E5" s="546"/>
      <c r="F5" s="546"/>
      <c r="G5" s="546"/>
      <c r="H5" s="546"/>
      <c r="I5" s="77"/>
      <c r="J5" s="77"/>
      <c r="K5" s="86"/>
      <c r="L5" s="86"/>
      <c r="M5" s="38"/>
      <c r="N5" s="38"/>
    </row>
    <row r="6" spans="2:14" x14ac:dyDescent="0.25">
      <c r="B6" s="38"/>
      <c r="C6" s="77"/>
      <c r="D6" s="546" t="s">
        <v>1</v>
      </c>
      <c r="E6" s="546"/>
      <c r="F6" s="546"/>
      <c r="G6" s="546"/>
      <c r="H6" s="546"/>
      <c r="I6" s="77"/>
      <c r="J6" s="77"/>
      <c r="K6" s="86"/>
      <c r="L6" s="86"/>
      <c r="M6" s="38"/>
      <c r="N6" s="38"/>
    </row>
    <row r="7" spans="2:14" x14ac:dyDescent="0.25">
      <c r="B7" s="78"/>
      <c r="C7" s="42" t="s">
        <v>2</v>
      </c>
      <c r="D7" s="525" t="s">
        <v>277</v>
      </c>
      <c r="E7" s="525"/>
      <c r="F7" s="525"/>
      <c r="G7" s="525"/>
      <c r="H7" s="525"/>
      <c r="I7" s="89"/>
      <c r="J7" s="358"/>
      <c r="K7" s="358"/>
      <c r="L7" s="358"/>
      <c r="M7" s="358"/>
      <c r="N7" s="358"/>
    </row>
    <row r="8" spans="2:14" ht="9.75" customHeight="1" x14ac:dyDescent="0.25">
      <c r="B8" s="563"/>
      <c r="C8" s="563"/>
      <c r="D8" s="563"/>
      <c r="E8" s="563"/>
      <c r="F8" s="563"/>
      <c r="G8" s="563"/>
      <c r="H8" s="563"/>
      <c r="I8" s="563"/>
      <c r="J8" s="563"/>
      <c r="K8" s="38"/>
      <c r="L8" s="38"/>
      <c r="M8" s="38"/>
      <c r="N8" s="38"/>
    </row>
    <row r="9" spans="2:14" ht="8.25" customHeight="1" x14ac:dyDescent="0.25">
      <c r="B9" s="563"/>
      <c r="C9" s="563"/>
      <c r="D9" s="563"/>
      <c r="E9" s="563"/>
      <c r="F9" s="563"/>
      <c r="G9" s="563"/>
      <c r="H9" s="563"/>
      <c r="I9" s="563"/>
      <c r="J9" s="563"/>
      <c r="K9" s="38"/>
      <c r="L9" s="38"/>
      <c r="M9" s="38"/>
      <c r="N9" s="38"/>
    </row>
    <row r="10" spans="2:14" ht="28.5" customHeight="1" x14ac:dyDescent="0.25">
      <c r="B10" s="101"/>
      <c r="C10" s="564" t="s">
        <v>66</v>
      </c>
      <c r="D10" s="564"/>
      <c r="E10" s="371" t="s">
        <v>164</v>
      </c>
      <c r="F10" s="371" t="s">
        <v>165</v>
      </c>
      <c r="G10" s="372" t="s">
        <v>166</v>
      </c>
      <c r="H10" s="372" t="s">
        <v>167</v>
      </c>
      <c r="I10" s="372" t="s">
        <v>168</v>
      </c>
      <c r="J10" s="102"/>
      <c r="K10" s="98"/>
      <c r="L10" s="98"/>
      <c r="M10" s="98"/>
      <c r="N10" s="98"/>
    </row>
    <row r="11" spans="2:14" ht="22.5" customHeight="1" x14ac:dyDescent="0.25">
      <c r="B11" s="103"/>
      <c r="C11" s="565"/>
      <c r="D11" s="565"/>
      <c r="E11" s="104">
        <v>1</v>
      </c>
      <c r="F11" s="104">
        <v>2</v>
      </c>
      <c r="G11" s="360">
        <v>3</v>
      </c>
      <c r="H11" s="360" t="s">
        <v>169</v>
      </c>
      <c r="I11" s="360" t="s">
        <v>170</v>
      </c>
      <c r="J11" s="105"/>
      <c r="K11" s="98"/>
      <c r="L11" s="98"/>
      <c r="M11" s="98"/>
      <c r="N11" s="98"/>
    </row>
    <row r="12" spans="2:14" ht="6" customHeight="1" x14ac:dyDescent="0.25">
      <c r="B12" s="566"/>
      <c r="C12" s="563"/>
      <c r="D12" s="563"/>
      <c r="E12" s="563"/>
      <c r="F12" s="563"/>
      <c r="G12" s="563"/>
      <c r="H12" s="563"/>
      <c r="I12" s="563"/>
      <c r="J12" s="567"/>
      <c r="K12" s="38"/>
      <c r="L12" s="38"/>
      <c r="M12" s="38"/>
      <c r="N12" s="38"/>
    </row>
    <row r="13" spans="2:14" ht="10.5" customHeight="1" x14ac:dyDescent="0.25">
      <c r="B13" s="568"/>
      <c r="C13" s="569"/>
      <c r="D13" s="569"/>
      <c r="E13" s="569"/>
      <c r="F13" s="569"/>
      <c r="G13" s="569"/>
      <c r="H13" s="569"/>
      <c r="I13" s="569"/>
      <c r="J13" s="570"/>
      <c r="K13" s="86"/>
      <c r="L13" s="86"/>
      <c r="M13" s="38"/>
      <c r="N13" s="38"/>
    </row>
    <row r="14" spans="2:14" x14ac:dyDescent="0.25">
      <c r="B14" s="85"/>
      <c r="C14" s="571" t="s">
        <v>6</v>
      </c>
      <c r="D14" s="571"/>
      <c r="E14" s="99"/>
      <c r="F14" s="99"/>
      <c r="G14" s="99"/>
      <c r="H14" s="99"/>
      <c r="I14" s="99"/>
      <c r="J14" s="100"/>
      <c r="K14" s="86"/>
      <c r="L14" s="86"/>
      <c r="M14" s="38"/>
      <c r="N14" s="38"/>
    </row>
    <row r="15" spans="2:14" x14ac:dyDescent="0.25">
      <c r="B15" s="226"/>
      <c r="C15" s="228"/>
      <c r="D15" s="228"/>
      <c r="E15" s="229"/>
      <c r="F15" s="229"/>
      <c r="G15" s="229"/>
      <c r="H15" s="229"/>
      <c r="I15" s="229"/>
      <c r="J15" s="227"/>
      <c r="K15" s="86"/>
      <c r="L15" s="86"/>
      <c r="M15" s="38"/>
      <c r="N15" s="38"/>
    </row>
    <row r="16" spans="2:14" s="127" customFormat="1" x14ac:dyDescent="0.25">
      <c r="B16" s="219"/>
      <c r="C16" s="528" t="s">
        <v>8</v>
      </c>
      <c r="D16" s="528"/>
      <c r="E16" s="376">
        <f>SUM(E18:E24)</f>
        <v>10421946.41</v>
      </c>
      <c r="F16" s="376">
        <f>SUM(F18:F24)</f>
        <v>1744854795.74</v>
      </c>
      <c r="G16" s="376">
        <f>SUM(G18:G24)</f>
        <v>1651703135.6399999</v>
      </c>
      <c r="H16" s="376">
        <f>SUM(H18:H24)</f>
        <v>103573606.50999999</v>
      </c>
      <c r="I16" s="376">
        <f>SUM(I18:I24)</f>
        <v>93151660.099999994</v>
      </c>
      <c r="J16" s="220"/>
      <c r="K16" s="391"/>
      <c r="L16" s="391"/>
      <c r="M16" s="218"/>
      <c r="N16" s="218"/>
    </row>
    <row r="17" spans="2:15" s="127" customFormat="1" x14ac:dyDescent="0.25">
      <c r="B17" s="221"/>
      <c r="C17" s="199"/>
      <c r="D17" s="199"/>
      <c r="E17" s="222"/>
      <c r="F17" s="222"/>
      <c r="G17" s="222"/>
      <c r="H17" s="222"/>
      <c r="I17" s="222"/>
      <c r="J17" s="223"/>
      <c r="K17" s="391"/>
      <c r="L17" s="391"/>
      <c r="M17" s="218"/>
      <c r="N17" s="218"/>
      <c r="O17" s="218"/>
    </row>
    <row r="18" spans="2:15" s="127" customFormat="1" x14ac:dyDescent="0.25">
      <c r="B18" s="221"/>
      <c r="C18" s="557" t="s">
        <v>10</v>
      </c>
      <c r="D18" s="557"/>
      <c r="E18" s="204">
        <v>4829994.5</v>
      </c>
      <c r="F18" s="204">
        <v>791299225.54999995</v>
      </c>
      <c r="G18" s="204">
        <v>758472142.19000006</v>
      </c>
      <c r="H18" s="224">
        <f>E18+F18-G18</f>
        <v>37657077.859999895</v>
      </c>
      <c r="I18" s="224">
        <f>H18-E18</f>
        <v>32827083.359999895</v>
      </c>
      <c r="J18" s="223"/>
      <c r="K18" s="391"/>
      <c r="L18" s="391"/>
      <c r="M18" s="218"/>
      <c r="N18" s="218"/>
      <c r="O18" s="218"/>
    </row>
    <row r="19" spans="2:15" s="127" customFormat="1" x14ac:dyDescent="0.25">
      <c r="B19" s="221"/>
      <c r="C19" s="557" t="s">
        <v>12</v>
      </c>
      <c r="D19" s="557"/>
      <c r="E19" s="204">
        <f>5529431.86+62520.05</f>
        <v>5591951.9100000001</v>
      </c>
      <c r="F19" s="204">
        <f>663354984.62+283760022.64+6324218.6+116344.33</f>
        <v>953555570.19000006</v>
      </c>
      <c r="G19" s="204">
        <f>644740735.49+242000000+55086.56+6324218.6+110952.8</f>
        <v>893230993.44999993</v>
      </c>
      <c r="H19" s="224">
        <f>E19+F19-G19</f>
        <v>65916528.650000095</v>
      </c>
      <c r="I19" s="224">
        <f>H19-E19</f>
        <v>60324576.740000099</v>
      </c>
      <c r="J19" s="223"/>
      <c r="K19" s="391"/>
      <c r="L19" s="391"/>
      <c r="M19" s="218"/>
      <c r="N19" s="218"/>
      <c r="O19" s="218"/>
    </row>
    <row r="20" spans="2:15" s="127" customFormat="1" x14ac:dyDescent="0.25">
      <c r="B20" s="221"/>
      <c r="C20" s="557" t="s">
        <v>14</v>
      </c>
      <c r="D20" s="557"/>
      <c r="E20" s="204">
        <v>0</v>
      </c>
      <c r="F20" s="204">
        <v>0</v>
      </c>
      <c r="G20" s="204">
        <v>0</v>
      </c>
      <c r="H20" s="224">
        <f t="shared" ref="H20:H24" si="0">E20+F20-G20</f>
        <v>0</v>
      </c>
      <c r="I20" s="224">
        <f t="shared" ref="I20:I24" si="1">H20-E20</f>
        <v>0</v>
      </c>
      <c r="J20" s="223"/>
      <c r="K20" s="391"/>
      <c r="L20" s="391"/>
      <c r="M20" s="218"/>
      <c r="N20" s="218"/>
      <c r="O20" s="218"/>
    </row>
    <row r="21" spans="2:15" s="127" customFormat="1" x14ac:dyDescent="0.25">
      <c r="B21" s="221"/>
      <c r="C21" s="557" t="s">
        <v>16</v>
      </c>
      <c r="D21" s="557"/>
      <c r="E21" s="130">
        <v>0</v>
      </c>
      <c r="F21" s="130">
        <v>0</v>
      </c>
      <c r="G21" s="130">
        <v>0</v>
      </c>
      <c r="H21" s="224">
        <f t="shared" si="0"/>
        <v>0</v>
      </c>
      <c r="I21" s="224">
        <f t="shared" si="1"/>
        <v>0</v>
      </c>
      <c r="J21" s="223"/>
      <c r="K21" s="391"/>
      <c r="L21" s="391"/>
      <c r="M21" s="218"/>
      <c r="N21" s="218"/>
      <c r="O21" s="218" t="s">
        <v>123</v>
      </c>
    </row>
    <row r="22" spans="2:15" s="127" customFormat="1" x14ac:dyDescent="0.25">
      <c r="B22" s="221"/>
      <c r="C22" s="557" t="s">
        <v>18</v>
      </c>
      <c r="D22" s="557"/>
      <c r="E22" s="130">
        <v>0</v>
      </c>
      <c r="F22" s="130">
        <v>0</v>
      </c>
      <c r="G22" s="130">
        <v>0</v>
      </c>
      <c r="H22" s="224">
        <f t="shared" si="0"/>
        <v>0</v>
      </c>
      <c r="I22" s="224">
        <f t="shared" si="1"/>
        <v>0</v>
      </c>
      <c r="J22" s="223"/>
      <c r="K22" s="391"/>
      <c r="L22" s="391"/>
      <c r="M22" s="218"/>
      <c r="N22" s="218"/>
      <c r="O22" s="218"/>
    </row>
    <row r="23" spans="2:15" s="127" customFormat="1" x14ac:dyDescent="0.25">
      <c r="B23" s="221"/>
      <c r="C23" s="557" t="s">
        <v>20</v>
      </c>
      <c r="D23" s="557"/>
      <c r="E23" s="130">
        <v>0</v>
      </c>
      <c r="F23" s="130">
        <v>0</v>
      </c>
      <c r="G23" s="130">
        <v>0</v>
      </c>
      <c r="H23" s="224">
        <f t="shared" si="0"/>
        <v>0</v>
      </c>
      <c r="I23" s="224">
        <f t="shared" si="1"/>
        <v>0</v>
      </c>
      <c r="J23" s="223"/>
      <c r="K23" s="391"/>
      <c r="L23" s="391"/>
      <c r="M23" s="218" t="s">
        <v>123</v>
      </c>
      <c r="N23" s="218"/>
      <c r="O23" s="218"/>
    </row>
    <row r="24" spans="2:15" s="127" customFormat="1" x14ac:dyDescent="0.25">
      <c r="B24" s="221"/>
      <c r="C24" s="557" t="s">
        <v>22</v>
      </c>
      <c r="D24" s="557"/>
      <c r="E24" s="130">
        <v>0</v>
      </c>
      <c r="F24" s="130">
        <v>0</v>
      </c>
      <c r="G24" s="130">
        <v>0</v>
      </c>
      <c r="H24" s="224">
        <f t="shared" si="0"/>
        <v>0</v>
      </c>
      <c r="I24" s="224">
        <f t="shared" si="1"/>
        <v>0</v>
      </c>
      <c r="J24" s="223"/>
    </row>
    <row r="25" spans="2:15" s="127" customFormat="1" x14ac:dyDescent="0.25">
      <c r="B25" s="221"/>
      <c r="C25" s="379"/>
      <c r="D25" s="379"/>
      <c r="E25" s="225"/>
      <c r="F25" s="225"/>
      <c r="G25" s="225"/>
      <c r="H25" s="225"/>
      <c r="I25" s="225"/>
      <c r="J25" s="223"/>
    </row>
    <row r="26" spans="2:15" s="127" customFormat="1" x14ac:dyDescent="0.25">
      <c r="B26" s="219"/>
      <c r="C26" s="528" t="s">
        <v>27</v>
      </c>
      <c r="D26" s="528"/>
      <c r="E26" s="376">
        <f>SUM(E28:E36)</f>
        <v>5133001.9600000009</v>
      </c>
      <c r="F26" s="376">
        <f>SUM(F28:F36)</f>
        <v>0</v>
      </c>
      <c r="G26" s="376">
        <f>SUM(G28:G36)</f>
        <v>366325.2</v>
      </c>
      <c r="H26" s="376">
        <f>SUM(H28:H36)</f>
        <v>4766676.7600000016</v>
      </c>
      <c r="I26" s="376">
        <f>SUM(I28:I36)</f>
        <v>-366325.19999999925</v>
      </c>
      <c r="J26" s="220"/>
    </row>
    <row r="27" spans="2:15" s="127" customFormat="1" x14ac:dyDescent="0.25">
      <c r="B27" s="221"/>
      <c r="C27" s="199"/>
      <c r="D27" s="379"/>
      <c r="E27" s="222"/>
      <c r="F27" s="222"/>
      <c r="G27" s="222"/>
      <c r="H27" s="222"/>
      <c r="I27" s="222"/>
      <c r="J27" s="223"/>
    </row>
    <row r="28" spans="2:15" s="127" customFormat="1" x14ac:dyDescent="0.25">
      <c r="B28" s="221"/>
      <c r="C28" s="557" t="s">
        <v>29</v>
      </c>
      <c r="D28" s="557"/>
      <c r="E28" s="130">
        <v>0</v>
      </c>
      <c r="F28" s="130">
        <v>0</v>
      </c>
      <c r="G28" s="130">
        <v>0</v>
      </c>
      <c r="H28" s="224">
        <f>E28+F28-G28</f>
        <v>0</v>
      </c>
      <c r="I28" s="224">
        <f>H28-E28</f>
        <v>0</v>
      </c>
      <c r="J28" s="223"/>
    </row>
    <row r="29" spans="2:15" s="127" customFormat="1" x14ac:dyDescent="0.25">
      <c r="B29" s="221"/>
      <c r="C29" s="557" t="s">
        <v>31</v>
      </c>
      <c r="D29" s="557"/>
      <c r="E29" s="130">
        <v>0</v>
      </c>
      <c r="F29" s="130">
        <v>0</v>
      </c>
      <c r="G29" s="130">
        <v>0</v>
      </c>
      <c r="H29" s="224">
        <f t="shared" ref="H29:H36" si="2">E29+F29-G29</f>
        <v>0</v>
      </c>
      <c r="I29" s="224">
        <f t="shared" ref="I29:I35" si="3">H29-E29</f>
        <v>0</v>
      </c>
      <c r="J29" s="223"/>
    </row>
    <row r="30" spans="2:15" s="127" customFormat="1" x14ac:dyDescent="0.25">
      <c r="B30" s="221"/>
      <c r="C30" s="557" t="s">
        <v>33</v>
      </c>
      <c r="D30" s="557"/>
      <c r="E30" s="204">
        <v>0</v>
      </c>
      <c r="F30" s="204">
        <v>0</v>
      </c>
      <c r="G30" s="204">
        <v>0</v>
      </c>
      <c r="H30" s="224">
        <f t="shared" si="2"/>
        <v>0</v>
      </c>
      <c r="I30" s="224">
        <f t="shared" si="3"/>
        <v>0</v>
      </c>
      <c r="J30" s="223"/>
    </row>
    <row r="31" spans="2:15" s="127" customFormat="1" x14ac:dyDescent="0.25">
      <c r="B31" s="221"/>
      <c r="C31" s="557" t="s">
        <v>171</v>
      </c>
      <c r="D31" s="557"/>
      <c r="E31" s="204">
        <v>16368808.890000001</v>
      </c>
      <c r="F31" s="204">
        <v>0</v>
      </c>
      <c r="G31" s="204">
        <v>0</v>
      </c>
      <c r="H31" s="224">
        <f t="shared" si="2"/>
        <v>16368808.890000001</v>
      </c>
      <c r="I31" s="224">
        <f t="shared" si="3"/>
        <v>0</v>
      </c>
      <c r="J31" s="223"/>
    </row>
    <row r="32" spans="2:15" s="127" customFormat="1" x14ac:dyDescent="0.25">
      <c r="B32" s="221"/>
      <c r="C32" s="557" t="s">
        <v>37</v>
      </c>
      <c r="D32" s="557"/>
      <c r="E32" s="204">
        <v>0</v>
      </c>
      <c r="F32" s="204">
        <v>0</v>
      </c>
      <c r="G32" s="204">
        <v>0</v>
      </c>
      <c r="H32" s="224">
        <f t="shared" si="2"/>
        <v>0</v>
      </c>
      <c r="I32" s="224">
        <f t="shared" si="3"/>
        <v>0</v>
      </c>
      <c r="J32" s="223"/>
    </row>
    <row r="33" spans="2:18" s="127" customFormat="1" x14ac:dyDescent="0.25">
      <c r="B33" s="221"/>
      <c r="C33" s="557" t="s">
        <v>39</v>
      </c>
      <c r="D33" s="557"/>
      <c r="E33" s="204">
        <v>-11235806.93</v>
      </c>
      <c r="F33" s="204">
        <v>0</v>
      </c>
      <c r="G33" s="204">
        <v>366325.2</v>
      </c>
      <c r="H33" s="224">
        <f t="shared" si="2"/>
        <v>-11602132.129999999</v>
      </c>
      <c r="I33" s="224">
        <f t="shared" si="3"/>
        <v>-366325.19999999925</v>
      </c>
      <c r="J33" s="223"/>
    </row>
    <row r="34" spans="2:18" s="127" customFormat="1" x14ac:dyDescent="0.25">
      <c r="B34" s="221"/>
      <c r="C34" s="557" t="s">
        <v>41</v>
      </c>
      <c r="D34" s="557"/>
      <c r="E34" s="204">
        <v>0</v>
      </c>
      <c r="F34" s="204">
        <v>0</v>
      </c>
      <c r="G34" s="204">
        <v>0</v>
      </c>
      <c r="H34" s="224">
        <f t="shared" si="2"/>
        <v>0</v>
      </c>
      <c r="I34" s="224">
        <f t="shared" si="3"/>
        <v>0</v>
      </c>
      <c r="J34" s="223"/>
    </row>
    <row r="35" spans="2:18" s="127" customFormat="1" x14ac:dyDescent="0.25">
      <c r="B35" s="221"/>
      <c r="C35" s="557" t="s">
        <v>42</v>
      </c>
      <c r="D35" s="557"/>
      <c r="E35" s="204">
        <v>0</v>
      </c>
      <c r="F35" s="204">
        <v>0</v>
      </c>
      <c r="G35" s="204">
        <v>0</v>
      </c>
      <c r="H35" s="224">
        <f t="shared" si="2"/>
        <v>0</v>
      </c>
      <c r="I35" s="224">
        <f t="shared" si="3"/>
        <v>0</v>
      </c>
      <c r="J35" s="223"/>
    </row>
    <row r="36" spans="2:18" s="127" customFormat="1" x14ac:dyDescent="0.25">
      <c r="B36" s="221"/>
      <c r="C36" s="557" t="s">
        <v>44</v>
      </c>
      <c r="D36" s="557"/>
      <c r="E36" s="130">
        <v>0</v>
      </c>
      <c r="F36" s="130">
        <v>0</v>
      </c>
      <c r="G36" s="130">
        <v>0</v>
      </c>
      <c r="H36" s="224">
        <f t="shared" si="2"/>
        <v>0</v>
      </c>
      <c r="I36" s="224">
        <f>H36-E36</f>
        <v>0</v>
      </c>
      <c r="J36" s="223"/>
    </row>
    <row r="37" spans="2:18" s="127" customFormat="1" x14ac:dyDescent="0.25">
      <c r="B37" s="221"/>
      <c r="C37" s="379"/>
      <c r="D37" s="379"/>
      <c r="E37" s="225"/>
      <c r="F37" s="222"/>
      <c r="G37" s="222"/>
      <c r="H37" s="222"/>
      <c r="I37" s="222"/>
      <c r="J37" s="223"/>
    </row>
    <row r="38" spans="2:18" s="127" customFormat="1" x14ac:dyDescent="0.25">
      <c r="B38" s="226"/>
      <c r="C38" s="558" t="s">
        <v>48</v>
      </c>
      <c r="D38" s="558"/>
      <c r="E38" s="376">
        <f>E16+E26</f>
        <v>15554948.370000001</v>
      </c>
      <c r="F38" s="376">
        <f>F16+F26</f>
        <v>1744854795.74</v>
      </c>
      <c r="G38" s="376">
        <f>G16+G26</f>
        <v>1652069460.8399999</v>
      </c>
      <c r="H38" s="376">
        <f>H16+H26</f>
        <v>108340283.27</v>
      </c>
      <c r="I38" s="376">
        <f>I16+I26</f>
        <v>92785334.899999991</v>
      </c>
      <c r="J38" s="227"/>
    </row>
    <row r="39" spans="2:18" s="127" customFormat="1" x14ac:dyDescent="0.25">
      <c r="B39" s="559"/>
      <c r="C39" s="560"/>
      <c r="D39" s="560"/>
      <c r="E39" s="560"/>
      <c r="F39" s="560"/>
      <c r="G39" s="560"/>
      <c r="H39" s="560"/>
      <c r="I39" s="560"/>
      <c r="J39" s="561"/>
    </row>
    <row r="40" spans="2:18" s="127" customFormat="1" x14ac:dyDescent="0.25">
      <c r="B40" s="413"/>
      <c r="C40" s="414"/>
      <c r="D40" s="415"/>
      <c r="F40" s="413"/>
      <c r="G40" s="413"/>
      <c r="H40" s="413"/>
      <c r="I40" s="413"/>
      <c r="J40" s="413"/>
    </row>
    <row r="41" spans="2:18" s="127" customFormat="1" x14ac:dyDescent="0.25">
      <c r="B41" s="218"/>
      <c r="C41" s="527" t="s">
        <v>64</v>
      </c>
      <c r="D41" s="527"/>
      <c r="E41" s="527"/>
      <c r="F41" s="527"/>
      <c r="G41" s="527"/>
      <c r="H41" s="527"/>
      <c r="I41" s="527"/>
      <c r="J41" s="200"/>
      <c r="K41" s="200"/>
      <c r="L41" s="218"/>
      <c r="M41" s="218"/>
      <c r="N41" s="218"/>
      <c r="O41" s="218"/>
      <c r="P41" s="218"/>
      <c r="Q41" s="218"/>
      <c r="R41" s="218"/>
    </row>
    <row r="42" spans="2:18" s="127" customFormat="1" x14ac:dyDescent="0.25">
      <c r="B42" s="218"/>
      <c r="C42" s="200"/>
      <c r="D42" s="403"/>
      <c r="E42" s="404"/>
      <c r="F42" s="404"/>
      <c r="G42" s="218"/>
      <c r="H42" s="405"/>
      <c r="I42" s="403"/>
      <c r="J42" s="404"/>
      <c r="K42" s="404"/>
      <c r="L42" s="218"/>
      <c r="M42" s="218"/>
      <c r="N42" s="218"/>
      <c r="O42" s="218"/>
      <c r="P42" s="218"/>
      <c r="Q42" s="218"/>
      <c r="R42" s="218"/>
    </row>
    <row r="43" spans="2:18" s="127" customFormat="1" x14ac:dyDescent="0.25">
      <c r="B43" s="218"/>
      <c r="C43" s="562"/>
      <c r="D43" s="562"/>
      <c r="E43" s="404"/>
      <c r="F43" s="416"/>
      <c r="G43" s="416"/>
      <c r="H43" s="417"/>
      <c r="I43" s="417"/>
      <c r="J43" s="404"/>
      <c r="K43" s="404"/>
      <c r="L43" s="218"/>
      <c r="M43" s="218"/>
      <c r="N43" s="218"/>
      <c r="O43" s="218"/>
      <c r="P43" s="218"/>
      <c r="Q43" s="218"/>
      <c r="R43" s="218"/>
    </row>
    <row r="44" spans="2:18" s="127" customFormat="1" x14ac:dyDescent="0.25">
      <c r="B44" s="218"/>
      <c r="C44" s="512" t="s">
        <v>278</v>
      </c>
      <c r="D44" s="512"/>
      <c r="E44" s="402"/>
      <c r="F44" s="549" t="s">
        <v>280</v>
      </c>
      <c r="G44" s="549"/>
      <c r="H44" s="537"/>
      <c r="I44" s="537"/>
      <c r="J44" s="207"/>
      <c r="K44" s="218"/>
      <c r="Q44" s="218"/>
      <c r="R44" s="218"/>
    </row>
    <row r="45" spans="2:18" s="127" customFormat="1" ht="30.75" customHeight="1" x14ac:dyDescent="0.25">
      <c r="B45" s="218"/>
      <c r="C45" s="508" t="s">
        <v>234</v>
      </c>
      <c r="D45" s="508"/>
      <c r="E45" s="418"/>
      <c r="F45" s="538" t="s">
        <v>279</v>
      </c>
      <c r="G45" s="538"/>
      <c r="H45" s="538"/>
      <c r="I45" s="538"/>
      <c r="J45" s="207"/>
      <c r="K45" s="218"/>
      <c r="Q45" s="218"/>
      <c r="R45" s="218"/>
    </row>
    <row r="46" spans="2:18" s="127" customFormat="1" x14ac:dyDescent="0.25">
      <c r="C46" s="218"/>
      <c r="D46" s="218"/>
      <c r="E46" s="419"/>
      <c r="F46" s="218"/>
      <c r="G46" s="218"/>
      <c r="H46" s="218"/>
    </row>
    <row r="47" spans="2:18" hidden="1" x14ac:dyDescent="0.25">
      <c r="C47" s="38"/>
      <c r="D47" s="38"/>
      <c r="E47" s="46"/>
      <c r="F47" s="38"/>
      <c r="G47" s="38"/>
      <c r="H47" s="38"/>
    </row>
  </sheetData>
  <mergeCells count="42">
    <mergeCell ref="D5:H5"/>
    <mergeCell ref="D1:F1"/>
    <mergeCell ref="G1:I1"/>
    <mergeCell ref="K1:L1"/>
    <mergeCell ref="D3:H3"/>
    <mergeCell ref="D4:H4"/>
    <mergeCell ref="C20:D20"/>
    <mergeCell ref="D6:H6"/>
    <mergeCell ref="D7:H7"/>
    <mergeCell ref="B8:J8"/>
    <mergeCell ref="B9:J9"/>
    <mergeCell ref="C10:D11"/>
    <mergeCell ref="B12:J12"/>
    <mergeCell ref="B13:J13"/>
    <mergeCell ref="C14:D14"/>
    <mergeCell ref="C16:D16"/>
    <mergeCell ref="C18:D18"/>
    <mergeCell ref="C19:D19"/>
    <mergeCell ref="C34:D34"/>
    <mergeCell ref="C21:D21"/>
    <mergeCell ref="C22:D22"/>
    <mergeCell ref="C23:D23"/>
    <mergeCell ref="C24:D24"/>
    <mergeCell ref="C26:D26"/>
    <mergeCell ref="C28:D28"/>
    <mergeCell ref="C29:D29"/>
    <mergeCell ref="C30:D30"/>
    <mergeCell ref="C31:D31"/>
    <mergeCell ref="C32:D32"/>
    <mergeCell ref="C33:D33"/>
    <mergeCell ref="C44:D44"/>
    <mergeCell ref="C45:D45"/>
    <mergeCell ref="C35:D35"/>
    <mergeCell ref="C36:D36"/>
    <mergeCell ref="C38:D38"/>
    <mergeCell ref="B39:J39"/>
    <mergeCell ref="C41:I41"/>
    <mergeCell ref="C43:D43"/>
    <mergeCell ref="F44:G44"/>
    <mergeCell ref="H44:I44"/>
    <mergeCell ref="F45:G45"/>
    <mergeCell ref="H45:I45"/>
  </mergeCells>
  <pageMargins left="0.70866141732283472" right="0.70866141732283472" top="0.74803149606299213" bottom="0.74803149606299213" header="0.31496062992125984" footer="0.31496062992125984"/>
  <pageSetup scale="74" orientation="landscape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FFFF00"/>
    <pageSetUpPr fitToPage="1"/>
  </sheetPr>
  <dimension ref="A1:WVT52"/>
  <sheetViews>
    <sheetView showGridLines="0" zoomScale="80" zoomScaleNormal="80" workbookViewId="0">
      <selection activeCell="I41" sqref="I41"/>
    </sheetView>
  </sheetViews>
  <sheetFormatPr baseColWidth="10" defaultColWidth="0" defaultRowHeight="15" customHeight="1" zeroHeight="1" x14ac:dyDescent="0.25"/>
  <cols>
    <col min="1" max="1" width="2.42578125" customWidth="1"/>
    <col min="2" max="2" width="3" customWidth="1"/>
    <col min="3" max="4" width="11.42578125" customWidth="1"/>
    <col min="5" max="5" width="23.5703125" customWidth="1"/>
    <col min="6" max="6" width="2.85546875" customWidth="1"/>
    <col min="7" max="10" width="21" customWidth="1"/>
    <col min="11" max="11" width="2.7109375" customWidth="1"/>
    <col min="12" max="12" width="3.7109375" customWidth="1"/>
    <col min="19" max="256" width="11.42578125" hidden="1"/>
    <col min="257" max="257" width="2.42578125" customWidth="1"/>
    <col min="258" max="258" width="3" customWidth="1"/>
    <col min="259" max="260" width="11.42578125" customWidth="1"/>
    <col min="261" max="261" width="23.5703125" customWidth="1"/>
    <col min="262" max="262" width="2.85546875" customWidth="1"/>
    <col min="263" max="266" width="21" customWidth="1"/>
    <col min="267" max="267" width="2.7109375" customWidth="1"/>
    <col min="268" max="268" width="3.7109375" customWidth="1"/>
    <col min="269" max="512" width="11.42578125" hidden="1"/>
    <col min="513" max="513" width="2.42578125" customWidth="1"/>
    <col min="514" max="514" width="3" customWidth="1"/>
    <col min="515" max="516" width="11.42578125" customWidth="1"/>
    <col min="517" max="517" width="23.5703125" customWidth="1"/>
    <col min="518" max="518" width="2.85546875" customWidth="1"/>
    <col min="519" max="522" width="21" customWidth="1"/>
    <col min="523" max="523" width="2.7109375" customWidth="1"/>
    <col min="524" max="524" width="3.7109375" customWidth="1"/>
    <col min="525" max="768" width="11.42578125" hidden="1"/>
    <col min="769" max="769" width="2.42578125" customWidth="1"/>
    <col min="770" max="770" width="3" customWidth="1"/>
    <col min="771" max="772" width="11.42578125" customWidth="1"/>
    <col min="773" max="773" width="23.5703125" customWidth="1"/>
    <col min="774" max="774" width="2.85546875" customWidth="1"/>
    <col min="775" max="778" width="21" customWidth="1"/>
    <col min="779" max="779" width="2.7109375" customWidth="1"/>
    <col min="780" max="780" width="3.7109375" customWidth="1"/>
    <col min="781" max="1024" width="11.42578125" hidden="1"/>
    <col min="1025" max="1025" width="2.42578125" customWidth="1"/>
    <col min="1026" max="1026" width="3" customWidth="1"/>
    <col min="1027" max="1028" width="11.42578125" customWidth="1"/>
    <col min="1029" max="1029" width="23.5703125" customWidth="1"/>
    <col min="1030" max="1030" width="2.85546875" customWidth="1"/>
    <col min="1031" max="1034" width="21" customWidth="1"/>
    <col min="1035" max="1035" width="2.7109375" customWidth="1"/>
    <col min="1036" max="1036" width="3.7109375" customWidth="1"/>
    <col min="1037" max="1280" width="11.42578125" hidden="1"/>
    <col min="1281" max="1281" width="2.42578125" customWidth="1"/>
    <col min="1282" max="1282" width="3" customWidth="1"/>
    <col min="1283" max="1284" width="11.42578125" customWidth="1"/>
    <col min="1285" max="1285" width="23.5703125" customWidth="1"/>
    <col min="1286" max="1286" width="2.85546875" customWidth="1"/>
    <col min="1287" max="1290" width="21" customWidth="1"/>
    <col min="1291" max="1291" width="2.7109375" customWidth="1"/>
    <col min="1292" max="1292" width="3.7109375" customWidth="1"/>
    <col min="1293" max="1536" width="11.42578125" hidden="1"/>
    <col min="1537" max="1537" width="2.42578125" customWidth="1"/>
    <col min="1538" max="1538" width="3" customWidth="1"/>
    <col min="1539" max="1540" width="11.42578125" customWidth="1"/>
    <col min="1541" max="1541" width="23.5703125" customWidth="1"/>
    <col min="1542" max="1542" width="2.85546875" customWidth="1"/>
    <col min="1543" max="1546" width="21" customWidth="1"/>
    <col min="1547" max="1547" width="2.7109375" customWidth="1"/>
    <col min="1548" max="1548" width="3.7109375" customWidth="1"/>
    <col min="1549" max="1792" width="11.42578125" hidden="1"/>
    <col min="1793" max="1793" width="2.42578125" customWidth="1"/>
    <col min="1794" max="1794" width="3" customWidth="1"/>
    <col min="1795" max="1796" width="11.42578125" customWidth="1"/>
    <col min="1797" max="1797" width="23.5703125" customWidth="1"/>
    <col min="1798" max="1798" width="2.85546875" customWidth="1"/>
    <col min="1799" max="1802" width="21" customWidth="1"/>
    <col min="1803" max="1803" width="2.7109375" customWidth="1"/>
    <col min="1804" max="1804" width="3.7109375" customWidth="1"/>
    <col min="1805" max="2048" width="11.42578125" hidden="1"/>
    <col min="2049" max="2049" width="2.42578125" customWidth="1"/>
    <col min="2050" max="2050" width="3" customWidth="1"/>
    <col min="2051" max="2052" width="11.42578125" customWidth="1"/>
    <col min="2053" max="2053" width="23.5703125" customWidth="1"/>
    <col min="2054" max="2054" width="2.85546875" customWidth="1"/>
    <col min="2055" max="2058" width="21" customWidth="1"/>
    <col min="2059" max="2059" width="2.7109375" customWidth="1"/>
    <col min="2060" max="2060" width="3.7109375" customWidth="1"/>
    <col min="2061" max="2304" width="11.42578125" hidden="1"/>
    <col min="2305" max="2305" width="2.42578125" customWidth="1"/>
    <col min="2306" max="2306" width="3" customWidth="1"/>
    <col min="2307" max="2308" width="11.42578125" customWidth="1"/>
    <col min="2309" max="2309" width="23.5703125" customWidth="1"/>
    <col min="2310" max="2310" width="2.85546875" customWidth="1"/>
    <col min="2311" max="2314" width="21" customWidth="1"/>
    <col min="2315" max="2315" width="2.7109375" customWidth="1"/>
    <col min="2316" max="2316" width="3.7109375" customWidth="1"/>
    <col min="2317" max="2560" width="11.42578125" hidden="1"/>
    <col min="2561" max="2561" width="2.42578125" customWidth="1"/>
    <col min="2562" max="2562" width="3" customWidth="1"/>
    <col min="2563" max="2564" width="11.42578125" customWidth="1"/>
    <col min="2565" max="2565" width="23.5703125" customWidth="1"/>
    <col min="2566" max="2566" width="2.85546875" customWidth="1"/>
    <col min="2567" max="2570" width="21" customWidth="1"/>
    <col min="2571" max="2571" width="2.7109375" customWidth="1"/>
    <col min="2572" max="2572" width="3.7109375" customWidth="1"/>
    <col min="2573" max="2816" width="11.42578125" hidden="1"/>
    <col min="2817" max="2817" width="2.42578125" customWidth="1"/>
    <col min="2818" max="2818" width="3" customWidth="1"/>
    <col min="2819" max="2820" width="11.42578125" customWidth="1"/>
    <col min="2821" max="2821" width="23.5703125" customWidth="1"/>
    <col min="2822" max="2822" width="2.85546875" customWidth="1"/>
    <col min="2823" max="2826" width="21" customWidth="1"/>
    <col min="2827" max="2827" width="2.7109375" customWidth="1"/>
    <col min="2828" max="2828" width="3.7109375" customWidth="1"/>
    <col min="2829" max="3072" width="11.42578125" hidden="1"/>
    <col min="3073" max="3073" width="2.42578125" customWidth="1"/>
    <col min="3074" max="3074" width="3" customWidth="1"/>
    <col min="3075" max="3076" width="11.42578125" customWidth="1"/>
    <col min="3077" max="3077" width="23.5703125" customWidth="1"/>
    <col min="3078" max="3078" width="2.85546875" customWidth="1"/>
    <col min="3079" max="3082" width="21" customWidth="1"/>
    <col min="3083" max="3083" width="2.7109375" customWidth="1"/>
    <col min="3084" max="3084" width="3.7109375" customWidth="1"/>
    <col min="3085" max="3328" width="11.42578125" hidden="1"/>
    <col min="3329" max="3329" width="2.42578125" customWidth="1"/>
    <col min="3330" max="3330" width="3" customWidth="1"/>
    <col min="3331" max="3332" width="11.42578125" customWidth="1"/>
    <col min="3333" max="3333" width="23.5703125" customWidth="1"/>
    <col min="3334" max="3334" width="2.85546875" customWidth="1"/>
    <col min="3335" max="3338" width="21" customWidth="1"/>
    <col min="3339" max="3339" width="2.7109375" customWidth="1"/>
    <col min="3340" max="3340" width="3.7109375" customWidth="1"/>
    <col min="3341" max="3584" width="11.42578125" hidden="1"/>
    <col min="3585" max="3585" width="2.42578125" customWidth="1"/>
    <col min="3586" max="3586" width="3" customWidth="1"/>
    <col min="3587" max="3588" width="11.42578125" customWidth="1"/>
    <col min="3589" max="3589" width="23.5703125" customWidth="1"/>
    <col min="3590" max="3590" width="2.85546875" customWidth="1"/>
    <col min="3591" max="3594" width="21" customWidth="1"/>
    <col min="3595" max="3595" width="2.7109375" customWidth="1"/>
    <col min="3596" max="3596" width="3.7109375" customWidth="1"/>
    <col min="3597" max="3840" width="11.42578125" hidden="1"/>
    <col min="3841" max="3841" width="2.42578125" customWidth="1"/>
    <col min="3842" max="3842" width="3" customWidth="1"/>
    <col min="3843" max="3844" width="11.42578125" customWidth="1"/>
    <col min="3845" max="3845" width="23.5703125" customWidth="1"/>
    <col min="3846" max="3846" width="2.85546875" customWidth="1"/>
    <col min="3847" max="3850" width="21" customWidth="1"/>
    <col min="3851" max="3851" width="2.7109375" customWidth="1"/>
    <col min="3852" max="3852" width="3.7109375" customWidth="1"/>
    <col min="3853" max="4096" width="11.42578125" hidden="1"/>
    <col min="4097" max="4097" width="2.42578125" customWidth="1"/>
    <col min="4098" max="4098" width="3" customWidth="1"/>
    <col min="4099" max="4100" width="11.42578125" customWidth="1"/>
    <col min="4101" max="4101" width="23.5703125" customWidth="1"/>
    <col min="4102" max="4102" width="2.85546875" customWidth="1"/>
    <col min="4103" max="4106" width="21" customWidth="1"/>
    <col min="4107" max="4107" width="2.7109375" customWidth="1"/>
    <col min="4108" max="4108" width="3.7109375" customWidth="1"/>
    <col min="4109" max="4352" width="11.42578125" hidden="1"/>
    <col min="4353" max="4353" width="2.42578125" customWidth="1"/>
    <col min="4354" max="4354" width="3" customWidth="1"/>
    <col min="4355" max="4356" width="11.42578125" customWidth="1"/>
    <col min="4357" max="4357" width="23.5703125" customWidth="1"/>
    <col min="4358" max="4358" width="2.85546875" customWidth="1"/>
    <col min="4359" max="4362" width="21" customWidth="1"/>
    <col min="4363" max="4363" width="2.7109375" customWidth="1"/>
    <col min="4364" max="4364" width="3.7109375" customWidth="1"/>
    <col min="4365" max="4608" width="11.42578125" hidden="1"/>
    <col min="4609" max="4609" width="2.42578125" customWidth="1"/>
    <col min="4610" max="4610" width="3" customWidth="1"/>
    <col min="4611" max="4612" width="11.42578125" customWidth="1"/>
    <col min="4613" max="4613" width="23.5703125" customWidth="1"/>
    <col min="4614" max="4614" width="2.85546875" customWidth="1"/>
    <col min="4615" max="4618" width="21" customWidth="1"/>
    <col min="4619" max="4619" width="2.7109375" customWidth="1"/>
    <col min="4620" max="4620" width="3.7109375" customWidth="1"/>
    <col min="4621" max="4864" width="11.42578125" hidden="1"/>
    <col min="4865" max="4865" width="2.42578125" customWidth="1"/>
    <col min="4866" max="4866" width="3" customWidth="1"/>
    <col min="4867" max="4868" width="11.42578125" customWidth="1"/>
    <col min="4869" max="4869" width="23.5703125" customWidth="1"/>
    <col min="4870" max="4870" width="2.85546875" customWidth="1"/>
    <col min="4871" max="4874" width="21" customWidth="1"/>
    <col min="4875" max="4875" width="2.7109375" customWidth="1"/>
    <col min="4876" max="4876" width="3.7109375" customWidth="1"/>
    <col min="4877" max="5120" width="11.42578125" hidden="1"/>
    <col min="5121" max="5121" width="2.42578125" customWidth="1"/>
    <col min="5122" max="5122" width="3" customWidth="1"/>
    <col min="5123" max="5124" width="11.42578125" customWidth="1"/>
    <col min="5125" max="5125" width="23.5703125" customWidth="1"/>
    <col min="5126" max="5126" width="2.85546875" customWidth="1"/>
    <col min="5127" max="5130" width="21" customWidth="1"/>
    <col min="5131" max="5131" width="2.7109375" customWidth="1"/>
    <col min="5132" max="5132" width="3.7109375" customWidth="1"/>
    <col min="5133" max="5376" width="11.42578125" hidden="1"/>
    <col min="5377" max="5377" width="2.42578125" customWidth="1"/>
    <col min="5378" max="5378" width="3" customWidth="1"/>
    <col min="5379" max="5380" width="11.42578125" customWidth="1"/>
    <col min="5381" max="5381" width="23.5703125" customWidth="1"/>
    <col min="5382" max="5382" width="2.85546875" customWidth="1"/>
    <col min="5383" max="5386" width="21" customWidth="1"/>
    <col min="5387" max="5387" width="2.7109375" customWidth="1"/>
    <col min="5388" max="5388" width="3.7109375" customWidth="1"/>
    <col min="5389" max="5632" width="11.42578125" hidden="1"/>
    <col min="5633" max="5633" width="2.42578125" customWidth="1"/>
    <col min="5634" max="5634" width="3" customWidth="1"/>
    <col min="5635" max="5636" width="11.42578125" customWidth="1"/>
    <col min="5637" max="5637" width="23.5703125" customWidth="1"/>
    <col min="5638" max="5638" width="2.85546875" customWidth="1"/>
    <col min="5639" max="5642" width="21" customWidth="1"/>
    <col min="5643" max="5643" width="2.7109375" customWidth="1"/>
    <col min="5644" max="5644" width="3.7109375" customWidth="1"/>
    <col min="5645" max="5888" width="11.42578125" hidden="1"/>
    <col min="5889" max="5889" width="2.42578125" customWidth="1"/>
    <col min="5890" max="5890" width="3" customWidth="1"/>
    <col min="5891" max="5892" width="11.42578125" customWidth="1"/>
    <col min="5893" max="5893" width="23.5703125" customWidth="1"/>
    <col min="5894" max="5894" width="2.85546875" customWidth="1"/>
    <col min="5895" max="5898" width="21" customWidth="1"/>
    <col min="5899" max="5899" width="2.7109375" customWidth="1"/>
    <col min="5900" max="5900" width="3.7109375" customWidth="1"/>
    <col min="5901" max="6144" width="11.42578125" hidden="1"/>
    <col min="6145" max="6145" width="2.42578125" customWidth="1"/>
    <col min="6146" max="6146" width="3" customWidth="1"/>
    <col min="6147" max="6148" width="11.42578125" customWidth="1"/>
    <col min="6149" max="6149" width="23.5703125" customWidth="1"/>
    <col min="6150" max="6150" width="2.85546875" customWidth="1"/>
    <col min="6151" max="6154" width="21" customWidth="1"/>
    <col min="6155" max="6155" width="2.7109375" customWidth="1"/>
    <col min="6156" max="6156" width="3.7109375" customWidth="1"/>
    <col min="6157" max="6400" width="11.42578125" hidden="1"/>
    <col min="6401" max="6401" width="2.42578125" customWidth="1"/>
    <col min="6402" max="6402" width="3" customWidth="1"/>
    <col min="6403" max="6404" width="11.42578125" customWidth="1"/>
    <col min="6405" max="6405" width="23.5703125" customWidth="1"/>
    <col min="6406" max="6406" width="2.85546875" customWidth="1"/>
    <col min="6407" max="6410" width="21" customWidth="1"/>
    <col min="6411" max="6411" width="2.7109375" customWidth="1"/>
    <col min="6412" max="6412" width="3.7109375" customWidth="1"/>
    <col min="6413" max="6656" width="11.42578125" hidden="1"/>
    <col min="6657" max="6657" width="2.42578125" customWidth="1"/>
    <col min="6658" max="6658" width="3" customWidth="1"/>
    <col min="6659" max="6660" width="11.42578125" customWidth="1"/>
    <col min="6661" max="6661" width="23.5703125" customWidth="1"/>
    <col min="6662" max="6662" width="2.85546875" customWidth="1"/>
    <col min="6663" max="6666" width="21" customWidth="1"/>
    <col min="6667" max="6667" width="2.7109375" customWidth="1"/>
    <col min="6668" max="6668" width="3.7109375" customWidth="1"/>
    <col min="6669" max="6912" width="11.42578125" hidden="1"/>
    <col min="6913" max="6913" width="2.42578125" customWidth="1"/>
    <col min="6914" max="6914" width="3" customWidth="1"/>
    <col min="6915" max="6916" width="11.42578125" customWidth="1"/>
    <col min="6917" max="6917" width="23.5703125" customWidth="1"/>
    <col min="6918" max="6918" width="2.85546875" customWidth="1"/>
    <col min="6919" max="6922" width="21" customWidth="1"/>
    <col min="6923" max="6923" width="2.7109375" customWidth="1"/>
    <col min="6924" max="6924" width="3.7109375" customWidth="1"/>
    <col min="6925" max="7168" width="11.42578125" hidden="1"/>
    <col min="7169" max="7169" width="2.42578125" customWidth="1"/>
    <col min="7170" max="7170" width="3" customWidth="1"/>
    <col min="7171" max="7172" width="11.42578125" customWidth="1"/>
    <col min="7173" max="7173" width="23.5703125" customWidth="1"/>
    <col min="7174" max="7174" width="2.85546875" customWidth="1"/>
    <col min="7175" max="7178" width="21" customWidth="1"/>
    <col min="7179" max="7179" width="2.7109375" customWidth="1"/>
    <col min="7180" max="7180" width="3.7109375" customWidth="1"/>
    <col min="7181" max="7424" width="11.42578125" hidden="1"/>
    <col min="7425" max="7425" width="2.42578125" customWidth="1"/>
    <col min="7426" max="7426" width="3" customWidth="1"/>
    <col min="7427" max="7428" width="11.42578125" customWidth="1"/>
    <col min="7429" max="7429" width="23.5703125" customWidth="1"/>
    <col min="7430" max="7430" width="2.85546875" customWidth="1"/>
    <col min="7431" max="7434" width="21" customWidth="1"/>
    <col min="7435" max="7435" width="2.7109375" customWidth="1"/>
    <col min="7436" max="7436" width="3.7109375" customWidth="1"/>
    <col min="7437" max="7680" width="11.42578125" hidden="1"/>
    <col min="7681" max="7681" width="2.42578125" customWidth="1"/>
    <col min="7682" max="7682" width="3" customWidth="1"/>
    <col min="7683" max="7684" width="11.42578125" customWidth="1"/>
    <col min="7685" max="7685" width="23.5703125" customWidth="1"/>
    <col min="7686" max="7686" width="2.85546875" customWidth="1"/>
    <col min="7687" max="7690" width="21" customWidth="1"/>
    <col min="7691" max="7691" width="2.7109375" customWidth="1"/>
    <col min="7692" max="7692" width="3.7109375" customWidth="1"/>
    <col min="7693" max="7936" width="11.42578125" hidden="1"/>
    <col min="7937" max="7937" width="2.42578125" customWidth="1"/>
    <col min="7938" max="7938" width="3" customWidth="1"/>
    <col min="7939" max="7940" width="11.42578125" customWidth="1"/>
    <col min="7941" max="7941" width="23.5703125" customWidth="1"/>
    <col min="7942" max="7942" width="2.85546875" customWidth="1"/>
    <col min="7943" max="7946" width="21" customWidth="1"/>
    <col min="7947" max="7947" width="2.7109375" customWidth="1"/>
    <col min="7948" max="7948" width="3.7109375" customWidth="1"/>
    <col min="7949" max="8192" width="11.42578125" hidden="1"/>
    <col min="8193" max="8193" width="2.42578125" customWidth="1"/>
    <col min="8194" max="8194" width="3" customWidth="1"/>
    <col min="8195" max="8196" width="11.42578125" customWidth="1"/>
    <col min="8197" max="8197" width="23.5703125" customWidth="1"/>
    <col min="8198" max="8198" width="2.85546875" customWidth="1"/>
    <col min="8199" max="8202" width="21" customWidth="1"/>
    <col min="8203" max="8203" width="2.7109375" customWidth="1"/>
    <col min="8204" max="8204" width="3.7109375" customWidth="1"/>
    <col min="8205" max="8448" width="11.42578125" hidden="1"/>
    <col min="8449" max="8449" width="2.42578125" customWidth="1"/>
    <col min="8450" max="8450" width="3" customWidth="1"/>
    <col min="8451" max="8452" width="11.42578125" customWidth="1"/>
    <col min="8453" max="8453" width="23.5703125" customWidth="1"/>
    <col min="8454" max="8454" width="2.85546875" customWidth="1"/>
    <col min="8455" max="8458" width="21" customWidth="1"/>
    <col min="8459" max="8459" width="2.7109375" customWidth="1"/>
    <col min="8460" max="8460" width="3.7109375" customWidth="1"/>
    <col min="8461" max="8704" width="11.42578125" hidden="1"/>
    <col min="8705" max="8705" width="2.42578125" customWidth="1"/>
    <col min="8706" max="8706" width="3" customWidth="1"/>
    <col min="8707" max="8708" width="11.42578125" customWidth="1"/>
    <col min="8709" max="8709" width="23.5703125" customWidth="1"/>
    <col min="8710" max="8710" width="2.85546875" customWidth="1"/>
    <col min="8711" max="8714" width="21" customWidth="1"/>
    <col min="8715" max="8715" width="2.7109375" customWidth="1"/>
    <col min="8716" max="8716" width="3.7109375" customWidth="1"/>
    <col min="8717" max="8960" width="11.42578125" hidden="1"/>
    <col min="8961" max="8961" width="2.42578125" customWidth="1"/>
    <col min="8962" max="8962" width="3" customWidth="1"/>
    <col min="8963" max="8964" width="11.42578125" customWidth="1"/>
    <col min="8965" max="8965" width="23.5703125" customWidth="1"/>
    <col min="8966" max="8966" width="2.85546875" customWidth="1"/>
    <col min="8967" max="8970" width="21" customWidth="1"/>
    <col min="8971" max="8971" width="2.7109375" customWidth="1"/>
    <col min="8972" max="8972" width="3.7109375" customWidth="1"/>
    <col min="8973" max="9216" width="11.42578125" hidden="1"/>
    <col min="9217" max="9217" width="2.42578125" customWidth="1"/>
    <col min="9218" max="9218" width="3" customWidth="1"/>
    <col min="9219" max="9220" width="11.42578125" customWidth="1"/>
    <col min="9221" max="9221" width="23.5703125" customWidth="1"/>
    <col min="9222" max="9222" width="2.85546875" customWidth="1"/>
    <col min="9223" max="9226" width="21" customWidth="1"/>
    <col min="9227" max="9227" width="2.7109375" customWidth="1"/>
    <col min="9228" max="9228" width="3.7109375" customWidth="1"/>
    <col min="9229" max="9472" width="11.42578125" hidden="1"/>
    <col min="9473" max="9473" width="2.42578125" customWidth="1"/>
    <col min="9474" max="9474" width="3" customWidth="1"/>
    <col min="9475" max="9476" width="11.42578125" customWidth="1"/>
    <col min="9477" max="9477" width="23.5703125" customWidth="1"/>
    <col min="9478" max="9478" width="2.85546875" customWidth="1"/>
    <col min="9479" max="9482" width="21" customWidth="1"/>
    <col min="9483" max="9483" width="2.7109375" customWidth="1"/>
    <col min="9484" max="9484" width="3.7109375" customWidth="1"/>
    <col min="9485" max="9728" width="11.42578125" hidden="1"/>
    <col min="9729" max="9729" width="2.42578125" customWidth="1"/>
    <col min="9730" max="9730" width="3" customWidth="1"/>
    <col min="9731" max="9732" width="11.42578125" customWidth="1"/>
    <col min="9733" max="9733" width="23.5703125" customWidth="1"/>
    <col min="9734" max="9734" width="2.85546875" customWidth="1"/>
    <col min="9735" max="9738" width="21" customWidth="1"/>
    <col min="9739" max="9739" width="2.7109375" customWidth="1"/>
    <col min="9740" max="9740" width="3.7109375" customWidth="1"/>
    <col min="9741" max="9984" width="11.42578125" hidden="1"/>
    <col min="9985" max="9985" width="2.42578125" customWidth="1"/>
    <col min="9986" max="9986" width="3" customWidth="1"/>
    <col min="9987" max="9988" width="11.42578125" customWidth="1"/>
    <col min="9989" max="9989" width="23.5703125" customWidth="1"/>
    <col min="9990" max="9990" width="2.85546875" customWidth="1"/>
    <col min="9991" max="9994" width="21" customWidth="1"/>
    <col min="9995" max="9995" width="2.7109375" customWidth="1"/>
    <col min="9996" max="9996" width="3.7109375" customWidth="1"/>
    <col min="9997" max="10240" width="11.42578125" hidden="1"/>
    <col min="10241" max="10241" width="2.42578125" customWidth="1"/>
    <col min="10242" max="10242" width="3" customWidth="1"/>
    <col min="10243" max="10244" width="11.42578125" customWidth="1"/>
    <col min="10245" max="10245" width="23.5703125" customWidth="1"/>
    <col min="10246" max="10246" width="2.85546875" customWidth="1"/>
    <col min="10247" max="10250" width="21" customWidth="1"/>
    <col min="10251" max="10251" width="2.7109375" customWidth="1"/>
    <col min="10252" max="10252" width="3.7109375" customWidth="1"/>
    <col min="10253" max="10496" width="11.42578125" hidden="1"/>
    <col min="10497" max="10497" width="2.42578125" customWidth="1"/>
    <col min="10498" max="10498" width="3" customWidth="1"/>
    <col min="10499" max="10500" width="11.42578125" customWidth="1"/>
    <col min="10501" max="10501" width="23.5703125" customWidth="1"/>
    <col min="10502" max="10502" width="2.85546875" customWidth="1"/>
    <col min="10503" max="10506" width="21" customWidth="1"/>
    <col min="10507" max="10507" width="2.7109375" customWidth="1"/>
    <col min="10508" max="10508" width="3.7109375" customWidth="1"/>
    <col min="10509" max="10752" width="11.42578125" hidden="1"/>
    <col min="10753" max="10753" width="2.42578125" customWidth="1"/>
    <col min="10754" max="10754" width="3" customWidth="1"/>
    <col min="10755" max="10756" width="11.42578125" customWidth="1"/>
    <col min="10757" max="10757" width="23.5703125" customWidth="1"/>
    <col min="10758" max="10758" width="2.85546875" customWidth="1"/>
    <col min="10759" max="10762" width="21" customWidth="1"/>
    <col min="10763" max="10763" width="2.7109375" customWidth="1"/>
    <col min="10764" max="10764" width="3.7109375" customWidth="1"/>
    <col min="10765" max="11008" width="11.42578125" hidden="1"/>
    <col min="11009" max="11009" width="2.42578125" customWidth="1"/>
    <col min="11010" max="11010" width="3" customWidth="1"/>
    <col min="11011" max="11012" width="11.42578125" customWidth="1"/>
    <col min="11013" max="11013" width="23.5703125" customWidth="1"/>
    <col min="11014" max="11014" width="2.85546875" customWidth="1"/>
    <col min="11015" max="11018" width="21" customWidth="1"/>
    <col min="11019" max="11019" width="2.7109375" customWidth="1"/>
    <col min="11020" max="11020" width="3.7109375" customWidth="1"/>
    <col min="11021" max="11264" width="11.42578125" hidden="1"/>
    <col min="11265" max="11265" width="2.42578125" customWidth="1"/>
    <col min="11266" max="11266" width="3" customWidth="1"/>
    <col min="11267" max="11268" width="11.42578125" customWidth="1"/>
    <col min="11269" max="11269" width="23.5703125" customWidth="1"/>
    <col min="11270" max="11270" width="2.85546875" customWidth="1"/>
    <col min="11271" max="11274" width="21" customWidth="1"/>
    <col min="11275" max="11275" width="2.7109375" customWidth="1"/>
    <col min="11276" max="11276" width="3.7109375" customWidth="1"/>
    <col min="11277" max="11520" width="11.42578125" hidden="1"/>
    <col min="11521" max="11521" width="2.42578125" customWidth="1"/>
    <col min="11522" max="11522" width="3" customWidth="1"/>
    <col min="11523" max="11524" width="11.42578125" customWidth="1"/>
    <col min="11525" max="11525" width="23.5703125" customWidth="1"/>
    <col min="11526" max="11526" width="2.85546875" customWidth="1"/>
    <col min="11527" max="11530" width="21" customWidth="1"/>
    <col min="11531" max="11531" width="2.7109375" customWidth="1"/>
    <col min="11532" max="11532" width="3.7109375" customWidth="1"/>
    <col min="11533" max="11776" width="11.42578125" hidden="1"/>
    <col min="11777" max="11777" width="2.42578125" customWidth="1"/>
    <col min="11778" max="11778" width="3" customWidth="1"/>
    <col min="11779" max="11780" width="11.42578125" customWidth="1"/>
    <col min="11781" max="11781" width="23.5703125" customWidth="1"/>
    <col min="11782" max="11782" width="2.85546875" customWidth="1"/>
    <col min="11783" max="11786" width="21" customWidth="1"/>
    <col min="11787" max="11787" width="2.7109375" customWidth="1"/>
    <col min="11788" max="11788" width="3.7109375" customWidth="1"/>
    <col min="11789" max="12032" width="11.42578125" hidden="1"/>
    <col min="12033" max="12033" width="2.42578125" customWidth="1"/>
    <col min="12034" max="12034" width="3" customWidth="1"/>
    <col min="12035" max="12036" width="11.42578125" customWidth="1"/>
    <col min="12037" max="12037" width="23.5703125" customWidth="1"/>
    <col min="12038" max="12038" width="2.85546875" customWidth="1"/>
    <col min="12039" max="12042" width="21" customWidth="1"/>
    <col min="12043" max="12043" width="2.7109375" customWidth="1"/>
    <col min="12044" max="12044" width="3.7109375" customWidth="1"/>
    <col min="12045" max="12288" width="11.42578125" hidden="1"/>
    <col min="12289" max="12289" width="2.42578125" customWidth="1"/>
    <col min="12290" max="12290" width="3" customWidth="1"/>
    <col min="12291" max="12292" width="11.42578125" customWidth="1"/>
    <col min="12293" max="12293" width="23.5703125" customWidth="1"/>
    <col min="12294" max="12294" width="2.85546875" customWidth="1"/>
    <col min="12295" max="12298" width="21" customWidth="1"/>
    <col min="12299" max="12299" width="2.7109375" customWidth="1"/>
    <col min="12300" max="12300" width="3.7109375" customWidth="1"/>
    <col min="12301" max="12544" width="11.42578125" hidden="1"/>
    <col min="12545" max="12545" width="2.42578125" customWidth="1"/>
    <col min="12546" max="12546" width="3" customWidth="1"/>
    <col min="12547" max="12548" width="11.42578125" customWidth="1"/>
    <col min="12549" max="12549" width="23.5703125" customWidth="1"/>
    <col min="12550" max="12550" width="2.85546875" customWidth="1"/>
    <col min="12551" max="12554" width="21" customWidth="1"/>
    <col min="12555" max="12555" width="2.7109375" customWidth="1"/>
    <col min="12556" max="12556" width="3.7109375" customWidth="1"/>
    <col min="12557" max="12800" width="11.42578125" hidden="1"/>
    <col min="12801" max="12801" width="2.42578125" customWidth="1"/>
    <col min="12802" max="12802" width="3" customWidth="1"/>
    <col min="12803" max="12804" width="11.42578125" customWidth="1"/>
    <col min="12805" max="12805" width="23.5703125" customWidth="1"/>
    <col min="12806" max="12806" width="2.85546875" customWidth="1"/>
    <col min="12807" max="12810" width="21" customWidth="1"/>
    <col min="12811" max="12811" width="2.7109375" customWidth="1"/>
    <col min="12812" max="12812" width="3.7109375" customWidth="1"/>
    <col min="12813" max="13056" width="11.42578125" hidden="1"/>
    <col min="13057" max="13057" width="2.42578125" customWidth="1"/>
    <col min="13058" max="13058" width="3" customWidth="1"/>
    <col min="13059" max="13060" width="11.42578125" customWidth="1"/>
    <col min="13061" max="13061" width="23.5703125" customWidth="1"/>
    <col min="13062" max="13062" width="2.85546875" customWidth="1"/>
    <col min="13063" max="13066" width="21" customWidth="1"/>
    <col min="13067" max="13067" width="2.7109375" customWidth="1"/>
    <col min="13068" max="13068" width="3.7109375" customWidth="1"/>
    <col min="13069" max="13312" width="11.42578125" hidden="1"/>
    <col min="13313" max="13313" width="2.42578125" customWidth="1"/>
    <col min="13314" max="13314" width="3" customWidth="1"/>
    <col min="13315" max="13316" width="11.42578125" customWidth="1"/>
    <col min="13317" max="13317" width="23.5703125" customWidth="1"/>
    <col min="13318" max="13318" width="2.85546875" customWidth="1"/>
    <col min="13319" max="13322" width="21" customWidth="1"/>
    <col min="13323" max="13323" width="2.7109375" customWidth="1"/>
    <col min="13324" max="13324" width="3.7109375" customWidth="1"/>
    <col min="13325" max="13568" width="11.42578125" hidden="1"/>
    <col min="13569" max="13569" width="2.42578125" customWidth="1"/>
    <col min="13570" max="13570" width="3" customWidth="1"/>
    <col min="13571" max="13572" width="11.42578125" customWidth="1"/>
    <col min="13573" max="13573" width="23.5703125" customWidth="1"/>
    <col min="13574" max="13574" width="2.85546875" customWidth="1"/>
    <col min="13575" max="13578" width="21" customWidth="1"/>
    <col min="13579" max="13579" width="2.7109375" customWidth="1"/>
    <col min="13580" max="13580" width="3.7109375" customWidth="1"/>
    <col min="13581" max="13824" width="11.42578125" hidden="1"/>
    <col min="13825" max="13825" width="2.42578125" customWidth="1"/>
    <col min="13826" max="13826" width="3" customWidth="1"/>
    <col min="13827" max="13828" width="11.42578125" customWidth="1"/>
    <col min="13829" max="13829" width="23.5703125" customWidth="1"/>
    <col min="13830" max="13830" width="2.85546875" customWidth="1"/>
    <col min="13831" max="13834" width="21" customWidth="1"/>
    <col min="13835" max="13835" width="2.7109375" customWidth="1"/>
    <col min="13836" max="13836" width="3.7109375" customWidth="1"/>
    <col min="13837" max="14080" width="11.42578125" hidden="1"/>
    <col min="14081" max="14081" width="2.42578125" customWidth="1"/>
    <col min="14082" max="14082" width="3" customWidth="1"/>
    <col min="14083" max="14084" width="11.42578125" customWidth="1"/>
    <col min="14085" max="14085" width="23.5703125" customWidth="1"/>
    <col min="14086" max="14086" width="2.85546875" customWidth="1"/>
    <col min="14087" max="14090" width="21" customWidth="1"/>
    <col min="14091" max="14091" width="2.7109375" customWidth="1"/>
    <col min="14092" max="14092" width="3.7109375" customWidth="1"/>
    <col min="14093" max="14336" width="11.42578125" hidden="1"/>
    <col min="14337" max="14337" width="2.42578125" customWidth="1"/>
    <col min="14338" max="14338" width="3" customWidth="1"/>
    <col min="14339" max="14340" width="11.42578125" customWidth="1"/>
    <col min="14341" max="14341" width="23.5703125" customWidth="1"/>
    <col min="14342" max="14342" width="2.85546875" customWidth="1"/>
    <col min="14343" max="14346" width="21" customWidth="1"/>
    <col min="14347" max="14347" width="2.7109375" customWidth="1"/>
    <col min="14348" max="14348" width="3.7109375" customWidth="1"/>
    <col min="14349" max="14592" width="11.42578125" hidden="1"/>
    <col min="14593" max="14593" width="2.42578125" customWidth="1"/>
    <col min="14594" max="14594" width="3" customWidth="1"/>
    <col min="14595" max="14596" width="11.42578125" customWidth="1"/>
    <col min="14597" max="14597" width="23.5703125" customWidth="1"/>
    <col min="14598" max="14598" width="2.85546875" customWidth="1"/>
    <col min="14599" max="14602" width="21" customWidth="1"/>
    <col min="14603" max="14603" width="2.7109375" customWidth="1"/>
    <col min="14604" max="14604" width="3.7109375" customWidth="1"/>
    <col min="14605" max="14848" width="11.42578125" hidden="1"/>
    <col min="14849" max="14849" width="2.42578125" customWidth="1"/>
    <col min="14850" max="14850" width="3" customWidth="1"/>
    <col min="14851" max="14852" width="11.42578125" customWidth="1"/>
    <col min="14853" max="14853" width="23.5703125" customWidth="1"/>
    <col min="14854" max="14854" width="2.85546875" customWidth="1"/>
    <col min="14855" max="14858" width="21" customWidth="1"/>
    <col min="14859" max="14859" width="2.7109375" customWidth="1"/>
    <col min="14860" max="14860" width="3.7109375" customWidth="1"/>
    <col min="14861" max="15104" width="11.42578125" hidden="1"/>
    <col min="15105" max="15105" width="2.42578125" customWidth="1"/>
    <col min="15106" max="15106" width="3" customWidth="1"/>
    <col min="15107" max="15108" width="11.42578125" customWidth="1"/>
    <col min="15109" max="15109" width="23.5703125" customWidth="1"/>
    <col min="15110" max="15110" width="2.85546875" customWidth="1"/>
    <col min="15111" max="15114" width="21" customWidth="1"/>
    <col min="15115" max="15115" width="2.7109375" customWidth="1"/>
    <col min="15116" max="15116" width="3.7109375" customWidth="1"/>
    <col min="15117" max="15360" width="11.42578125" hidden="1"/>
    <col min="15361" max="15361" width="2.42578125" customWidth="1"/>
    <col min="15362" max="15362" width="3" customWidth="1"/>
    <col min="15363" max="15364" width="11.42578125" customWidth="1"/>
    <col min="15365" max="15365" width="23.5703125" customWidth="1"/>
    <col min="15366" max="15366" width="2.85546875" customWidth="1"/>
    <col min="15367" max="15370" width="21" customWidth="1"/>
    <col min="15371" max="15371" width="2.7109375" customWidth="1"/>
    <col min="15372" max="15372" width="3.7109375" customWidth="1"/>
    <col min="15373" max="15616" width="11.42578125" hidden="1"/>
    <col min="15617" max="15617" width="2.42578125" customWidth="1"/>
    <col min="15618" max="15618" width="3" customWidth="1"/>
    <col min="15619" max="15620" width="11.42578125" customWidth="1"/>
    <col min="15621" max="15621" width="23.5703125" customWidth="1"/>
    <col min="15622" max="15622" width="2.85546875" customWidth="1"/>
    <col min="15623" max="15626" width="21" customWidth="1"/>
    <col min="15627" max="15627" width="2.7109375" customWidth="1"/>
    <col min="15628" max="15628" width="3.7109375" customWidth="1"/>
    <col min="15629" max="15872" width="11.42578125" hidden="1"/>
    <col min="15873" max="15873" width="2.42578125" customWidth="1"/>
    <col min="15874" max="15874" width="3" customWidth="1"/>
    <col min="15875" max="15876" width="11.42578125" customWidth="1"/>
    <col min="15877" max="15877" width="23.5703125" customWidth="1"/>
    <col min="15878" max="15878" width="2.85546875" customWidth="1"/>
    <col min="15879" max="15882" width="21" customWidth="1"/>
    <col min="15883" max="15883" width="2.7109375" customWidth="1"/>
    <col min="15884" max="15884" width="3.7109375" customWidth="1"/>
    <col min="15885" max="16128" width="11.42578125" hidden="1"/>
    <col min="16129" max="16129" width="2.42578125" customWidth="1"/>
    <col min="16130" max="16130" width="3" customWidth="1"/>
    <col min="16131" max="16132" width="11.42578125" customWidth="1"/>
    <col min="16133" max="16133" width="23.5703125" customWidth="1"/>
    <col min="16134" max="16134" width="2.85546875" customWidth="1"/>
    <col min="16135" max="16138" width="21" customWidth="1"/>
    <col min="16139" max="16139" width="2.7109375" customWidth="1"/>
    <col min="16140" max="16140" width="3.7109375" customWidth="1"/>
    <col min="16141" max="16384" width="11.42578125" hidden="1"/>
  </cols>
  <sheetData>
    <row r="1" spans="2:11" ht="8.25" customHeight="1" x14ac:dyDescent="0.25"/>
    <row r="2" spans="2:11" x14ac:dyDescent="0.25">
      <c r="C2" s="106"/>
      <c r="D2" s="583" t="s">
        <v>274</v>
      </c>
      <c r="E2" s="583"/>
      <c r="F2" s="583"/>
      <c r="G2" s="583"/>
      <c r="H2" s="583"/>
      <c r="I2" s="583"/>
      <c r="J2" s="106"/>
      <c r="K2" s="106"/>
    </row>
    <row r="3" spans="2:11" x14ac:dyDescent="0.25">
      <c r="C3" s="106"/>
      <c r="D3" s="583" t="s">
        <v>172</v>
      </c>
      <c r="E3" s="583"/>
      <c r="F3" s="583"/>
      <c r="G3" s="583"/>
      <c r="H3" s="583"/>
      <c r="I3" s="583"/>
      <c r="J3" s="106"/>
      <c r="K3" s="106"/>
    </row>
    <row r="4" spans="2:11" x14ac:dyDescent="0.25">
      <c r="C4" s="106"/>
      <c r="D4" s="583" t="s">
        <v>301</v>
      </c>
      <c r="E4" s="583"/>
      <c r="F4" s="583"/>
      <c r="G4" s="583"/>
      <c r="H4" s="583"/>
      <c r="I4" s="583"/>
      <c r="J4" s="106"/>
      <c r="K4" s="106"/>
    </row>
    <row r="5" spans="2:11" x14ac:dyDescent="0.25">
      <c r="C5" s="106"/>
      <c r="D5" s="583" t="s">
        <v>1</v>
      </c>
      <c r="E5" s="583"/>
      <c r="F5" s="583"/>
      <c r="G5" s="583"/>
      <c r="H5" s="583"/>
      <c r="I5" s="583"/>
      <c r="J5" s="106"/>
      <c r="K5" s="106"/>
    </row>
    <row r="6" spans="2:11" x14ac:dyDescent="0.25">
      <c r="B6" s="9"/>
      <c r="C6" s="7" t="s">
        <v>2</v>
      </c>
      <c r="D6" s="525" t="s">
        <v>277</v>
      </c>
      <c r="E6" s="525"/>
      <c r="F6" s="525"/>
      <c r="G6" s="525"/>
      <c r="H6" s="525"/>
      <c r="I6" s="525"/>
      <c r="J6" s="11"/>
      <c r="K6" s="107"/>
    </row>
    <row r="7" spans="2:11" ht="9" customHeight="1" x14ac:dyDescent="0.25">
      <c r="B7" s="108"/>
      <c r="C7" s="524"/>
      <c r="D7" s="524"/>
      <c r="E7" s="524"/>
      <c r="F7" s="524"/>
      <c r="G7" s="524"/>
      <c r="H7" s="524"/>
      <c r="I7" s="524"/>
      <c r="J7" s="524"/>
      <c r="K7" s="524"/>
    </row>
    <row r="8" spans="2:11" ht="9" customHeight="1" x14ac:dyDescent="0.25">
      <c r="B8" s="108"/>
      <c r="C8" s="524"/>
      <c r="D8" s="524"/>
      <c r="E8" s="524"/>
      <c r="F8" s="524"/>
      <c r="G8" s="524"/>
      <c r="H8" s="524"/>
      <c r="I8" s="524"/>
      <c r="J8" s="524"/>
      <c r="K8" s="524"/>
    </row>
    <row r="9" spans="2:11" ht="24" x14ac:dyDescent="0.25">
      <c r="B9" s="373"/>
      <c r="C9" s="579" t="s">
        <v>173</v>
      </c>
      <c r="D9" s="579"/>
      <c r="E9" s="579"/>
      <c r="F9" s="110"/>
      <c r="G9" s="111" t="s">
        <v>174</v>
      </c>
      <c r="H9" s="111" t="s">
        <v>175</v>
      </c>
      <c r="I9" s="110" t="s">
        <v>176</v>
      </c>
      <c r="J9" s="110" t="s">
        <v>177</v>
      </c>
      <c r="K9" s="374"/>
    </row>
    <row r="10" spans="2:11" ht="7.5" customHeight="1" x14ac:dyDescent="0.25">
      <c r="B10" s="109"/>
      <c r="C10" s="524"/>
      <c r="D10" s="524"/>
      <c r="E10" s="524"/>
      <c r="F10" s="524"/>
      <c r="G10" s="524"/>
      <c r="H10" s="524"/>
      <c r="I10" s="524"/>
      <c r="J10" s="524"/>
      <c r="K10" s="580"/>
    </row>
    <row r="11" spans="2:11" ht="7.5" customHeight="1" x14ac:dyDescent="0.25">
      <c r="B11" s="13"/>
      <c r="C11" s="581"/>
      <c r="D11" s="581"/>
      <c r="E11" s="581"/>
      <c r="F11" s="581"/>
      <c r="G11" s="581"/>
      <c r="H11" s="581"/>
      <c r="I11" s="581"/>
      <c r="J11" s="581"/>
      <c r="K11" s="582"/>
    </row>
    <row r="12" spans="2:11" s="127" customFormat="1" x14ac:dyDescent="0.25">
      <c r="B12" s="420"/>
      <c r="C12" s="576" t="s">
        <v>178</v>
      </c>
      <c r="D12" s="576"/>
      <c r="E12" s="576"/>
      <c r="F12" s="421"/>
      <c r="G12" s="421"/>
      <c r="H12" s="421"/>
      <c r="I12" s="421"/>
      <c r="J12" s="421"/>
      <c r="K12" s="422"/>
    </row>
    <row r="13" spans="2:11" s="127" customFormat="1" x14ac:dyDescent="0.25">
      <c r="B13" s="423"/>
      <c r="C13" s="578" t="s">
        <v>179</v>
      </c>
      <c r="D13" s="578"/>
      <c r="E13" s="578"/>
      <c r="F13" s="190"/>
      <c r="G13" s="190"/>
      <c r="H13" s="190"/>
      <c r="I13" s="190"/>
      <c r="J13" s="190"/>
      <c r="K13" s="424"/>
    </row>
    <row r="14" spans="2:11" s="127" customFormat="1" x14ac:dyDescent="0.25">
      <c r="B14" s="423"/>
      <c r="C14" s="576" t="s">
        <v>180</v>
      </c>
      <c r="D14" s="576"/>
      <c r="E14" s="576"/>
      <c r="F14" s="190"/>
      <c r="G14" s="425"/>
      <c r="H14" s="425"/>
      <c r="I14" s="214">
        <f>SUM(I15:I17)</f>
        <v>0</v>
      </c>
      <c r="J14" s="214">
        <f>SUM(J15:J17)</f>
        <v>0</v>
      </c>
      <c r="K14" s="426"/>
    </row>
    <row r="15" spans="2:11" s="127" customFormat="1" x14ac:dyDescent="0.25">
      <c r="B15" s="427"/>
      <c r="C15" s="428"/>
      <c r="D15" s="574" t="s">
        <v>181</v>
      </c>
      <c r="E15" s="574"/>
      <c r="F15" s="190"/>
      <c r="G15" s="429"/>
      <c r="H15" s="429"/>
      <c r="I15" s="430">
        <v>0</v>
      </c>
      <c r="J15" s="430">
        <v>0</v>
      </c>
      <c r="K15" s="431"/>
    </row>
    <row r="16" spans="2:11" s="127" customFormat="1" x14ac:dyDescent="0.25">
      <c r="B16" s="427"/>
      <c r="C16" s="428"/>
      <c r="D16" s="574" t="s">
        <v>182</v>
      </c>
      <c r="E16" s="574"/>
      <c r="F16" s="190"/>
      <c r="G16" s="429"/>
      <c r="H16" s="429"/>
      <c r="I16" s="430"/>
      <c r="J16" s="430">
        <v>0</v>
      </c>
      <c r="K16" s="431"/>
    </row>
    <row r="17" spans="2:11" s="127" customFormat="1" x14ac:dyDescent="0.25">
      <c r="B17" s="427"/>
      <c r="C17" s="428"/>
      <c r="D17" s="574" t="s">
        <v>183</v>
      </c>
      <c r="E17" s="574"/>
      <c r="F17" s="190"/>
      <c r="G17" s="429"/>
      <c r="H17" s="429"/>
      <c r="I17" s="430">
        <v>0</v>
      </c>
      <c r="J17" s="430">
        <v>0</v>
      </c>
      <c r="K17" s="431"/>
    </row>
    <row r="18" spans="2:11" s="127" customFormat="1" x14ac:dyDescent="0.25">
      <c r="B18" s="427"/>
      <c r="C18" s="428"/>
      <c r="D18" s="428"/>
      <c r="E18" s="196"/>
      <c r="F18" s="190"/>
      <c r="G18" s="432"/>
      <c r="H18" s="432"/>
      <c r="I18" s="433"/>
      <c r="J18" s="433"/>
      <c r="K18" s="431"/>
    </row>
    <row r="19" spans="2:11" s="127" customFormat="1" x14ac:dyDescent="0.25">
      <c r="B19" s="423"/>
      <c r="C19" s="576" t="s">
        <v>184</v>
      </c>
      <c r="D19" s="576"/>
      <c r="E19" s="576"/>
      <c r="F19" s="190"/>
      <c r="G19" s="425"/>
      <c r="H19" s="425"/>
      <c r="I19" s="214">
        <f>SUM(I20:I23)</f>
        <v>0</v>
      </c>
      <c r="J19" s="214">
        <f>SUM(J20:J23)</f>
        <v>0</v>
      </c>
      <c r="K19" s="426"/>
    </row>
    <row r="20" spans="2:11" s="127" customFormat="1" x14ac:dyDescent="0.25">
      <c r="B20" s="427"/>
      <c r="C20" s="428"/>
      <c r="D20" s="574" t="s">
        <v>185</v>
      </c>
      <c r="E20" s="574"/>
      <c r="F20" s="190"/>
      <c r="G20" s="429"/>
      <c r="H20" s="429"/>
      <c r="I20" s="430">
        <v>0</v>
      </c>
      <c r="J20" s="430">
        <v>0</v>
      </c>
      <c r="K20" s="431"/>
    </row>
    <row r="21" spans="2:11" s="127" customFormat="1" x14ac:dyDescent="0.25">
      <c r="B21" s="427"/>
      <c r="C21" s="428"/>
      <c r="D21" s="574" t="s">
        <v>186</v>
      </c>
      <c r="E21" s="574"/>
      <c r="F21" s="190"/>
      <c r="G21" s="429"/>
      <c r="H21" s="429"/>
      <c r="I21" s="430">
        <v>0</v>
      </c>
      <c r="J21" s="430">
        <v>0</v>
      </c>
      <c r="K21" s="431"/>
    </row>
    <row r="22" spans="2:11" s="127" customFormat="1" x14ac:dyDescent="0.25">
      <c r="B22" s="427"/>
      <c r="C22" s="428"/>
      <c r="D22" s="574" t="s">
        <v>182</v>
      </c>
      <c r="E22" s="574"/>
      <c r="F22" s="190"/>
      <c r="G22" s="429"/>
      <c r="H22" s="429"/>
      <c r="I22" s="430">
        <v>0</v>
      </c>
      <c r="J22" s="430">
        <v>0</v>
      </c>
      <c r="K22" s="431"/>
    </row>
    <row r="23" spans="2:11" s="127" customFormat="1" x14ac:dyDescent="0.25">
      <c r="B23" s="427"/>
      <c r="C23" s="434"/>
      <c r="D23" s="574" t="s">
        <v>183</v>
      </c>
      <c r="E23" s="574"/>
      <c r="F23" s="190"/>
      <c r="G23" s="429"/>
      <c r="H23" s="429"/>
      <c r="I23" s="435">
        <v>0</v>
      </c>
      <c r="J23" s="435">
        <v>0</v>
      </c>
      <c r="K23" s="431"/>
    </row>
    <row r="24" spans="2:11" s="127" customFormat="1" x14ac:dyDescent="0.25">
      <c r="B24" s="427"/>
      <c r="C24" s="428"/>
      <c r="D24" s="428"/>
      <c r="E24" s="196"/>
      <c r="F24" s="190"/>
      <c r="G24" s="436"/>
      <c r="H24" s="436"/>
      <c r="I24" s="437"/>
      <c r="J24" s="437"/>
      <c r="K24" s="431"/>
    </row>
    <row r="25" spans="2:11" s="127" customFormat="1" x14ac:dyDescent="0.25">
      <c r="B25" s="438"/>
      <c r="C25" s="575" t="s">
        <v>187</v>
      </c>
      <c r="D25" s="575"/>
      <c r="E25" s="575"/>
      <c r="F25" s="439"/>
      <c r="G25" s="440"/>
      <c r="H25" s="440"/>
      <c r="I25" s="441">
        <f>I14+I19</f>
        <v>0</v>
      </c>
      <c r="J25" s="441">
        <f>J14+J19</f>
        <v>0</v>
      </c>
      <c r="K25" s="442"/>
    </row>
    <row r="26" spans="2:11" s="127" customFormat="1" x14ac:dyDescent="0.25">
      <c r="B26" s="423"/>
      <c r="C26" s="428"/>
      <c r="D26" s="428"/>
      <c r="E26" s="195"/>
      <c r="F26" s="190"/>
      <c r="G26" s="436"/>
      <c r="H26" s="436"/>
      <c r="I26" s="437"/>
      <c r="J26" s="437"/>
      <c r="K26" s="426"/>
    </row>
    <row r="27" spans="2:11" s="127" customFormat="1" x14ac:dyDescent="0.25">
      <c r="B27" s="423"/>
      <c r="C27" s="578" t="s">
        <v>188</v>
      </c>
      <c r="D27" s="578"/>
      <c r="E27" s="578"/>
      <c r="F27" s="190"/>
      <c r="G27" s="436"/>
      <c r="H27" s="436"/>
      <c r="I27" s="437"/>
      <c r="J27" s="437"/>
      <c r="K27" s="426"/>
    </row>
    <row r="28" spans="2:11" s="127" customFormat="1" x14ac:dyDescent="0.25">
      <c r="B28" s="423"/>
      <c r="C28" s="576" t="s">
        <v>180</v>
      </c>
      <c r="D28" s="576"/>
      <c r="E28" s="576"/>
      <c r="F28" s="190"/>
      <c r="G28" s="425"/>
      <c r="H28" s="425"/>
      <c r="I28" s="214">
        <f>SUM(I29:I31)</f>
        <v>0</v>
      </c>
      <c r="J28" s="214">
        <f>SUM(J29:J31)</f>
        <v>0</v>
      </c>
      <c r="K28" s="426"/>
    </row>
    <row r="29" spans="2:11" s="127" customFormat="1" x14ac:dyDescent="0.25">
      <c r="B29" s="427"/>
      <c r="C29" s="428"/>
      <c r="D29" s="574" t="s">
        <v>181</v>
      </c>
      <c r="E29" s="574"/>
      <c r="F29" s="190"/>
      <c r="G29" s="429"/>
      <c r="H29" s="429"/>
      <c r="I29" s="430">
        <v>0</v>
      </c>
      <c r="J29" s="430">
        <v>0</v>
      </c>
      <c r="K29" s="431"/>
    </row>
    <row r="30" spans="2:11" s="127" customFormat="1" x14ac:dyDescent="0.25">
      <c r="B30" s="427"/>
      <c r="C30" s="434"/>
      <c r="D30" s="574" t="s">
        <v>182</v>
      </c>
      <c r="E30" s="574"/>
      <c r="F30" s="434"/>
      <c r="G30" s="443"/>
      <c r="H30" s="443"/>
      <c r="I30" s="430"/>
      <c r="J30" s="430">
        <v>0</v>
      </c>
      <c r="K30" s="431"/>
    </row>
    <row r="31" spans="2:11" s="127" customFormat="1" x14ac:dyDescent="0.25">
      <c r="B31" s="427"/>
      <c r="C31" s="434"/>
      <c r="D31" s="574" t="s">
        <v>183</v>
      </c>
      <c r="E31" s="574"/>
      <c r="F31" s="434"/>
      <c r="G31" s="443"/>
      <c r="H31" s="443"/>
      <c r="I31" s="430">
        <v>0</v>
      </c>
      <c r="J31" s="430">
        <v>0</v>
      </c>
      <c r="K31" s="431"/>
    </row>
    <row r="32" spans="2:11" s="127" customFormat="1" ht="10.5" customHeight="1" x14ac:dyDescent="0.25">
      <c r="B32" s="427"/>
      <c r="C32" s="428"/>
      <c r="D32" s="428"/>
      <c r="E32" s="196"/>
      <c r="F32" s="190"/>
      <c r="G32" s="436"/>
      <c r="H32" s="436"/>
      <c r="I32" s="437"/>
      <c r="J32" s="437"/>
      <c r="K32" s="431"/>
    </row>
    <row r="33" spans="2:11" s="127" customFormat="1" x14ac:dyDescent="0.25">
      <c r="B33" s="423"/>
      <c r="C33" s="576" t="s">
        <v>184</v>
      </c>
      <c r="D33" s="576"/>
      <c r="E33" s="576"/>
      <c r="F33" s="190"/>
      <c r="G33" s="425"/>
      <c r="H33" s="425"/>
      <c r="I33" s="214">
        <f>SUM(I34:I37)</f>
        <v>0</v>
      </c>
      <c r="J33" s="214">
        <f>SUM(J34:J37)</f>
        <v>0</v>
      </c>
      <c r="K33" s="426"/>
    </row>
    <row r="34" spans="2:11" s="127" customFormat="1" x14ac:dyDescent="0.25">
      <c r="B34" s="427"/>
      <c r="C34" s="428"/>
      <c r="D34" s="574" t="s">
        <v>185</v>
      </c>
      <c r="E34" s="574"/>
      <c r="F34" s="190"/>
      <c r="G34" s="429"/>
      <c r="H34" s="429"/>
      <c r="I34" s="430">
        <v>0</v>
      </c>
      <c r="J34" s="430">
        <v>0</v>
      </c>
      <c r="K34" s="431"/>
    </row>
    <row r="35" spans="2:11" s="127" customFormat="1" x14ac:dyDescent="0.25">
      <c r="B35" s="427"/>
      <c r="C35" s="428"/>
      <c r="D35" s="574" t="s">
        <v>186</v>
      </c>
      <c r="E35" s="574"/>
      <c r="F35" s="190"/>
      <c r="G35" s="429"/>
      <c r="H35" s="429"/>
      <c r="I35" s="430">
        <v>0</v>
      </c>
      <c r="J35" s="430">
        <v>0</v>
      </c>
      <c r="K35" s="431"/>
    </row>
    <row r="36" spans="2:11" s="127" customFormat="1" x14ac:dyDescent="0.25">
      <c r="B36" s="427"/>
      <c r="C36" s="428"/>
      <c r="D36" s="574" t="s">
        <v>182</v>
      </c>
      <c r="E36" s="574"/>
      <c r="F36" s="190"/>
      <c r="G36" s="429"/>
      <c r="H36" s="429"/>
      <c r="I36" s="430">
        <v>0</v>
      </c>
      <c r="J36" s="430">
        <v>0</v>
      </c>
      <c r="K36" s="431"/>
    </row>
    <row r="37" spans="2:11" s="127" customFormat="1" x14ac:dyDescent="0.25">
      <c r="B37" s="427"/>
      <c r="C37" s="190"/>
      <c r="D37" s="574" t="s">
        <v>183</v>
      </c>
      <c r="E37" s="574"/>
      <c r="F37" s="190"/>
      <c r="G37" s="429"/>
      <c r="H37" s="429"/>
      <c r="I37" s="430">
        <v>0</v>
      </c>
      <c r="J37" s="430">
        <v>0</v>
      </c>
      <c r="K37" s="431"/>
    </row>
    <row r="38" spans="2:11" s="127" customFormat="1" x14ac:dyDescent="0.25">
      <c r="B38" s="427"/>
      <c r="C38" s="190"/>
      <c r="D38" s="190"/>
      <c r="E38" s="196"/>
      <c r="F38" s="190"/>
      <c r="G38" s="436"/>
      <c r="H38" s="436"/>
      <c r="I38" s="437"/>
      <c r="J38" s="437"/>
      <c r="K38" s="431"/>
    </row>
    <row r="39" spans="2:11" s="127" customFormat="1" x14ac:dyDescent="0.25">
      <c r="B39" s="438"/>
      <c r="C39" s="575" t="s">
        <v>189</v>
      </c>
      <c r="D39" s="575"/>
      <c r="E39" s="575"/>
      <c r="F39" s="439"/>
      <c r="G39" s="444"/>
      <c r="H39" s="444"/>
      <c r="I39" s="441"/>
      <c r="J39" s="441">
        <f>J28+J33</f>
        <v>0</v>
      </c>
      <c r="K39" s="442"/>
    </row>
    <row r="40" spans="2:11" s="127" customFormat="1" ht="9.75" customHeight="1" x14ac:dyDescent="0.25">
      <c r="B40" s="427"/>
      <c r="C40" s="428"/>
      <c r="D40" s="428"/>
      <c r="E40" s="196"/>
      <c r="F40" s="190"/>
      <c r="G40" s="436"/>
      <c r="H40" s="436"/>
      <c r="I40" s="437"/>
      <c r="J40" s="437"/>
      <c r="K40" s="431"/>
    </row>
    <row r="41" spans="2:11" s="127" customFormat="1" x14ac:dyDescent="0.25">
      <c r="B41" s="427"/>
      <c r="C41" s="576" t="s">
        <v>190</v>
      </c>
      <c r="D41" s="576"/>
      <c r="E41" s="576"/>
      <c r="F41" s="190"/>
      <c r="G41" s="429"/>
      <c r="H41" s="429"/>
      <c r="I41" s="505">
        <f>+' ESF'!K39</f>
        <v>0</v>
      </c>
      <c r="J41" s="505">
        <f>+' ESF'!J39</f>
        <v>297558027.86000001</v>
      </c>
      <c r="K41" s="431"/>
    </row>
    <row r="42" spans="2:11" s="127" customFormat="1" ht="8.25" customHeight="1" x14ac:dyDescent="0.25">
      <c r="B42" s="427"/>
      <c r="C42" s="428"/>
      <c r="D42" s="428"/>
      <c r="E42" s="196"/>
      <c r="F42" s="190"/>
      <c r="G42" s="436"/>
      <c r="H42" s="436"/>
      <c r="I42" s="437"/>
      <c r="J42" s="437"/>
      <c r="K42" s="431"/>
    </row>
    <row r="43" spans="2:11" s="127" customFormat="1" x14ac:dyDescent="0.25">
      <c r="B43" s="445"/>
      <c r="C43" s="577" t="s">
        <v>191</v>
      </c>
      <c r="D43" s="577"/>
      <c r="E43" s="577"/>
      <c r="F43" s="446"/>
      <c r="G43" s="447"/>
      <c r="H43" s="447"/>
      <c r="I43" s="448">
        <f>I41+I39+I25</f>
        <v>0</v>
      </c>
      <c r="J43" s="448">
        <f>J41+J39+J25</f>
        <v>297558027.86000001</v>
      </c>
      <c r="K43" s="449"/>
    </row>
    <row r="44" spans="2:11" s="127" customFormat="1" ht="9" customHeight="1" x14ac:dyDescent="0.25">
      <c r="C44" s="578"/>
      <c r="D44" s="578"/>
      <c r="E44" s="578"/>
      <c r="F44" s="578"/>
      <c r="G44" s="578"/>
      <c r="H44" s="578"/>
      <c r="I44" s="578"/>
      <c r="J44" s="578"/>
      <c r="K44" s="578"/>
    </row>
    <row r="45" spans="2:11" s="127" customFormat="1" ht="10.5" customHeight="1" x14ac:dyDescent="0.25">
      <c r="C45" s="450"/>
      <c r="D45" s="450"/>
      <c r="E45" s="451"/>
      <c r="F45" s="452"/>
      <c r="G45" s="451"/>
      <c r="H45" s="452"/>
      <c r="I45" s="452"/>
      <c r="J45" s="452"/>
    </row>
    <row r="46" spans="2:11" s="127" customFormat="1" x14ac:dyDescent="0.25">
      <c r="B46" s="453"/>
      <c r="C46" s="574" t="s">
        <v>64</v>
      </c>
      <c r="D46" s="574"/>
      <c r="E46" s="574"/>
      <c r="F46" s="574"/>
      <c r="G46" s="574"/>
      <c r="H46" s="574"/>
      <c r="I46" s="574"/>
      <c r="J46" s="574"/>
      <c r="K46" s="574"/>
    </row>
    <row r="47" spans="2:11" s="127" customFormat="1" x14ac:dyDescent="0.25">
      <c r="B47" s="453"/>
      <c r="C47" s="196"/>
      <c r="D47" s="454"/>
      <c r="E47" s="455"/>
      <c r="F47" s="455"/>
      <c r="G47" s="453"/>
      <c r="H47" s="456"/>
      <c r="I47" s="454"/>
      <c r="J47" s="455"/>
      <c r="K47" s="455"/>
    </row>
    <row r="48" spans="2:11" s="127" customFormat="1" x14ac:dyDescent="0.25">
      <c r="B48" s="453"/>
      <c r="C48" s="196"/>
      <c r="D48" s="552"/>
      <c r="E48" s="552"/>
      <c r="F48" s="455"/>
      <c r="G48" s="453"/>
      <c r="H48" s="553"/>
      <c r="I48" s="553"/>
      <c r="J48" s="455"/>
      <c r="K48" s="455"/>
    </row>
    <row r="49" spans="2:11" s="127" customFormat="1" x14ac:dyDescent="0.25">
      <c r="B49" s="453"/>
      <c r="C49" s="437"/>
      <c r="D49" s="512" t="s">
        <v>278</v>
      </c>
      <c r="E49" s="512"/>
      <c r="F49" s="455"/>
      <c r="G49" s="455"/>
      <c r="H49" s="549" t="str">
        <f>+' ESF'!H70:I70</f>
        <v xml:space="preserve">Lic. José Antonio Amaya Santamaría </v>
      </c>
      <c r="I49" s="549"/>
      <c r="J49" s="537"/>
      <c r="K49" s="537"/>
    </row>
    <row r="50" spans="2:11" s="127" customFormat="1" ht="28.5" customHeight="1" x14ac:dyDescent="0.25">
      <c r="B50" s="453"/>
      <c r="C50" s="457"/>
      <c r="D50" s="508" t="s">
        <v>234</v>
      </c>
      <c r="E50" s="508"/>
      <c r="F50" s="458"/>
      <c r="G50" s="458"/>
      <c r="H50" s="538" t="str">
        <f>+' ESF'!H71:I71</f>
        <v>Director de Area Administrativa</v>
      </c>
      <c r="I50" s="538"/>
      <c r="J50" s="538"/>
      <c r="K50" s="538"/>
    </row>
    <row r="51" spans="2:11" s="127" customFormat="1" x14ac:dyDescent="0.25"/>
    <row r="52" spans="2:11" hidden="1" x14ac:dyDescent="0.25"/>
  </sheetData>
  <mergeCells count="45">
    <mergeCell ref="C7:K7"/>
    <mergeCell ref="D2:I2"/>
    <mergeCell ref="D3:I3"/>
    <mergeCell ref="D4:I4"/>
    <mergeCell ref="D5:I5"/>
    <mergeCell ref="D6:I6"/>
    <mergeCell ref="D20:E20"/>
    <mergeCell ref="C8:K8"/>
    <mergeCell ref="C9:E9"/>
    <mergeCell ref="C10:K10"/>
    <mergeCell ref="C11:K11"/>
    <mergeCell ref="C12:E12"/>
    <mergeCell ref="C13:E13"/>
    <mergeCell ref="C14:E14"/>
    <mergeCell ref="D15:E15"/>
    <mergeCell ref="D16:E16"/>
    <mergeCell ref="D17:E17"/>
    <mergeCell ref="C19:E19"/>
    <mergeCell ref="D35:E35"/>
    <mergeCell ref="D21:E21"/>
    <mergeCell ref="D22:E22"/>
    <mergeCell ref="D23:E23"/>
    <mergeCell ref="C25:E25"/>
    <mergeCell ref="C27:E27"/>
    <mergeCell ref="C28:E28"/>
    <mergeCell ref="D29:E29"/>
    <mergeCell ref="D30:E30"/>
    <mergeCell ref="D31:E31"/>
    <mergeCell ref="C33:E33"/>
    <mergeCell ref="D34:E34"/>
    <mergeCell ref="J50:K50"/>
    <mergeCell ref="D50:E50"/>
    <mergeCell ref="D36:E36"/>
    <mergeCell ref="D37:E37"/>
    <mergeCell ref="C39:E39"/>
    <mergeCell ref="C41:E41"/>
    <mergeCell ref="C43:E43"/>
    <mergeCell ref="C44:K44"/>
    <mergeCell ref="C46:K46"/>
    <mergeCell ref="D48:E48"/>
    <mergeCell ref="H48:I48"/>
    <mergeCell ref="D49:E49"/>
    <mergeCell ref="H49:I49"/>
    <mergeCell ref="J49:K49"/>
    <mergeCell ref="H50:I50"/>
  </mergeCells>
  <printOptions horizontalCentered="1"/>
  <pageMargins left="0.70866141732283472" right="0.70866141732283472" top="0.74803149606299213" bottom="0.74803149606299213" header="0.31496062992125984" footer="0.31496062992125984"/>
  <pageSetup scale="74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8</vt:i4>
      </vt:variant>
    </vt:vector>
  </HeadingPairs>
  <TitlesOfParts>
    <vt:vector size="29" baseType="lpstr">
      <vt:lpstr>b) Clasificación Funcional  CFG</vt:lpstr>
      <vt:lpstr>a) Gto x Cat Programatica (2)</vt:lpstr>
      <vt:lpstr>PORTADA Contable</vt:lpstr>
      <vt:lpstr> ESF</vt:lpstr>
      <vt:lpstr>EA</vt:lpstr>
      <vt:lpstr>EFE</vt:lpstr>
      <vt:lpstr> EVHP</vt:lpstr>
      <vt:lpstr>EAA</vt:lpstr>
      <vt:lpstr> EAD</vt:lpstr>
      <vt:lpstr> ECSF</vt:lpstr>
      <vt:lpstr>PASIVOS CONTINGENTES</vt:lpstr>
      <vt:lpstr>PORTADA Anexos</vt:lpstr>
      <vt:lpstr>OK Bienes muebles 1er trim</vt:lpstr>
      <vt:lpstr>OK B. Inmuebles</vt:lpstr>
      <vt:lpstr>OK Rel Ctas Bancarias </vt:lpstr>
      <vt:lpstr>b) Clasificación COG(Cap-Co)</vt:lpstr>
      <vt:lpstr>d) Intereses de la Deuda</vt:lpstr>
      <vt:lpstr>PORTADA PROGRAMATICA</vt:lpstr>
      <vt:lpstr>b) Pg y Py de Inversión </vt:lpstr>
      <vt:lpstr>c) Clasificación Económica  (2</vt:lpstr>
      <vt:lpstr>Hoja1</vt:lpstr>
      <vt:lpstr>'a) Gto x Cat Programatica (2)'!Área_de_impresión</vt:lpstr>
      <vt:lpstr>'b) Clasificación COG(Cap-Co)'!Área_de_impresión</vt:lpstr>
      <vt:lpstr>'b) Clasificación Funcional  CFG'!Área_de_impresión</vt:lpstr>
      <vt:lpstr>'b) Pg y Py de Inversión '!Área_de_impresión</vt:lpstr>
      <vt:lpstr>'c) Clasificación Económica  (2'!Área_de_impresión</vt:lpstr>
      <vt:lpstr>'d) Intereses de la Deuda'!Área_de_impresión</vt:lpstr>
      <vt:lpstr>'b) Clasificación COG(Cap-Co)'!Títulos_a_imprimir</vt:lpstr>
      <vt:lpstr>'b) Pg y Py de Inversión '!Títulos_a_imprimir</vt:lpstr>
    </vt:vector>
  </TitlesOfParts>
  <Company>Secretaría de Finanzas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</dc:creator>
  <cp:lastModifiedBy>hp</cp:lastModifiedBy>
  <cp:lastPrinted>2016-07-05T20:57:09Z</cp:lastPrinted>
  <dcterms:created xsi:type="dcterms:W3CDTF">2014-09-17T13:15:07Z</dcterms:created>
  <dcterms:modified xsi:type="dcterms:W3CDTF">2017-09-28T20:00:11Z</dcterms:modified>
</cp:coreProperties>
</file>