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tabRatio="57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<sst xmlns="http://schemas.openxmlformats.org/spreadsheetml/2006/main" count="3194" uniqueCount="1303">
  <si>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</si>
  <si>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</si>
  <si>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</si>
  <si>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</si>
  <si>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</si>
  <si>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</si>
  <si>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</si>
  <si>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</si>
  <si>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</si>
  <si>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</si>
  <si>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</si>
  <si>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</si>
  <si>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</si>
  <si>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</si>
  <si>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</si>
  <si>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</si>
  <si>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</si>
  <si>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</si>
  <si>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</si>
  <si>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</si>
  <si>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</si>
  <si>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</si>
  <si>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</si>
  <si>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</si>
  <si>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</si>
  <si>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</si>
  <si>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</si>
  <si>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</si>
  <si>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</si>
  <si>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</si>
  <si>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</si>
  <si>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</si>
  <si>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</si>
  <si>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</si>
  <si>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</si>
  <si>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</si>
  <si>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</si>
  <si>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</si>
  <si>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</si>
  <si>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</si>
  <si>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</si>
  <si>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</si>
  <si>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</si>
  <si>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</si>
  <si>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</si>
  <si>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</si>
  <si>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</si>
  <si>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</si>
  <si>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</si>
  <si>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</si>
  <si>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</si>
  <si>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</si>
  <si>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</si>
  <si>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</si>
  <si>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</si>
  <si>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</si>
  <si>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</si>
  <si>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</si>
  <si>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</si>
  <si>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</si>
  <si>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</si>
  <si>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</si>
  <si>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</si>
  <si>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</si>
  <si>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</si>
  <si>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</si>
  <si>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</si>
  <si>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</si>
  <si>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</si>
  <si>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</si>
  <si>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</si>
  <si>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</si>
  <si>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</si>
  <si>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</si>
  <si>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</si>
  <si>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</si>
  <si>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</si>
  <si>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</si>
  <si>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</si>
  <si>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</si>
  <si>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</si>
  <si>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</si>
  <si>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</si>
  <si>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</si>
  <si>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</si>
  <si>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</si>
  <si>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</si>
  <si>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</si>
  <si>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</si>
  <si>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</si>
  <si>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</si>
  <si>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</si>
  <si>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</si>
  <si>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</si>
  <si>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</si>
  <si>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</si>
  <si>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</si>
  <si>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</si>
  <si>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</si>
  <si>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</si>
  <si>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</si>
  <si>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</si>
  <si>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</si>
  <si>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</si>
  <si>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</si>
  <si>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</si>
  <si>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</si>
  <si>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</si>
  <si>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</si>
  <si>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</si>
  <si>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</si>
  <si>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</si>
  <si>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</si>
  <si>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</si>
  <si>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</si>
  <si>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</si>
  <si>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</si>
  <si>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</si>
  <si>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</si>
  <si>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</si>
  <si>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</si>
  <si>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</si>
  <si>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</si>
  <si>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</si>
  <si>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</si>
  <si>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</si>
  <si>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</si>
  <si>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</si>
  <si>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</si>
  <si>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</si>
  <si>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</si>
  <si>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</si>
  <si>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</si>
  <si>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</si>
  <si>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</si>
  <si>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</si>
  <si>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</si>
  <si>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</si>
  <si>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</si>
  <si>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</si>
  <si>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</si>
  <si>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</si>
  <si>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</si>
  <si>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</si>
  <si>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</si>
  <si>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</si>
  <si>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</si>
  <si>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</si>
  <si>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</si>
  <si>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</si>
  <si>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</si>
  <si>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</si>
  <si>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</si>
  <si>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</si>
  <si>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</si>
  <si>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</si>
  <si>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</si>
  <si>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</si>
  <si>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</si>
  <si>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</si>
  <si>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</si>
  <si>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</si>
  <si>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</si>
  <si>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</si>
  <si>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</si>
  <si>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</si>
  <si>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</si>
  <si>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</si>
  <si>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</si>
  <si>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</si>
  <si>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</si>
  <si>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</si>
  <si>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</si>
  <si>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</si>
  <si>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</si>
  <si>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</si>
  <si>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</si>
  <si>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</si>
  <si>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</si>
  <si>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</si>
  <si>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</si>
  <si>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</si>
  <si>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</si>
  <si>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</si>
  <si>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</si>
  <si>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</si>
  <si>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</si>
  <si>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</si>
  <si>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</si>
  <si>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</si>
  <si>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</si>
  <si>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</si>
  <si>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</si>
  <si>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</si>
  <si>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</si>
  <si>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</si>
  <si>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</si>
  <si>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</si>
  <si>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</si>
  <si>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</si>
  <si>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</si>
  <si>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</si>
  <si>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</si>
  <si>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</si>
  <si>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</si>
  <si>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</si>
  <si>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</si>
  <si>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</si>
  <si>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</si>
  <si>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</si>
  <si>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</si>
  <si>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</si>
  <si>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</si>
  <si>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</si>
  <si>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</si>
  <si>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</si>
  <si>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</si>
  <si>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</si>
  <si>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</si>
  <si>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</si>
  <si>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</si>
  <si>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</si>
  <si>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</si>
  <si>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</si>
  <si>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</si>
  <si>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</si>
  <si>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</si>
  <si>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</si>
  <si>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</si>
  <si>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</si>
  <si>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</si>
  <si>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</si>
  <si>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</si>
  <si>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</si>
  <si>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</si>
  <si>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</si>
  <si>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</si>
  <si>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</si>
  <si>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</si>
  <si>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</si>
  <si>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</si>
  <si>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</si>
  <si>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</si>
  <si>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</si>
  <si>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</si>
  <si>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</si>
  <si>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</si>
  <si>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</si>
  <si>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</si>
  <si>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</si>
  <si>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</si>
  <si>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</si>
  <si>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</si>
  <si>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</si>
  <si>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</si>
  <si>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</si>
  <si>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</si>
  <si>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</si>
  <si>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</si>
  <si>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</si>
  <si>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</si>
  <si>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</si>
  <si>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</si>
  <si>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</si>
  <si>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</si>
  <si>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</si>
  <si>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</si>
  <si>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</si>
  <si>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</si>
  <si>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</si>
  <si>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</si>
  <si>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</si>
  <si>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</si>
  <si>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</si>
  <si>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</si>
  <si>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</si>
  <si>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</si>
  <si>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</si>
  <si>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</si>
  <si>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</si>
  <si>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</si>
  <si>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</si>
  <si>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</si>
  <si>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</si>
  <si>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</si>
  <si>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</si>
  <si>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</si>
  <si>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</si>
  <si>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</si>
  <si>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</si>
  <si>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</si>
  <si>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</si>
  <si>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</si>
  <si>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</si>
  <si>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</si>
  <si>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</si>
  <si>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</si>
  <si>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</si>
  <si>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</si>
  <si>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</si>
  <si>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</si>
  <si>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</si>
  <si>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</si>
  <si>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</si>
  <si>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</si>
  <si>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</si>
  <si>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</si>
  <si>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</si>
  <si>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</si>
  <si>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</si>
  <si>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</si>
  <si>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</si>
  <si>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</si>
  <si>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</si>
  <si>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</si>
  <si>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</si>
  <si>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</si>
  <si>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</si>
  <si>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</si>
  <si>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</si>
  <si>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</si>
  <si>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</si>
  <si>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</si>
  <si>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</si>
  <si>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</si>
  <si>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</si>
  <si>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</si>
  <si>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</si>
  <si>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</si>
  <si>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</si>
  <si>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</si>
  <si>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</si>
  <si>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</si>
  <si>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</si>
  <si>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</si>
  <si>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</si>
  <si>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</si>
  <si>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</si>
  <si>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</si>
  <si>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</si>
  <si>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</si>
  <si>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</si>
  <si>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</si>
  <si>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</si>
  <si>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</si>
  <si>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</si>
  <si>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</si>
  <si>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</si>
  <si>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</si>
  <si>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</si>
  <si>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</si>
  <si>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</si>
  <si>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</si>
  <si>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</si>
  <si>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</si>
  <si>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</si>
  <si>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</si>
  <si>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</si>
  <si>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</si>
  <si>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</si>
  <si>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</si>
  <si>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</si>
  <si>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</si>
  <si>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</si>
  <si>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</si>
  <si>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</si>
  <si>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</si>
  <si>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</si>
  <si>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</si>
  <si>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</si>
  <si>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</si>
  <si>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</si>
  <si>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</si>
  <si>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</si>
  <si>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</si>
  <si>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</si>
  <si>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</si>
  <si>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</si>
  <si>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</si>
  <si>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</si>
  <si>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</si>
  <si>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</si>
  <si>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</si>
  <si>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</si>
  <si>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</si>
  <si>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</si>
  <si>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</si>
  <si>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</si>
  <si>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</si>
  <si>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</si>
  <si>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</si>
  <si>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</si>
  <si>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</si>
  <si>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</si>
  <si>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</si>
  <si>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</si>
  <si>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</si>
  <si>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</si>
  <si>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</si>
  <si>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</si>
  <si>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</si>
  <si>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</si>
  <si>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</si>
  <si>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</si>
  <si>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</si>
  <si>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</si>
  <si>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</si>
  <si>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</si>
  <si>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</si>
  <si>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</si>
  <si>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</si>
  <si>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</si>
  <si>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</si>
  <si>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</si>
  <si>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</si>
  <si>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</si>
  <si>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</si>
  <si>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</si>
  <si>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</si>
  <si>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</si>
  <si>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</si>
  <si>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</si>
  <si>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</si>
  <si>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</si>
  <si>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</si>
  <si>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</si>
  <si>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</si>
  <si>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</si>
  <si>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</si>
  <si>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</si>
  <si>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</si>
  <si>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</si>
  <si>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</si>
  <si>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</si>
  <si>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</si>
  <si>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</si>
  <si>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</si>
  <si>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</si>
  <si>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</si>
  <si>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</si>
  <si>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</si>
  <si>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</si>
  <si>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</si>
  <si>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</si>
  <si>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</si>
  <si>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</si>
  <si>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</si>
  <si>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</si>
  <si>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</si>
  <si>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</si>
  <si>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</si>
  <si>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</si>
  <si>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</si>
  <si>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</si>
  <si>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</si>
  <si>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</si>
  <si>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</si>
  <si>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</si>
  <si>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</si>
  <si>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</si>
  <si>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</si>
  <si>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</si>
  <si>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</si>
  <si>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</si>
  <si>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</si>
  <si>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</si>
  <si>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</si>
  <si>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</si>
  <si>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</si>
  <si>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</si>
  <si>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</si>
  <si>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</si>
  <si>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</si>
  <si>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</si>
  <si>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</si>
  <si>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</si>
  <si>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</si>
  <si>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</si>
  <si>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</si>
  <si>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</si>
  <si>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</si>
  <si>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</si>
  <si>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</si>
  <si>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</si>
  <si>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</si>
  <si>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</si>
  <si>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</si>
  <si>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</si>
  <si>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</si>
  <si>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</si>
  <si>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</si>
  <si>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</si>
  <si>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</si>
  <si>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</si>
  <si>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</si>
  <si>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</si>
  <si>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</si>
  <si>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</si>
  <si>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</si>
  <si>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</si>
  <si>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</si>
  <si>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</si>
  <si>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</si>
  <si>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</si>
  <si>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</si>
  <si>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</si>
  <si>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</si>
  <si>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</si>
  <si>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</si>
  <si>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</si>
  <si>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</si>
  <si>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</si>
  <si>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</si>
  <si>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</si>
  <si>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</si>
  <si>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</si>
  <si>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</si>
  <si>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</si>
  <si>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</si>
  <si>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</si>
  <si>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</si>
  <si>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</si>
  <si>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</si>
  <si>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</si>
  <si>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</si>
  <si>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</si>
  <si>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</si>
  <si>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</si>
  <si>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</si>
  <si>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</si>
  <si>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</si>
  <si>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</si>
  <si>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</si>
  <si>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</si>
  <si>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</si>
  <si>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</si>
  <si>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</si>
  <si>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</si>
  <si>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</si>
  <si>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</si>
  <si>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</si>
  <si>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</si>
  <si>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</si>
  <si>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</si>
  <si>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</si>
  <si>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</si>
  <si>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</si>
  <si>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</si>
  <si>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</si>
  <si>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</si>
  <si>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</si>
  <si>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</si>
  <si>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</si>
  <si>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</si>
  <si>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</si>
  <si>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</si>
  <si>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</si>
  <si>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</si>
  <si>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</si>
  <si>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</si>
  <si>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</si>
  <si>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</si>
  <si>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</si>
  <si>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</si>
  <si>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</si>
  <si>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</si>
  <si>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</si>
  <si>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</si>
  <si>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</si>
  <si>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</si>
  <si>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</si>
  <si>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</si>
  <si>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</si>
  <si>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</si>
  <si>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</si>
  <si>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</si>
  <si>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</si>
  <si>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</si>
  <si>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</si>
  <si>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</si>
  <si>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</si>
  <si>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</si>
  <si>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</si>
  <si>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</si>
  <si>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</si>
  <si>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</si>
  <si>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</si>
  <si>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</si>
  <si>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</si>
  <si>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</si>
  <si>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</si>
  <si>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</si>
  <si>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</si>
  <si>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</si>
  <si>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</si>
  <si>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</si>
  <si>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</si>
  <si>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</si>
  <si>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</si>
  <si>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</si>
  <si>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</si>
  <si>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</si>
  <si>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</si>
  <si>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</si>
  <si>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</si>
  <si>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</si>
  <si>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</si>
  <si>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</si>
  <si>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</si>
  <si>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</si>
  <si>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</si>
  <si>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</si>
  <si>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</si>
  <si>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</si>
  <si>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</si>
  <si>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</si>
  <si>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</si>
  <si>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</si>
  <si>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</si>
  <si>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</si>
  <si>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</si>
  <si>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</si>
  <si>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</si>
  <si>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</si>
  <si>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</si>
  <si>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</si>
  <si>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</si>
  <si>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</si>
  <si>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</si>
  <si>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</si>
  <si>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</si>
  <si>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</si>
  <si>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</si>
  <si>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</si>
  <si>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</si>
  <si>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</si>
  <si>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</si>
  <si>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</si>
  <si>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</si>
  <si>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</si>
  <si>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</si>
  <si>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</si>
  <si>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</si>
  <si>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</si>
  <si>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</si>
  <si>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</si>
  <si>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</si>
  <si>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</si>
  <si>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</si>
  <si>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</si>
  <si>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</si>
  <si>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</si>
  <si>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</si>
  <si>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</si>
  <si>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</si>
  <si>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</si>
  <si>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</si>
  <si>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</si>
  <si>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</si>
  <si>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</si>
  <si>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</si>
  <si>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</si>
  <si>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</si>
  <si>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</si>
  <si>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</si>
  <si>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</si>
  <si>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</si>
  <si>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</si>
  <si>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</si>
  <si>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</si>
  <si>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</si>
  <si>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</si>
  <si>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</si>
  <si>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</si>
  <si>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</si>
  <si>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</si>
  <si>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</si>
  <si>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</si>
  <si>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</si>
  <si>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</si>
  <si>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</si>
  <si>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</si>
  <si>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</si>
  <si>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</si>
  <si>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</si>
  <si>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</si>
  <si>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</si>
  <si>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</si>
  <si>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</si>
  <si>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</si>
  <si>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</si>
  <si>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</si>
  <si>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</si>
  <si>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</si>
  <si>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</si>
  <si>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</si>
  <si>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</si>
  <si>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</si>
  <si>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</si>
  <si>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</si>
  <si>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</si>
  <si>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</si>
  <si>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</si>
  <si>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</si>
  <si>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</si>
  <si>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</si>
  <si>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</si>
  <si>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</si>
  <si>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</si>
  <si>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</si>
  <si>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</si>
  <si>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</si>
  <si>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</si>
  <si>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</si>
  <si>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</si>
  <si>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</si>
  <si>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</si>
  <si>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</si>
  <si>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</si>
  <si>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</si>
  <si>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</si>
  <si>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</si>
  <si>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</si>
  <si>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</si>
  <si>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</si>
  <si>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</si>
  <si>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</si>
  <si>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</si>
  <si>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</si>
  <si>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</si>
  <si>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</si>
  <si>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</si>
  <si>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</si>
  <si>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</si>
  <si>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</si>
  <si>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</si>
  <si>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</si>
  <si>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</si>
  <si>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</si>
  <si>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</si>
  <si>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</si>
  <si>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</si>
  <si>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</si>
  <si>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</si>
  <si>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</si>
  <si>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</si>
  <si>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</si>
  <si>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</si>
  <si>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</si>
  <si>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</si>
  <si>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</si>
  <si>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</si>
  <si>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</si>
  <si>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</si>
  <si>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</si>
  <si>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</si>
  <si>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</si>
  <si>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</si>
  <si>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</si>
  <si>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</si>
  <si>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</si>
  <si>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</si>
  <si>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</si>
  <si>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</si>
  <si>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</si>
  <si>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</si>
  <si>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</si>
  <si>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</si>
  <si>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</si>
  <si>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</si>
  <si>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</si>
  <si>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</si>
  <si>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</si>
  <si>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</si>
  <si>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</si>
  <si>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</si>
  <si>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</si>
  <si>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</si>
  <si>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</si>
  <si>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</si>
  <si>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</si>
  <si>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</si>
  <si>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</si>
  <si>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</si>
  <si>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</si>
  <si>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</si>
  <si>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</si>
  <si>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</si>
  <si>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</si>
  <si>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</si>
  <si>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</si>
  <si>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</si>
  <si>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</si>
  <si>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</si>
  <si>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</si>
  <si>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</si>
  <si>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</si>
  <si>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</si>
  <si>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</si>
  <si>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</si>
  <si>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</si>
  <si>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</si>
  <si>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</si>
  <si>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</si>
  <si>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</si>
  <si>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</si>
  <si>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</si>
  <si>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</si>
  <si>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</si>
  <si>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</si>
  <si>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</si>
  <si>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</si>
  <si>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</si>
  <si>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</si>
  <si>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</si>
  <si>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</si>
  <si>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</si>
  <si>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</si>
  <si>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</si>
  <si>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</si>
  <si>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</si>
  <si>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</si>
  <si>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</si>
  <si>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</si>
  <si>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</si>
  <si>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</si>
  <si>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</si>
  <si>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</si>
  <si>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</si>
  <si>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</si>
  <si>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</si>
  <si>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</si>
  <si>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</si>
  <si>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</si>
  <si>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</si>
  <si>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</si>
  <si>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</si>
  <si>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</si>
  <si>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</si>
  <si>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</si>
  <si>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</si>
  <si>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</si>
  <si>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</si>
  <si>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</si>
  <si>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</si>
  <si>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</si>
  <si>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</si>
  <si>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</si>
  <si>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</si>
  <si>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</si>
  <si>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</si>
  <si>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</si>
  <si>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</si>
  <si>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</si>
  <si>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</si>
  <si>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</si>
  <si>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</si>
  <si>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</si>
  <si>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</si>
  <si>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</si>
  <si>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</si>
  <si>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</si>
  <si>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</si>
  <si>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</si>
  <si>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</si>
  <si>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</si>
  <si>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</si>
  <si>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</si>
  <si>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</si>
  <si>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</si>
  <si>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</si>
  <si>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</si>
  <si>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</si>
  <si>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</si>
  <si>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</si>
  <si>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</si>
  <si>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</si>
  <si>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</si>
  <si>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</si>
  <si>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</si>
  <si>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</si>
  <si>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</si>
  <si>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</si>
  <si>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</si>
  <si>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</si>
  <si>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</si>
  <si>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</si>
  <si>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</si>
  <si>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</si>
  <si>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</si>
  <si>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</si>
  <si>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</si>
  <si>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</si>
  <si>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</si>
  <si>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</si>
  <si>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</si>
  <si>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</si>
  <si>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</si>
  <si>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</si>
  <si>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</si>
  <si>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</si>
  <si>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</si>
  <si>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</si>
  <si>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</si>
  <si>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</si>
  <si>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</si>
  <si>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</si>
  <si>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</si>
  <si>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</si>
  <si>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</si>
  <si>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</si>
  <si>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</si>
  <si>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</si>
  <si>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</si>
  <si>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</si>
  <si>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</si>
  <si>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</si>
  <si>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</si>
  <si>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</si>
  <si>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</si>
  <si>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</si>
  <si>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</si>
  <si>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</si>
  <si>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MAOJ-780507</t>
  </si>
  <si>
    <t>MOGI-860611</t>
  </si>
  <si>
    <t>ROOR-720503</t>
  </si>
  <si>
    <t>HEHS-730520</t>
  </si>
  <si>
    <t>EIRM-721009</t>
  </si>
  <si>
    <t>PELJ-711106</t>
  </si>
  <si>
    <t>VAIE-730902-IP4</t>
  </si>
  <si>
    <t>CASO-700314</t>
  </si>
  <si>
    <t>GURM-790503IY7</t>
  </si>
  <si>
    <t>GOLR-721118UV4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</si>
  <si>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</si>
  <si>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</si>
  <si>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</si>
  <si>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</si>
  <si>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</si>
  <si>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</si>
  <si>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</si>
  <si>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</si>
  <si>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</si>
  <si>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</si>
  <si>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</si>
  <si>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</si>
  <si>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</si>
  <si>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</si>
  <si>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</si>
  <si>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</si>
  <si>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</si>
  <si>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</si>
  <si>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</si>
  <si>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</si>
  <si>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</si>
  <si>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</si>
  <si>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</si>
  <si>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</si>
  <si>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</si>
  <si>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</si>
  <si>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</si>
  <si>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</si>
  <si>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</si>
  <si>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</si>
  <si>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</si>
  <si>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</si>
  <si>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</si>
  <si>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</si>
  <si>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</si>
  <si>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</si>
  <si>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</si>
  <si>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</si>
  <si>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</si>
  <si>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</si>
  <si>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</si>
  <si>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</si>
  <si>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</si>
  <si>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</si>
  <si>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</si>
  <si>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</si>
  <si>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</si>
  <si>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</si>
  <si>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</si>
  <si>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</si>
  <si>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</si>
  <si>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</si>
  <si>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</si>
  <si>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</si>
  <si>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</si>
  <si>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</si>
  <si>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</si>
  <si>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</si>
  <si>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</si>
  <si>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</si>
  <si>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</si>
  <si>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</si>
  <si>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</si>
  <si>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</si>
  <si>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</si>
  <si>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</si>
  <si>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</si>
  <si>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</si>
  <si>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</si>
  <si>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</si>
  <si>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</si>
  <si>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</si>
  <si>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</si>
  <si>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</si>
  <si>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</si>
  <si>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</si>
  <si>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</si>
  <si>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</si>
  <si>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</si>
  <si>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</si>
  <si>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</si>
  <si>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</si>
  <si>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</si>
  <si>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</si>
  <si>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</si>
  <si>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</si>
  <si>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</si>
  <si>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</si>
  <si>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</si>
  <si>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</si>
  <si>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</si>
  <si>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</si>
  <si>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</si>
  <si>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PECI-731217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</si>
  <si>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</si>
  <si>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</si>
  <si>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</si>
  <si>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</si>
  <si>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</si>
  <si>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</si>
  <si>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</si>
  <si>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</si>
  <si>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</si>
  <si>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</si>
  <si>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</si>
  <si>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</si>
  <si>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</si>
  <si>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</si>
  <si>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</si>
  <si>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</si>
  <si>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</si>
  <si>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</si>
  <si>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</si>
  <si>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</si>
  <si>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</si>
  <si>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</si>
  <si>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</si>
  <si>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</si>
  <si>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</si>
  <si>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</si>
  <si>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</si>
  <si>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</si>
  <si>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</si>
  <si>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</si>
  <si>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</si>
  <si>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</si>
  <si>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</si>
  <si>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</si>
  <si>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</si>
  <si>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</si>
  <si>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</si>
  <si>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</si>
  <si>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</si>
  <si>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</si>
  <si>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</si>
  <si>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</si>
  <si>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</si>
  <si>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</si>
  <si>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</si>
  <si>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</si>
  <si>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</si>
  <si>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</si>
  <si>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</si>
  <si>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</si>
  <si>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</si>
  <si>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</si>
  <si>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</si>
  <si>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</si>
  <si>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</si>
  <si>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</si>
  <si>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</si>
  <si>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</si>
  <si>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</si>
  <si>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</si>
  <si>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</si>
  <si>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</si>
  <si>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</si>
  <si>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</si>
  <si>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</si>
  <si>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</si>
  <si>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</si>
  <si>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</si>
  <si>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</si>
  <si>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</si>
  <si>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</si>
  <si>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</si>
  <si>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</si>
  <si>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</si>
  <si>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</si>
  <si>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</si>
  <si>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</si>
  <si>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</si>
  <si>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</si>
  <si>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</si>
  <si>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</si>
  <si>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</si>
  <si>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</si>
  <si>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</si>
  <si>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</si>
  <si>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</si>
  <si>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</si>
  <si>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</si>
  <si>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</si>
  <si>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</si>
  <si>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</si>
  <si>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</si>
  <si>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</si>
  <si>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</si>
  <si>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</si>
  <si>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</si>
  <si>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</si>
  <si>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</si>
  <si>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</si>
  <si>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</si>
  <si>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</si>
  <si>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</si>
  <si>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</si>
  <si>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PRESTAMO /JUGUETE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</si>
  <si>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</si>
  <si>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</si>
  <si>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</si>
  <si>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</si>
  <si>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</si>
  <si>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</si>
  <si>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</si>
  <si>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</si>
  <si>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</si>
  <si>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</si>
  <si>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</si>
  <si>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</si>
  <si>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</si>
  <si>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</si>
  <si>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</si>
  <si>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</si>
  <si>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</si>
  <si>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</si>
  <si>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</si>
  <si>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</si>
  <si>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</si>
  <si>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</si>
  <si>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</si>
  <si>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</si>
  <si>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</si>
  <si>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</si>
  <si>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</si>
  <si>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Villegas Zamora Jose de Jesus</t>
  </si>
  <si>
    <t>VIZJ-821106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</si>
  <si>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</si>
  <si>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</si>
  <si>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</si>
  <si>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</si>
  <si>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</si>
  <si>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</si>
  <si>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</si>
  <si>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</si>
  <si>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</si>
  <si>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</si>
  <si>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</si>
  <si>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</si>
  <si>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</si>
  <si>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</si>
  <si>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</si>
  <si>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</si>
  <si>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</si>
  <si>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</si>
  <si>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</si>
  <si>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</si>
  <si>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</si>
  <si>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</si>
  <si>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NALJ-531119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</si>
  <si>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</si>
  <si>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</si>
  <si>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</si>
  <si>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</si>
  <si>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</si>
  <si>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</si>
  <si>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</si>
  <si>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</si>
  <si>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</si>
  <si>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</si>
  <si>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</si>
  <si>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</si>
  <si>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</si>
  <si>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</si>
  <si>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Tavarez Barragan Martin</t>
  </si>
  <si>
    <t>TABM-750718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</si>
  <si>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</si>
  <si>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</si>
  <si>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</si>
  <si>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</si>
  <si>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</si>
  <si>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</si>
  <si>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</si>
  <si>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</si>
  <si>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</si>
  <si>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</si>
  <si>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</si>
  <si>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</si>
  <si>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</si>
  <si>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</si>
  <si>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</si>
  <si>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</si>
  <si>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</si>
  <si>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Navarro Lopez Francisco Javier</t>
  </si>
  <si>
    <t>Cuevas Ibarra Elba</t>
  </si>
  <si>
    <t>CUIE-400204</t>
  </si>
  <si>
    <t>Jefe Control Vehicular</t>
  </si>
  <si>
    <t>Delgado Trejo Oscar Eduardo</t>
  </si>
  <si>
    <t>DETO-770819</t>
  </si>
  <si>
    <t>Lomeli Espinoza Ma de la Paz</t>
  </si>
  <si>
    <t>LOEP-810826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</si>
  <si>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</si>
  <si>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</si>
  <si>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</si>
  <si>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</si>
  <si>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</si>
  <si>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</si>
  <si>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</si>
  <si>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</si>
  <si>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ELABORÓ: alach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</si>
  <si>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</si>
  <si>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</si>
  <si>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</si>
  <si>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</si>
  <si>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</si>
  <si>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</si>
  <si>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</si>
  <si>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</si>
  <si>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</si>
  <si>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</si>
  <si>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</si>
  <si>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</si>
  <si>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Delgadillo Alonso Jorge</t>
  </si>
  <si>
    <t>DEAJ-871109</t>
  </si>
  <si>
    <t>Roman Duron Dorian Orlando</t>
  </si>
  <si>
    <t>RODD-830410</t>
  </si>
  <si>
    <t>Medina Rameño Elba</t>
  </si>
  <si>
    <t>MERE-601210</t>
  </si>
  <si>
    <t>Guzman Romero Ana Celenne</t>
  </si>
  <si>
    <t>GURA-</t>
  </si>
  <si>
    <t>Bizarro Martinez Norma Angelica</t>
  </si>
  <si>
    <t>BIMN-760312</t>
  </si>
  <si>
    <t>Tellez Hernandez Cesar Octavio</t>
  </si>
  <si>
    <t>TEHC-870213-</t>
  </si>
  <si>
    <t>Dávila Martinez Mirna Rocio</t>
  </si>
  <si>
    <t>DAMM751206</t>
  </si>
  <si>
    <t>Vega Guevara Daniel</t>
  </si>
  <si>
    <t>Aguirre Garcia Yoselimh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</si>
  <si>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</si>
  <si>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</si>
  <si>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</si>
  <si>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</si>
  <si>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</si>
  <si>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</si>
  <si>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</si>
  <si>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</si>
  <si>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</si>
  <si>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</si>
  <si>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</si>
  <si>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</si>
  <si>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</si>
  <si>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</si>
  <si>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</si>
  <si>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</si>
  <si>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</si>
  <si>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</si>
  <si>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</si>
  <si>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</si>
  <si>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</si>
  <si>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</si>
  <si>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</si>
  <si>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AUGY-</t>
  </si>
  <si>
    <t>Castellanos Nuñez Jose Apolonio</t>
  </si>
  <si>
    <t>CANA-670412</t>
  </si>
  <si>
    <t>Triguero Ines Reyes</t>
  </si>
  <si>
    <t>TIIR-850315</t>
  </si>
  <si>
    <t>Ibarra Tadeo Ivan</t>
  </si>
  <si>
    <t>IBTI-790217</t>
  </si>
  <si>
    <t>Castillo Enriquez Salvador</t>
  </si>
  <si>
    <t>CAES-750604</t>
  </si>
  <si>
    <t>Aguilar Cazarez Bertha Lilia</t>
  </si>
  <si>
    <t>AUBL-720429</t>
  </si>
  <si>
    <t xml:space="preserve">NOMINA CORRESPONDIENTE A LA 2da QUINCENA DE OCTUBRE 2010   </t>
  </si>
  <si>
    <t xml:space="preserve">NOMINA CORRESPONDIENTE A LA 2da QUINCENA DE OCTUBRE 2010  </t>
  </si>
  <si>
    <t>Esparza Romo Ricardo</t>
  </si>
  <si>
    <t>EARR-830402</t>
  </si>
  <si>
    <t>Hernadez Medina Pedro</t>
  </si>
  <si>
    <t>HEMP-750402</t>
  </si>
  <si>
    <t>GTOS X COMPROB</t>
  </si>
  <si>
    <t>p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</si>
</sst>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</numFmts>
  <fonts count="10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sz val="8"/>
      <name val="Centaur"/>
      <family val="1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3" fillId="29" borderId="1" applyNumberFormat="0" applyAlignment="0" applyProtection="0"/>
    <xf numFmtId="0" fontId="9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6" fillId="21" borderId="5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92" fillId="0" borderId="8" applyNumberFormat="0" applyFill="0" applyAlignment="0" applyProtection="0"/>
    <xf numFmtId="0" fontId="102" fillId="0" borderId="9" applyNumberFormat="0" applyFill="0" applyAlignment="0" applyProtection="0"/>
  </cellStyleXfs>
  <cellXfs count="708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0" fillId="35" borderId="22" xfId="0" applyNumberForma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3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164" fontId="12" fillId="38" borderId="22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164" fontId="38" fillId="34" borderId="29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3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8" fillId="0" borderId="25" xfId="0" applyNumberFormat="1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8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Continuous" wrapText="1"/>
    </xf>
    <xf numFmtId="164" fontId="6" fillId="34" borderId="29" xfId="0" applyNumberFormat="1" applyFont="1" applyFill="1" applyBorder="1" applyAlignment="1">
      <alignment/>
    </xf>
    <xf numFmtId="0" fontId="12" fillId="38" borderId="29" xfId="0" applyFont="1" applyFill="1" applyBorder="1" applyAlignment="1">
      <alignment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46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" wrapText="1"/>
    </xf>
    <xf numFmtId="0" fontId="23" fillId="35" borderId="29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6" fillId="35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8" fillId="0" borderId="25" xfId="0" applyNumberFormat="1" applyFont="1" applyBorder="1" applyAlignment="1">
      <alignment horizontal="left"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61" fillId="37" borderId="10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3" xfId="0" applyNumberFormat="1" applyFont="1" applyFill="1" applyBorder="1" applyAlignment="1">
      <alignment horizontal="centerContinuous" wrapText="1"/>
    </xf>
    <xf numFmtId="164" fontId="62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0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11" fillId="0" borderId="50" xfId="0" applyNumberFormat="1" applyFont="1" applyFill="1" applyBorder="1" applyAlignment="1">
      <alignment/>
    </xf>
    <xf numFmtId="164" fontId="3" fillId="41" borderId="10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8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/>
    </xf>
    <xf numFmtId="0" fontId="4" fillId="42" borderId="0" xfId="0" applyFont="1" applyFill="1" applyBorder="1" applyAlignment="1">
      <alignment/>
    </xf>
    <xf numFmtId="164" fontId="38" fillId="42" borderId="0" xfId="0" applyNumberFormat="1" applyFont="1" applyFill="1" applyBorder="1" applyAlignment="1">
      <alignment horizontal="right"/>
    </xf>
    <xf numFmtId="164" fontId="1" fillId="42" borderId="0" xfId="0" applyNumberFormat="1" applyFont="1" applyFill="1" applyBorder="1" applyAlignment="1">
      <alignment/>
    </xf>
    <xf numFmtId="0" fontId="1" fillId="42" borderId="0" xfId="0" applyNumberFormat="1" applyFont="1" applyFill="1" applyBorder="1" applyAlignment="1">
      <alignment horizontal="center"/>
    </xf>
    <xf numFmtId="164" fontId="6" fillId="42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2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3" borderId="16" xfId="0" applyNumberFormat="1" applyFont="1" applyFill="1" applyBorder="1" applyAlignment="1">
      <alignment horizontal="centerContinuous" wrapText="1"/>
    </xf>
    <xf numFmtId="164" fontId="62" fillId="43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1"/>
  <sheetViews>
    <sheetView tabSelected="1" zoomScalePageLayoutView="0" workbookViewId="0" topLeftCell="A739">
      <selection activeCell="A761" sqref="A761"/>
    </sheetView>
  </sheetViews>
  <sheetFormatPr defaultColWidth="11.421875" defaultRowHeight="12.75"/>
  <cols>
    <col min="1" max="1" width="8.8515625" style="19" customWidth="1"/>
    <col min="2" max="2" width="28.28125" style="3" customWidth="1"/>
    <col min="3" max="3" width="8.00390625" style="3" hidden="1" customWidth="1"/>
    <col min="4" max="4" width="12.140625" style="3" customWidth="1"/>
    <col min="5" max="5" width="13.421875" style="3" customWidth="1"/>
    <col min="6" max="6" width="4.7109375" style="528" customWidth="1"/>
    <col min="7" max="7" width="14.28125" style="3" customWidth="1"/>
    <col min="8" max="8" width="12.28125" style="3" hidden="1" customWidth="1"/>
    <col min="9" max="9" width="13.8515625" style="3" hidden="1" customWidth="1"/>
    <col min="10" max="10" width="12.28125" style="3" customWidth="1"/>
    <col min="11" max="11" width="12.7109375" style="3" hidden="1" customWidth="1"/>
    <col min="12" max="12" width="12.7109375" style="3" customWidth="1"/>
    <col min="13" max="13" width="11.7109375" style="3" customWidth="1"/>
    <col min="14" max="14" width="12.8515625" style="3" customWidth="1"/>
    <col min="15" max="15" width="10.8515625" style="21" customWidth="1"/>
    <col min="16" max="16" width="11.421875" style="3" customWidth="1"/>
    <col min="17" max="17" width="9.00390625" style="3" customWidth="1"/>
    <col min="18" max="18" width="13.57421875" style="3" customWidth="1"/>
    <col min="19" max="19" width="32.7109375" style="33" customWidth="1"/>
    <col min="20" max="16384" width="11.421875" style="4" customWidth="1"/>
  </cols>
  <sheetData>
    <row r="1" spans="1:19" ht="33.75">
      <c r="A1" s="282" t="s">
        <v>0</v>
      </c>
      <c r="B1" s="152"/>
      <c r="C1" s="152"/>
      <c r="D1" s="129" t="s">
        <v>815</v>
      </c>
      <c r="E1" s="6"/>
      <c r="F1" s="520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31" t="s">
        <v>145</v>
      </c>
      <c r="C2" s="131"/>
      <c r="D2" s="9"/>
      <c r="E2" s="9"/>
      <c r="F2" s="521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30" t="s">
        <v>866</v>
      </c>
    </row>
    <row r="3" spans="1:19" ht="24.75">
      <c r="A3" s="12"/>
      <c r="B3" s="49"/>
      <c r="C3" s="49"/>
      <c r="D3" s="13"/>
      <c r="E3" s="130" t="s">
        <v>1295</v>
      </c>
      <c r="F3" s="522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65" customFormat="1" ht="25.5" customHeight="1" thickBot="1">
      <c r="A4" s="462" t="s">
        <v>1126</v>
      </c>
      <c r="B4" s="463" t="s">
        <v>1127</v>
      </c>
      <c r="C4" s="464" t="s">
        <v>851</v>
      </c>
      <c r="D4" s="463" t="s">
        <v>1</v>
      </c>
      <c r="E4" s="463" t="s">
        <v>1124</v>
      </c>
      <c r="F4" s="519" t="s">
        <v>1153</v>
      </c>
      <c r="G4" s="46" t="s">
        <v>1120</v>
      </c>
      <c r="H4" s="46" t="s">
        <v>1121</v>
      </c>
      <c r="I4" s="46" t="s">
        <v>1103</v>
      </c>
      <c r="J4" s="28" t="s">
        <v>37</v>
      </c>
      <c r="K4" s="28" t="s">
        <v>1122</v>
      </c>
      <c r="L4" s="46" t="s">
        <v>18</v>
      </c>
      <c r="M4" s="46" t="s">
        <v>19</v>
      </c>
      <c r="N4" s="46" t="s">
        <v>1138</v>
      </c>
      <c r="O4" s="46" t="s">
        <v>1125</v>
      </c>
      <c r="P4" s="46" t="s">
        <v>1123</v>
      </c>
      <c r="Q4" s="46" t="s">
        <v>32</v>
      </c>
      <c r="R4" s="46" t="s">
        <v>1128</v>
      </c>
      <c r="S4" s="464" t="s">
        <v>20</v>
      </c>
    </row>
    <row r="5" spans="1:19" ht="20.25" customHeight="1" thickTop="1">
      <c r="A5" s="134" t="s">
        <v>146</v>
      </c>
      <c r="B5" s="105"/>
      <c r="C5" s="105"/>
      <c r="D5" s="105"/>
      <c r="E5" s="105"/>
      <c r="F5" s="523"/>
      <c r="G5" s="154"/>
      <c r="H5" s="155"/>
      <c r="I5" s="154"/>
      <c r="J5" s="154"/>
      <c r="K5" s="154"/>
      <c r="L5" s="154"/>
      <c r="M5" s="154"/>
      <c r="N5" s="154"/>
      <c r="O5" s="156"/>
      <c r="P5" s="154"/>
      <c r="Q5" s="154"/>
      <c r="R5" s="154"/>
      <c r="S5" s="157"/>
    </row>
    <row r="6" spans="1:19" ht="30" customHeight="1">
      <c r="A6" s="257">
        <v>1100001</v>
      </c>
      <c r="B6" s="293" t="s">
        <v>711</v>
      </c>
      <c r="C6" s="444" t="s">
        <v>850</v>
      </c>
      <c r="D6" s="296" t="s">
        <v>712</v>
      </c>
      <c r="E6" s="296" t="s">
        <v>147</v>
      </c>
      <c r="F6" s="518">
        <v>15</v>
      </c>
      <c r="G6" s="297">
        <v>11922</v>
      </c>
      <c r="H6" s="297">
        <v>0</v>
      </c>
      <c r="I6" s="297">
        <v>0</v>
      </c>
      <c r="J6" s="297">
        <v>0</v>
      </c>
      <c r="K6" s="297">
        <v>0</v>
      </c>
      <c r="L6" s="297">
        <v>2035.43</v>
      </c>
      <c r="M6" s="297">
        <v>0</v>
      </c>
      <c r="N6" s="297">
        <v>2500</v>
      </c>
      <c r="O6" s="297">
        <v>0</v>
      </c>
      <c r="P6" s="297">
        <v>791</v>
      </c>
      <c r="Q6" s="297">
        <v>-0.03</v>
      </c>
      <c r="R6" s="297">
        <f aca="true" t="shared" si="0" ref="R6:R11">G6+H6+I6+K6-N6-P6-L6-O6+M6-Q6</f>
        <v>6595.599999999999</v>
      </c>
      <c r="S6" s="32"/>
    </row>
    <row r="7" spans="1:19" ht="30" customHeight="1">
      <c r="A7" s="257">
        <v>1100002</v>
      </c>
      <c r="B7" s="293" t="s">
        <v>713</v>
      </c>
      <c r="C7" s="444" t="s">
        <v>850</v>
      </c>
      <c r="D7" s="296" t="s">
        <v>714</v>
      </c>
      <c r="E7" s="296" t="s">
        <v>147</v>
      </c>
      <c r="F7" s="518">
        <v>15</v>
      </c>
      <c r="G7" s="297">
        <v>11922</v>
      </c>
      <c r="H7" s="297">
        <v>0</v>
      </c>
      <c r="I7" s="297">
        <v>0</v>
      </c>
      <c r="J7" s="297">
        <v>0</v>
      </c>
      <c r="K7" s="297">
        <v>0</v>
      </c>
      <c r="L7" s="297">
        <v>2035.43</v>
      </c>
      <c r="M7" s="297">
        <v>0</v>
      </c>
      <c r="N7" s="297">
        <v>2000</v>
      </c>
      <c r="O7" s="297">
        <v>0</v>
      </c>
      <c r="P7" s="297">
        <v>791</v>
      </c>
      <c r="Q7" s="297">
        <v>-0.03</v>
      </c>
      <c r="R7" s="297">
        <f t="shared" si="0"/>
        <v>7095.599999999999</v>
      </c>
      <c r="S7" s="16"/>
    </row>
    <row r="8" spans="1:19" ht="30" customHeight="1" hidden="1">
      <c r="A8" s="257">
        <v>1100003</v>
      </c>
      <c r="B8" s="293" t="s">
        <v>715</v>
      </c>
      <c r="C8" s="444" t="s">
        <v>850</v>
      </c>
      <c r="D8" s="296" t="s">
        <v>716</v>
      </c>
      <c r="E8" s="296" t="s">
        <v>147</v>
      </c>
      <c r="F8" s="518">
        <v>15</v>
      </c>
      <c r="G8" s="297">
        <v>0</v>
      </c>
      <c r="H8" s="297">
        <v>0</v>
      </c>
      <c r="I8" s="297">
        <v>0</v>
      </c>
      <c r="J8" s="297">
        <v>0</v>
      </c>
      <c r="K8" s="297">
        <v>0</v>
      </c>
      <c r="L8" s="297">
        <v>0</v>
      </c>
      <c r="M8" s="297">
        <v>0</v>
      </c>
      <c r="N8" s="297">
        <v>0</v>
      </c>
      <c r="O8" s="297">
        <v>0</v>
      </c>
      <c r="P8" s="297">
        <v>0</v>
      </c>
      <c r="Q8" s="297">
        <v>0</v>
      </c>
      <c r="R8" s="297">
        <f t="shared" si="0"/>
        <v>0</v>
      </c>
      <c r="S8" s="16"/>
    </row>
    <row r="9" spans="1:19" ht="30" customHeight="1">
      <c r="A9" s="257">
        <v>110005</v>
      </c>
      <c r="B9" s="293" t="s">
        <v>1259</v>
      </c>
      <c r="C9" s="444"/>
      <c r="D9" s="296" t="s">
        <v>1283</v>
      </c>
      <c r="E9" s="296" t="s">
        <v>147</v>
      </c>
      <c r="F9" s="518">
        <v>15</v>
      </c>
      <c r="G9" s="297">
        <v>11922</v>
      </c>
      <c r="H9" s="297">
        <v>0</v>
      </c>
      <c r="I9" s="297">
        <v>0</v>
      </c>
      <c r="J9" s="297">
        <v>0</v>
      </c>
      <c r="K9" s="297">
        <v>0</v>
      </c>
      <c r="L9" s="297">
        <v>2035.43</v>
      </c>
      <c r="M9" s="297">
        <v>0</v>
      </c>
      <c r="N9" s="297">
        <v>1000</v>
      </c>
      <c r="O9" s="297">
        <v>0</v>
      </c>
      <c r="P9" s="297">
        <v>791</v>
      </c>
      <c r="Q9" s="297">
        <v>-0.03</v>
      </c>
      <c r="R9" s="297">
        <f t="shared" si="0"/>
        <v>8095.599999999999</v>
      </c>
      <c r="S9" s="16"/>
    </row>
    <row r="10" spans="1:19" ht="30" customHeight="1">
      <c r="A10" s="257">
        <v>5400205</v>
      </c>
      <c r="B10" s="293" t="s">
        <v>707</v>
      </c>
      <c r="C10" s="444" t="s">
        <v>850</v>
      </c>
      <c r="D10" s="296" t="s">
        <v>708</v>
      </c>
      <c r="E10" s="296" t="s">
        <v>147</v>
      </c>
      <c r="F10" s="518">
        <v>15</v>
      </c>
      <c r="G10" s="297">
        <v>11922</v>
      </c>
      <c r="H10" s="297">
        <v>0</v>
      </c>
      <c r="I10" s="297">
        <v>0</v>
      </c>
      <c r="J10" s="297">
        <v>0</v>
      </c>
      <c r="K10" s="297">
        <v>0</v>
      </c>
      <c r="L10" s="297">
        <v>2035.43</v>
      </c>
      <c r="M10" s="297">
        <v>0</v>
      </c>
      <c r="N10" s="297">
        <v>2400</v>
      </c>
      <c r="O10" s="297">
        <v>0</v>
      </c>
      <c r="P10" s="297">
        <v>791</v>
      </c>
      <c r="Q10" s="297">
        <v>-0.03</v>
      </c>
      <c r="R10" s="297">
        <f t="shared" si="0"/>
        <v>6695.599999999999</v>
      </c>
      <c r="S10" s="32"/>
    </row>
    <row r="11" spans="1:19" ht="30" customHeight="1">
      <c r="A11" s="163">
        <v>11100516</v>
      </c>
      <c r="B11" s="293" t="s">
        <v>709</v>
      </c>
      <c r="C11" s="444" t="s">
        <v>850</v>
      </c>
      <c r="D11" s="296" t="s">
        <v>710</v>
      </c>
      <c r="E11" s="296" t="s">
        <v>147</v>
      </c>
      <c r="F11" s="518">
        <v>15</v>
      </c>
      <c r="G11" s="297">
        <v>11922</v>
      </c>
      <c r="H11" s="297">
        <v>0</v>
      </c>
      <c r="I11" s="297">
        <v>0</v>
      </c>
      <c r="J11" s="297">
        <v>0</v>
      </c>
      <c r="K11" s="297">
        <v>0</v>
      </c>
      <c r="L11" s="297">
        <v>2035.43</v>
      </c>
      <c r="M11" s="297">
        <v>0</v>
      </c>
      <c r="N11" s="297">
        <v>0</v>
      </c>
      <c r="O11" s="297">
        <v>0</v>
      </c>
      <c r="P11" s="297">
        <v>791</v>
      </c>
      <c r="Q11" s="297">
        <v>-0.03</v>
      </c>
      <c r="R11" s="297">
        <f t="shared" si="0"/>
        <v>9095.6</v>
      </c>
      <c r="S11" s="32"/>
    </row>
    <row r="12" spans="1:19" ht="27" customHeight="1">
      <c r="A12" s="276" t="s">
        <v>137</v>
      </c>
      <c r="B12" s="16"/>
      <c r="C12" s="16"/>
      <c r="D12" s="16"/>
      <c r="E12" s="18"/>
      <c r="F12" s="524"/>
      <c r="G12" s="328">
        <f aca="true" t="shared" si="1" ref="G12:R12">SUM(G6:G11)</f>
        <v>59610</v>
      </c>
      <c r="H12" s="328">
        <f t="shared" si="1"/>
        <v>0</v>
      </c>
      <c r="I12" s="328">
        <f t="shared" si="1"/>
        <v>0</v>
      </c>
      <c r="J12" s="328">
        <f t="shared" si="1"/>
        <v>0</v>
      </c>
      <c r="K12" s="328">
        <f t="shared" si="1"/>
        <v>0</v>
      </c>
      <c r="L12" s="328">
        <f>SUM(L6:L11)</f>
        <v>10177.15</v>
      </c>
      <c r="M12" s="328">
        <f>SUM(M6:M11)</f>
        <v>0</v>
      </c>
      <c r="N12" s="328">
        <f t="shared" si="1"/>
        <v>7900</v>
      </c>
      <c r="O12" s="328">
        <f t="shared" si="1"/>
        <v>0</v>
      </c>
      <c r="P12" s="328">
        <f t="shared" si="1"/>
        <v>3955</v>
      </c>
      <c r="Q12" s="328">
        <f t="shared" si="1"/>
        <v>-0.15</v>
      </c>
      <c r="R12" s="328">
        <f t="shared" si="1"/>
        <v>37578</v>
      </c>
      <c r="S12" s="32"/>
    </row>
    <row r="13" spans="1:19" ht="20.25" customHeight="1">
      <c r="A13" s="134" t="s">
        <v>149</v>
      </c>
      <c r="B13" s="105"/>
      <c r="C13" s="105"/>
      <c r="D13" s="105"/>
      <c r="E13" s="158"/>
      <c r="F13" s="525"/>
      <c r="G13" s="101"/>
      <c r="H13" s="101"/>
      <c r="I13" s="101"/>
      <c r="J13" s="101"/>
      <c r="K13" s="101"/>
      <c r="L13" s="101"/>
      <c r="M13" s="101"/>
      <c r="N13" s="101"/>
      <c r="O13" s="102"/>
      <c r="P13" s="101"/>
      <c r="Q13" s="101"/>
      <c r="R13" s="101"/>
      <c r="S13" s="100"/>
    </row>
    <row r="14" spans="1:19" ht="30" customHeight="1">
      <c r="A14" s="303">
        <v>120001</v>
      </c>
      <c r="B14" s="293" t="s">
        <v>717</v>
      </c>
      <c r="C14" s="444" t="s">
        <v>850</v>
      </c>
      <c r="D14" s="296" t="s">
        <v>718</v>
      </c>
      <c r="E14" s="299" t="s">
        <v>150</v>
      </c>
      <c r="F14" s="526">
        <v>15</v>
      </c>
      <c r="G14" s="297">
        <v>11922</v>
      </c>
      <c r="H14" s="297">
        <v>0</v>
      </c>
      <c r="I14" s="297">
        <v>0</v>
      </c>
      <c r="J14" s="297">
        <v>0</v>
      </c>
      <c r="K14" s="297">
        <v>0</v>
      </c>
      <c r="L14" s="297">
        <v>2035.43</v>
      </c>
      <c r="M14" s="297">
        <v>0</v>
      </c>
      <c r="N14" s="297">
        <v>0</v>
      </c>
      <c r="O14" s="297">
        <v>0</v>
      </c>
      <c r="P14" s="297">
        <v>0</v>
      </c>
      <c r="Q14" s="297">
        <v>-0.03</v>
      </c>
      <c r="R14" s="297">
        <f>G14+H14+I14+K14-N14-P14-L14-O14+M14-Q14</f>
        <v>9886.6</v>
      </c>
      <c r="S14" s="32"/>
    </row>
    <row r="15" spans="1:19" ht="30" customHeight="1">
      <c r="A15" s="303">
        <v>120002</v>
      </c>
      <c r="B15" s="293" t="s">
        <v>719</v>
      </c>
      <c r="C15" s="444" t="s">
        <v>850</v>
      </c>
      <c r="D15" s="296" t="s">
        <v>720</v>
      </c>
      <c r="E15" s="299" t="s">
        <v>150</v>
      </c>
      <c r="F15" s="526">
        <v>15</v>
      </c>
      <c r="G15" s="297">
        <v>11922</v>
      </c>
      <c r="H15" s="297">
        <v>0</v>
      </c>
      <c r="I15" s="297">
        <v>0</v>
      </c>
      <c r="J15" s="297">
        <v>0</v>
      </c>
      <c r="K15" s="297">
        <v>0</v>
      </c>
      <c r="L15" s="297">
        <v>2035.43</v>
      </c>
      <c r="M15" s="297">
        <v>0</v>
      </c>
      <c r="N15" s="297">
        <v>2000</v>
      </c>
      <c r="O15" s="297">
        <v>0</v>
      </c>
      <c r="P15" s="297">
        <v>0</v>
      </c>
      <c r="Q15" s="297">
        <v>-0.03</v>
      </c>
      <c r="R15" s="297">
        <f>G15+H15+I15+K15-N15-P15-L15-O15+M15-Q15</f>
        <v>7886.599999999999</v>
      </c>
      <c r="S15" s="32"/>
    </row>
    <row r="16" spans="1:19" ht="24.75" customHeight="1">
      <c r="A16" s="276" t="s">
        <v>137</v>
      </c>
      <c r="B16" s="16"/>
      <c r="C16" s="16"/>
      <c r="D16" s="297"/>
      <c r="E16" s="299"/>
      <c r="F16" s="526"/>
      <c r="G16" s="328">
        <f>SUM(G14:G15)</f>
        <v>23844</v>
      </c>
      <c r="H16" s="328">
        <f aca="true" t="shared" si="2" ref="H16:Q16">SUM(H14:H15)</f>
        <v>0</v>
      </c>
      <c r="I16" s="328">
        <f t="shared" si="2"/>
        <v>0</v>
      </c>
      <c r="J16" s="328">
        <f t="shared" si="2"/>
        <v>0</v>
      </c>
      <c r="K16" s="328">
        <f t="shared" si="2"/>
        <v>0</v>
      </c>
      <c r="L16" s="328">
        <f>SUM(L14:L15)</f>
        <v>4070.86</v>
      </c>
      <c r="M16" s="328">
        <f>SUM(M14:M15)</f>
        <v>0</v>
      </c>
      <c r="N16" s="328">
        <f t="shared" si="2"/>
        <v>2000</v>
      </c>
      <c r="O16" s="328">
        <f t="shared" si="2"/>
        <v>0</v>
      </c>
      <c r="P16" s="328">
        <f t="shared" si="2"/>
        <v>0</v>
      </c>
      <c r="Q16" s="328">
        <f t="shared" si="2"/>
        <v>-0.06</v>
      </c>
      <c r="R16" s="328">
        <f>SUM(R14:R15)</f>
        <v>17773.2</v>
      </c>
      <c r="S16" s="32"/>
    </row>
    <row r="17" spans="1:19" ht="20.25" customHeight="1">
      <c r="A17" s="134" t="s">
        <v>151</v>
      </c>
      <c r="B17" s="105"/>
      <c r="C17" s="105"/>
      <c r="D17" s="300"/>
      <c r="E17" s="301"/>
      <c r="F17" s="527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100"/>
    </row>
    <row r="18" spans="1:19" ht="30" customHeight="1">
      <c r="A18" s="303">
        <v>1100004</v>
      </c>
      <c r="B18" s="293" t="s">
        <v>723</v>
      </c>
      <c r="C18" s="444" t="s">
        <v>850</v>
      </c>
      <c r="D18" s="296" t="s">
        <v>724</v>
      </c>
      <c r="E18" s="299" t="s">
        <v>150</v>
      </c>
      <c r="F18" s="526">
        <v>15</v>
      </c>
      <c r="G18" s="297">
        <v>11922</v>
      </c>
      <c r="H18" s="297">
        <v>0</v>
      </c>
      <c r="I18" s="297">
        <v>0</v>
      </c>
      <c r="J18" s="297">
        <v>0</v>
      </c>
      <c r="K18" s="297">
        <v>0</v>
      </c>
      <c r="L18" s="297">
        <v>2035.43</v>
      </c>
      <c r="M18" s="297">
        <v>0</v>
      </c>
      <c r="N18" s="297">
        <v>0</v>
      </c>
      <c r="O18" s="297">
        <v>0</v>
      </c>
      <c r="P18" s="297">
        <v>0</v>
      </c>
      <c r="Q18" s="297">
        <v>-0.03</v>
      </c>
      <c r="R18" s="297">
        <f>G18+H18+I18+K18-N18-P18-L18-O18+M18-Q18</f>
        <v>9886.6</v>
      </c>
      <c r="S18" s="16"/>
    </row>
    <row r="19" spans="1:19" ht="30" customHeight="1">
      <c r="A19" s="303">
        <v>130001</v>
      </c>
      <c r="B19" s="293" t="s">
        <v>721</v>
      </c>
      <c r="C19" s="444" t="s">
        <v>850</v>
      </c>
      <c r="D19" s="296" t="s">
        <v>722</v>
      </c>
      <c r="E19" s="299" t="s">
        <v>150</v>
      </c>
      <c r="F19" s="526">
        <v>15</v>
      </c>
      <c r="G19" s="297">
        <v>11922</v>
      </c>
      <c r="H19" s="297">
        <v>0</v>
      </c>
      <c r="I19" s="297">
        <v>0</v>
      </c>
      <c r="J19" s="297">
        <v>0</v>
      </c>
      <c r="K19" s="297">
        <v>0</v>
      </c>
      <c r="L19" s="297">
        <v>2035.43</v>
      </c>
      <c r="M19" s="297">
        <v>0</v>
      </c>
      <c r="N19" s="297">
        <v>2000</v>
      </c>
      <c r="O19" s="297">
        <v>0</v>
      </c>
      <c r="P19" s="297">
        <v>0</v>
      </c>
      <c r="Q19" s="297">
        <v>-0.03</v>
      </c>
      <c r="R19" s="297">
        <f>G19+H19+I19+K19-N19-P19-L19-O19+M19-Q19</f>
        <v>7886.599999999999</v>
      </c>
      <c r="S19" s="32"/>
    </row>
    <row r="20" spans="1:19" ht="24.75" customHeight="1">
      <c r="A20" s="276" t="s">
        <v>137</v>
      </c>
      <c r="B20" s="16"/>
      <c r="C20" s="16"/>
      <c r="D20" s="297"/>
      <c r="E20" s="299"/>
      <c r="F20" s="526"/>
      <c r="G20" s="328">
        <f aca="true" t="shared" si="3" ref="G20:R20">SUM(G18:G19)</f>
        <v>23844</v>
      </c>
      <c r="H20" s="328">
        <f t="shared" si="3"/>
        <v>0</v>
      </c>
      <c r="I20" s="328">
        <f t="shared" si="3"/>
        <v>0</v>
      </c>
      <c r="J20" s="328">
        <f t="shared" si="3"/>
        <v>0</v>
      </c>
      <c r="K20" s="328">
        <f t="shared" si="3"/>
        <v>0</v>
      </c>
      <c r="L20" s="328">
        <f>SUM(L18:L19)</f>
        <v>4070.86</v>
      </c>
      <c r="M20" s="328">
        <f>SUM(M18:M19)</f>
        <v>0</v>
      </c>
      <c r="N20" s="328">
        <f t="shared" si="3"/>
        <v>2000</v>
      </c>
      <c r="O20" s="328">
        <f t="shared" si="3"/>
        <v>0</v>
      </c>
      <c r="P20" s="328">
        <f t="shared" si="3"/>
        <v>0</v>
      </c>
      <c r="Q20" s="328">
        <f t="shared" si="3"/>
        <v>-0.06</v>
      </c>
      <c r="R20" s="328">
        <f t="shared" si="3"/>
        <v>17773.2</v>
      </c>
      <c r="S20" s="32"/>
    </row>
    <row r="21" spans="1:19" ht="20.25" customHeight="1" hidden="1">
      <c r="A21" s="134" t="s">
        <v>152</v>
      </c>
      <c r="B21" s="105"/>
      <c r="C21" s="105"/>
      <c r="D21" s="300"/>
      <c r="E21" s="301"/>
      <c r="F21" s="527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100"/>
    </row>
    <row r="22" ht="18" hidden="1"/>
    <row r="23" spans="1:19" ht="20.25" customHeight="1" hidden="1">
      <c r="A23" s="276" t="s">
        <v>137</v>
      </c>
      <c r="B23" s="16"/>
      <c r="C23" s="16"/>
      <c r="D23" s="297"/>
      <c r="E23" s="297"/>
      <c r="F23" s="529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"/>
    </row>
    <row r="24" spans="1:19" s="25" customFormat="1" ht="24.75" customHeight="1">
      <c r="A24" s="65"/>
      <c r="B24" s="279" t="s">
        <v>33</v>
      </c>
      <c r="C24" s="279"/>
      <c r="D24" s="302"/>
      <c r="E24" s="302"/>
      <c r="F24" s="530"/>
      <c r="G24" s="327">
        <f>G12+G16+G20+G23</f>
        <v>107298</v>
      </c>
      <c r="H24" s="327">
        <f aca="true" t="shared" si="4" ref="H24:P24">H12+H16+H20+H23</f>
        <v>0</v>
      </c>
      <c r="I24" s="327">
        <f t="shared" si="4"/>
        <v>0</v>
      </c>
      <c r="J24" s="327">
        <f t="shared" si="4"/>
        <v>0</v>
      </c>
      <c r="K24" s="327">
        <f t="shared" si="4"/>
        <v>0</v>
      </c>
      <c r="L24" s="327">
        <f>L12+L16+L20+L23</f>
        <v>18318.87</v>
      </c>
      <c r="M24" s="327">
        <f>M12+M16+M20+M23</f>
        <v>0</v>
      </c>
      <c r="N24" s="327">
        <f t="shared" si="4"/>
        <v>11900</v>
      </c>
      <c r="O24" s="327">
        <f t="shared" si="4"/>
        <v>0</v>
      </c>
      <c r="P24" s="327">
        <f t="shared" si="4"/>
        <v>3955</v>
      </c>
      <c r="Q24" s="327">
        <f>Q12+Q16+Q20+Q23</f>
        <v>-0.27</v>
      </c>
      <c r="R24" s="327">
        <f>R12+R16+R20+R23</f>
        <v>73124.4</v>
      </c>
      <c r="S24" s="67"/>
    </row>
    <row r="25" ht="20.25" customHeight="1">
      <c r="O25" s="3"/>
    </row>
    <row r="26" ht="20.25" customHeight="1">
      <c r="O26" s="3"/>
    </row>
    <row r="27" spans="1:19" s="286" customFormat="1" ht="20.25" customHeight="1">
      <c r="A27" s="283"/>
      <c r="B27" s="284"/>
      <c r="C27" s="284"/>
      <c r="D27" s="284"/>
      <c r="E27" s="284" t="s">
        <v>43</v>
      </c>
      <c r="F27" s="531"/>
      <c r="G27" s="284"/>
      <c r="H27" s="284"/>
      <c r="I27" s="284"/>
      <c r="J27" s="284"/>
      <c r="K27" s="284"/>
      <c r="M27" s="284"/>
      <c r="O27" s="284"/>
      <c r="P27" s="284" t="s">
        <v>44</v>
      </c>
      <c r="Q27" s="284"/>
      <c r="R27" s="284"/>
      <c r="S27" s="285"/>
    </row>
    <row r="28" spans="1:19" s="286" customFormat="1" ht="20.25" customHeight="1">
      <c r="A28" s="283" t="s">
        <v>1232</v>
      </c>
      <c r="B28" s="284"/>
      <c r="C28" s="284"/>
      <c r="D28" s="284"/>
      <c r="E28" s="284" t="s">
        <v>42</v>
      </c>
      <c r="F28" s="531"/>
      <c r="G28" s="284"/>
      <c r="H28" s="284"/>
      <c r="I28" s="284"/>
      <c r="J28" s="284"/>
      <c r="K28" s="284"/>
      <c r="M28" s="284"/>
      <c r="O28" s="284"/>
      <c r="P28" s="284" t="s">
        <v>45</v>
      </c>
      <c r="Q28" s="284"/>
      <c r="R28" s="284"/>
      <c r="S28" s="285"/>
    </row>
    <row r="29" spans="2:18" ht="20.25" customHeight="1">
      <c r="B29" s="20"/>
      <c r="C29" s="20"/>
      <c r="D29" s="20"/>
      <c r="E29" s="20"/>
      <c r="F29" s="53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9" ht="33.75" customHeight="1">
      <c r="A30" s="282" t="s">
        <v>0</v>
      </c>
      <c r="B30" s="22"/>
      <c r="C30" s="22"/>
      <c r="D30" s="6"/>
      <c r="E30" s="128" t="s">
        <v>815</v>
      </c>
      <c r="F30" s="533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29"/>
    </row>
    <row r="31" spans="1:19" ht="20.25">
      <c r="A31" s="8"/>
      <c r="B31" s="131" t="s">
        <v>155</v>
      </c>
      <c r="C31" s="131"/>
      <c r="D31" s="9"/>
      <c r="E31" s="9"/>
      <c r="F31" s="521"/>
      <c r="G31" s="9"/>
      <c r="H31" s="9"/>
      <c r="I31" s="9"/>
      <c r="J31" s="9"/>
      <c r="K31" s="10"/>
      <c r="L31" s="9"/>
      <c r="M31" s="9"/>
      <c r="N31" s="10"/>
      <c r="O31" s="11"/>
      <c r="P31" s="9"/>
      <c r="Q31" s="9"/>
      <c r="R31" s="9"/>
      <c r="S31" s="30" t="s">
        <v>870</v>
      </c>
    </row>
    <row r="32" spans="1:19" ht="24.75">
      <c r="A32" s="12"/>
      <c r="B32" s="13"/>
      <c r="C32" s="13"/>
      <c r="D32" s="13"/>
      <c r="E32" s="130" t="s">
        <v>1296</v>
      </c>
      <c r="F32" s="522"/>
      <c r="G32" s="14"/>
      <c r="H32" s="14"/>
      <c r="I32" s="14"/>
      <c r="J32" s="14"/>
      <c r="K32" s="14"/>
      <c r="L32" s="14"/>
      <c r="M32" s="14"/>
      <c r="N32" s="14"/>
      <c r="O32" s="15"/>
      <c r="P32" s="14"/>
      <c r="Q32" s="14"/>
      <c r="R32" s="14"/>
      <c r="S32" s="31"/>
    </row>
    <row r="33" spans="1:19" s="465" customFormat="1" ht="37.5" customHeight="1" thickBot="1">
      <c r="A33" s="462" t="s">
        <v>1126</v>
      </c>
      <c r="B33" s="463" t="s">
        <v>1127</v>
      </c>
      <c r="C33" s="464" t="s">
        <v>851</v>
      </c>
      <c r="D33" s="463" t="s">
        <v>1</v>
      </c>
      <c r="E33" s="463" t="s">
        <v>1124</v>
      </c>
      <c r="F33" s="534" t="s">
        <v>1153</v>
      </c>
      <c r="G33" s="46" t="s">
        <v>1120</v>
      </c>
      <c r="H33" s="46" t="s">
        <v>1121</v>
      </c>
      <c r="I33" s="46" t="s">
        <v>1103</v>
      </c>
      <c r="J33" s="28" t="s">
        <v>37</v>
      </c>
      <c r="K33" s="28" t="s">
        <v>1122</v>
      </c>
      <c r="L33" s="46" t="s">
        <v>18</v>
      </c>
      <c r="M33" s="46" t="s">
        <v>19</v>
      </c>
      <c r="N33" s="28" t="s">
        <v>1138</v>
      </c>
      <c r="O33" s="46" t="s">
        <v>1125</v>
      </c>
      <c r="P33" s="46" t="s">
        <v>1123</v>
      </c>
      <c r="Q33" s="46" t="s">
        <v>32</v>
      </c>
      <c r="R33" s="46" t="s">
        <v>1128</v>
      </c>
      <c r="S33" s="464" t="s">
        <v>20</v>
      </c>
    </row>
    <row r="34" spans="1:19" ht="32.25" customHeight="1" thickTop="1">
      <c r="A34" s="135" t="s">
        <v>156</v>
      </c>
      <c r="B34" s="105"/>
      <c r="C34" s="105"/>
      <c r="D34" s="105"/>
      <c r="E34" s="105"/>
      <c r="F34" s="535"/>
      <c r="G34" s="105"/>
      <c r="H34" s="105"/>
      <c r="I34" s="105"/>
      <c r="J34" s="105"/>
      <c r="K34" s="105"/>
      <c r="L34" s="105"/>
      <c r="M34" s="105"/>
      <c r="N34" s="105"/>
      <c r="O34" s="107"/>
      <c r="P34" s="105"/>
      <c r="Q34" s="105"/>
      <c r="R34" s="105"/>
      <c r="S34" s="105"/>
    </row>
    <row r="35" spans="1:19" ht="44.25" customHeight="1">
      <c r="A35" s="307">
        <v>200001</v>
      </c>
      <c r="B35" s="297" t="s">
        <v>725</v>
      </c>
      <c r="C35" s="444" t="s">
        <v>850</v>
      </c>
      <c r="D35" s="296" t="s">
        <v>726</v>
      </c>
      <c r="E35" s="296" t="s">
        <v>157</v>
      </c>
      <c r="F35" s="518">
        <v>15</v>
      </c>
      <c r="G35" s="297">
        <v>25441.05</v>
      </c>
      <c r="H35" s="297">
        <v>0</v>
      </c>
      <c r="I35" s="297">
        <v>0</v>
      </c>
      <c r="J35" s="297">
        <v>0</v>
      </c>
      <c r="K35" s="297">
        <v>0</v>
      </c>
      <c r="L35" s="297">
        <v>5816.97</v>
      </c>
      <c r="M35" s="297">
        <v>0</v>
      </c>
      <c r="N35" s="297">
        <v>0</v>
      </c>
      <c r="O35" s="297">
        <v>0</v>
      </c>
      <c r="P35" s="297">
        <v>1570</v>
      </c>
      <c r="Q35" s="297">
        <v>0.08</v>
      </c>
      <c r="R35" s="297">
        <f>G35+H35+I35+K35-N35-P35-L35-O35+M35-Q35</f>
        <v>18053.999999999996</v>
      </c>
      <c r="S35" s="32"/>
    </row>
    <row r="36" spans="1:19" ht="44.25" customHeight="1">
      <c r="A36" s="307">
        <v>2100101</v>
      </c>
      <c r="B36" s="297" t="s">
        <v>158</v>
      </c>
      <c r="C36" s="296" t="s">
        <v>852</v>
      </c>
      <c r="D36" s="296" t="s">
        <v>159</v>
      </c>
      <c r="E36" s="296" t="s">
        <v>2</v>
      </c>
      <c r="F36" s="518">
        <v>15</v>
      </c>
      <c r="G36" s="293">
        <v>2862</v>
      </c>
      <c r="H36" s="293">
        <v>0</v>
      </c>
      <c r="I36" s="293">
        <v>0</v>
      </c>
      <c r="J36" s="293">
        <v>0</v>
      </c>
      <c r="K36" s="293">
        <v>0</v>
      </c>
      <c r="L36" s="293">
        <v>61.96</v>
      </c>
      <c r="M36" s="293">
        <v>0</v>
      </c>
      <c r="N36" s="293">
        <v>200</v>
      </c>
      <c r="O36" s="293">
        <v>0</v>
      </c>
      <c r="P36" s="293">
        <v>0</v>
      </c>
      <c r="Q36" s="293">
        <v>0.04</v>
      </c>
      <c r="R36" s="293">
        <f>G36+H36+I36+K36-N36-P36-L36-O36+M36-Q36</f>
        <v>2600</v>
      </c>
      <c r="S36" s="16"/>
    </row>
    <row r="37" spans="1:19" ht="44.25" customHeight="1">
      <c r="A37" s="307">
        <v>4100101</v>
      </c>
      <c r="B37" s="293" t="s">
        <v>600</v>
      </c>
      <c r="C37" s="296" t="s">
        <v>852</v>
      </c>
      <c r="D37" s="296" t="s">
        <v>601</v>
      </c>
      <c r="E37" s="296" t="s">
        <v>2</v>
      </c>
      <c r="F37" s="518">
        <v>15</v>
      </c>
      <c r="G37" s="293">
        <v>2604</v>
      </c>
      <c r="H37" s="293">
        <v>0</v>
      </c>
      <c r="I37" s="293">
        <v>0</v>
      </c>
      <c r="J37" s="293">
        <v>0</v>
      </c>
      <c r="K37" s="293">
        <v>0</v>
      </c>
      <c r="L37" s="293">
        <v>18.97</v>
      </c>
      <c r="M37" s="293">
        <v>0</v>
      </c>
      <c r="N37" s="293">
        <v>250</v>
      </c>
      <c r="O37" s="293">
        <v>0</v>
      </c>
      <c r="P37" s="293">
        <v>0</v>
      </c>
      <c r="Q37" s="293">
        <v>0.03</v>
      </c>
      <c r="R37" s="293">
        <f>G37+H37+I37+K37-N37-P37-L37-O37+M37-Q37</f>
        <v>2335</v>
      </c>
      <c r="S37" s="47"/>
    </row>
    <row r="38" spans="1:19" ht="25.5" customHeight="1">
      <c r="A38" s="276" t="s">
        <v>137</v>
      </c>
      <c r="B38" s="297"/>
      <c r="C38" s="297"/>
      <c r="D38" s="297"/>
      <c r="E38" s="297"/>
      <c r="F38" s="529"/>
      <c r="G38" s="305">
        <f aca="true" t="shared" si="5" ref="G38:R38">SUM(G35:G37)</f>
        <v>30907.05</v>
      </c>
      <c r="H38" s="305">
        <f t="shared" si="5"/>
        <v>0</v>
      </c>
      <c r="I38" s="305">
        <f t="shared" si="5"/>
        <v>0</v>
      </c>
      <c r="J38" s="305">
        <f t="shared" si="5"/>
        <v>0</v>
      </c>
      <c r="K38" s="305">
        <f t="shared" si="5"/>
        <v>0</v>
      </c>
      <c r="L38" s="305">
        <f>SUM(L35:L37)</f>
        <v>5897.900000000001</v>
      </c>
      <c r="M38" s="305">
        <f>SUM(M35:M37)</f>
        <v>0</v>
      </c>
      <c r="N38" s="305">
        <f t="shared" si="5"/>
        <v>450</v>
      </c>
      <c r="O38" s="305">
        <f t="shared" si="5"/>
        <v>0</v>
      </c>
      <c r="P38" s="305">
        <f t="shared" si="5"/>
        <v>1570</v>
      </c>
      <c r="Q38" s="305">
        <f t="shared" si="5"/>
        <v>0.15</v>
      </c>
      <c r="R38" s="305">
        <f t="shared" si="5"/>
        <v>22988.999999999996</v>
      </c>
      <c r="S38" s="16"/>
    </row>
    <row r="39" spans="1:19" ht="32.25" customHeight="1">
      <c r="A39" s="135" t="s">
        <v>162</v>
      </c>
      <c r="B39" s="300"/>
      <c r="C39" s="300"/>
      <c r="D39" s="300"/>
      <c r="E39" s="300"/>
      <c r="F39" s="536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105"/>
    </row>
    <row r="40" spans="1:19" ht="44.25" customHeight="1">
      <c r="A40" s="303">
        <v>210001</v>
      </c>
      <c r="B40" s="297" t="s">
        <v>727</v>
      </c>
      <c r="C40" s="444" t="s">
        <v>850</v>
      </c>
      <c r="D40" s="296" t="s">
        <v>728</v>
      </c>
      <c r="E40" s="294" t="s">
        <v>163</v>
      </c>
      <c r="F40" s="537">
        <v>15</v>
      </c>
      <c r="G40" s="297">
        <v>8333.1</v>
      </c>
      <c r="H40" s="297">
        <v>0</v>
      </c>
      <c r="I40" s="297">
        <v>0</v>
      </c>
      <c r="J40" s="297">
        <v>0</v>
      </c>
      <c r="K40" s="297">
        <v>0</v>
      </c>
      <c r="L40" s="297">
        <v>1232.69</v>
      </c>
      <c r="M40" s="297">
        <v>0</v>
      </c>
      <c r="N40" s="297">
        <v>0</v>
      </c>
      <c r="O40" s="297">
        <v>0</v>
      </c>
      <c r="P40" s="297">
        <v>142</v>
      </c>
      <c r="Q40" s="297">
        <v>0.01</v>
      </c>
      <c r="R40" s="297">
        <f>G40+H40+I40+K40-N40-P40-L40-O40+M40-Q40</f>
        <v>6958.4</v>
      </c>
      <c r="S40" s="16"/>
    </row>
    <row r="41" spans="1:19" ht="25.5" customHeight="1">
      <c r="A41" s="276" t="s">
        <v>137</v>
      </c>
      <c r="B41" s="297"/>
      <c r="C41" s="297"/>
      <c r="D41" s="297"/>
      <c r="E41" s="297"/>
      <c r="F41" s="529"/>
      <c r="G41" s="305">
        <f>G40</f>
        <v>8333.1</v>
      </c>
      <c r="H41" s="305">
        <f aca="true" t="shared" si="6" ref="H41:P41">H40</f>
        <v>0</v>
      </c>
      <c r="I41" s="305">
        <f t="shared" si="6"/>
        <v>0</v>
      </c>
      <c r="J41" s="305">
        <f t="shared" si="6"/>
        <v>0</v>
      </c>
      <c r="K41" s="305">
        <f t="shared" si="6"/>
        <v>0</v>
      </c>
      <c r="L41" s="305">
        <f>L40</f>
        <v>1232.69</v>
      </c>
      <c r="M41" s="305">
        <f>M40</f>
        <v>0</v>
      </c>
      <c r="N41" s="305">
        <f t="shared" si="6"/>
        <v>0</v>
      </c>
      <c r="O41" s="305">
        <f>O40</f>
        <v>0</v>
      </c>
      <c r="P41" s="305">
        <f t="shared" si="6"/>
        <v>142</v>
      </c>
      <c r="Q41" s="305">
        <f>Q40</f>
        <v>0.01</v>
      </c>
      <c r="R41" s="305">
        <f>R40</f>
        <v>6958.4</v>
      </c>
      <c r="S41" s="16"/>
    </row>
    <row r="42" spans="1:19" ht="25.5" customHeight="1">
      <c r="A42" s="159"/>
      <c r="B42" s="279" t="s">
        <v>33</v>
      </c>
      <c r="C42" s="279"/>
      <c r="D42" s="160"/>
      <c r="E42" s="160"/>
      <c r="F42" s="538"/>
      <c r="G42" s="327">
        <f>G38+G41</f>
        <v>39240.15</v>
      </c>
      <c r="H42" s="327">
        <f aca="true" t="shared" si="7" ref="H42:R42">H38+H41</f>
        <v>0</v>
      </c>
      <c r="I42" s="327">
        <f t="shared" si="7"/>
        <v>0</v>
      </c>
      <c r="J42" s="327">
        <f t="shared" si="7"/>
        <v>0</v>
      </c>
      <c r="K42" s="327">
        <f t="shared" si="7"/>
        <v>0</v>
      </c>
      <c r="L42" s="327">
        <f>L38+L41</f>
        <v>7130.59</v>
      </c>
      <c r="M42" s="327">
        <f>M38+M41</f>
        <v>0</v>
      </c>
      <c r="N42" s="327">
        <f t="shared" si="7"/>
        <v>450</v>
      </c>
      <c r="O42" s="327">
        <f t="shared" si="7"/>
        <v>0</v>
      </c>
      <c r="P42" s="327">
        <f t="shared" si="7"/>
        <v>1712</v>
      </c>
      <c r="Q42" s="327">
        <f t="shared" si="7"/>
        <v>0.16</v>
      </c>
      <c r="R42" s="327">
        <f t="shared" si="7"/>
        <v>29947.399999999994</v>
      </c>
      <c r="S42" s="160"/>
    </row>
    <row r="43" spans="1:19" ht="25.5" customHeight="1">
      <c r="A43" s="161"/>
      <c r="B43" s="162"/>
      <c r="C43" s="162"/>
      <c r="D43" s="162"/>
      <c r="E43" s="162"/>
      <c r="F43" s="539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</row>
    <row r="44" ht="25.5" customHeight="1"/>
    <row r="46" spans="1:19" s="286" customFormat="1" ht="18.75">
      <c r="A46" s="283"/>
      <c r="B46" s="284"/>
      <c r="C46" s="284"/>
      <c r="D46" s="284"/>
      <c r="E46" s="284" t="s">
        <v>43</v>
      </c>
      <c r="F46" s="531"/>
      <c r="G46" s="284"/>
      <c r="H46" s="284"/>
      <c r="I46" s="284"/>
      <c r="J46" s="284"/>
      <c r="K46" s="284"/>
      <c r="L46" s="284"/>
      <c r="M46" s="284"/>
      <c r="O46" s="284"/>
      <c r="P46" s="284" t="s">
        <v>44</v>
      </c>
      <c r="Q46" s="284"/>
      <c r="R46" s="284"/>
      <c r="S46" s="285"/>
    </row>
    <row r="47" spans="1:19" s="286" customFormat="1" ht="18.75">
      <c r="A47" s="283" t="s">
        <v>1232</v>
      </c>
      <c r="B47" s="284"/>
      <c r="C47" s="284"/>
      <c r="D47" s="284"/>
      <c r="E47" s="284" t="s">
        <v>42</v>
      </c>
      <c r="F47" s="531"/>
      <c r="G47" s="284"/>
      <c r="H47" s="284"/>
      <c r="I47" s="284"/>
      <c r="J47" s="284"/>
      <c r="K47" s="284"/>
      <c r="L47" s="284"/>
      <c r="M47" s="284"/>
      <c r="O47" s="284"/>
      <c r="P47" s="284" t="s">
        <v>45</v>
      </c>
      <c r="Q47" s="284"/>
      <c r="R47" s="284"/>
      <c r="S47" s="285"/>
    </row>
    <row r="48" spans="1:19" s="286" customFormat="1" ht="18.75">
      <c r="A48" s="283"/>
      <c r="B48" s="284"/>
      <c r="C48" s="284"/>
      <c r="D48" s="284"/>
      <c r="E48" s="284"/>
      <c r="F48" s="531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5"/>
    </row>
    <row r="49" spans="1:19" ht="33.75" customHeight="1">
      <c r="A49" s="282" t="s">
        <v>0</v>
      </c>
      <c r="B49" s="22"/>
      <c r="C49" s="22"/>
      <c r="D49" s="6"/>
      <c r="E49" s="128" t="s">
        <v>815</v>
      </c>
      <c r="F49" s="533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6"/>
      <c r="S49" s="29"/>
    </row>
    <row r="50" spans="1:19" ht="20.25">
      <c r="A50" s="8"/>
      <c r="B50" s="131" t="s">
        <v>21</v>
      </c>
      <c r="C50" s="131"/>
      <c r="D50" s="9"/>
      <c r="E50" s="9"/>
      <c r="F50" s="521"/>
      <c r="G50" s="9"/>
      <c r="H50" s="9"/>
      <c r="I50" s="9"/>
      <c r="J50" s="9"/>
      <c r="K50" s="10"/>
      <c r="L50" s="9"/>
      <c r="M50" s="9"/>
      <c r="N50" s="10"/>
      <c r="O50" s="11"/>
      <c r="P50" s="9"/>
      <c r="Q50" s="9"/>
      <c r="R50" s="9"/>
      <c r="S50" s="30" t="s">
        <v>871</v>
      </c>
    </row>
    <row r="51" spans="1:19" ht="24.75">
      <c r="A51" s="12"/>
      <c r="B51" s="13"/>
      <c r="C51" s="13"/>
      <c r="D51" s="13"/>
      <c r="E51" s="130" t="s">
        <v>1296</v>
      </c>
      <c r="F51" s="522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31"/>
    </row>
    <row r="52" spans="1:19" s="465" customFormat="1" ht="37.5" customHeight="1" thickBot="1">
      <c r="A52" s="462" t="s">
        <v>1126</v>
      </c>
      <c r="B52" s="463" t="s">
        <v>1127</v>
      </c>
      <c r="C52" s="464" t="s">
        <v>851</v>
      </c>
      <c r="D52" s="463" t="s">
        <v>1</v>
      </c>
      <c r="E52" s="463" t="s">
        <v>1124</v>
      </c>
      <c r="F52" s="610" t="s">
        <v>1153</v>
      </c>
      <c r="G52" s="46" t="s">
        <v>1120</v>
      </c>
      <c r="H52" s="46" t="s">
        <v>1121</v>
      </c>
      <c r="I52" s="46" t="s">
        <v>1103</v>
      </c>
      <c r="J52" s="28" t="s">
        <v>37</v>
      </c>
      <c r="K52" s="28" t="s">
        <v>1122</v>
      </c>
      <c r="L52" s="46" t="s">
        <v>18</v>
      </c>
      <c r="M52" s="46" t="s">
        <v>19</v>
      </c>
      <c r="N52" s="700" t="s">
        <v>1138</v>
      </c>
      <c r="O52" s="46" t="s">
        <v>1125</v>
      </c>
      <c r="P52" s="46" t="s">
        <v>1123</v>
      </c>
      <c r="Q52" s="46" t="s">
        <v>32</v>
      </c>
      <c r="R52" s="46" t="s">
        <v>1128</v>
      </c>
      <c r="S52" s="464" t="s">
        <v>20</v>
      </c>
    </row>
    <row r="53" spans="1:19" ht="40.5" customHeight="1" thickTop="1">
      <c r="A53" s="423" t="s">
        <v>3</v>
      </c>
      <c r="B53" s="424"/>
      <c r="C53" s="424"/>
      <c r="D53" s="424"/>
      <c r="E53" s="424"/>
      <c r="F53" s="540"/>
      <c r="G53" s="424"/>
      <c r="H53" s="424"/>
      <c r="I53" s="424"/>
      <c r="J53" s="424"/>
      <c r="K53" s="424"/>
      <c r="L53" s="424"/>
      <c r="M53" s="424"/>
      <c r="N53" s="424"/>
      <c r="O53" s="425"/>
      <c r="P53" s="424"/>
      <c r="Q53" s="424"/>
      <c r="R53" s="424"/>
      <c r="S53" s="426"/>
    </row>
    <row r="54" spans="1:19" ht="45" customHeight="1">
      <c r="A54" s="257">
        <v>300001</v>
      </c>
      <c r="B54" s="293" t="s">
        <v>729</v>
      </c>
      <c r="C54" s="444" t="s">
        <v>850</v>
      </c>
      <c r="D54" s="296" t="s">
        <v>846</v>
      </c>
      <c r="E54" s="296" t="s">
        <v>730</v>
      </c>
      <c r="F54" s="518">
        <v>15</v>
      </c>
      <c r="G54" s="297">
        <v>11922</v>
      </c>
      <c r="H54" s="293">
        <v>0</v>
      </c>
      <c r="I54" s="293">
        <v>0</v>
      </c>
      <c r="J54" s="293">
        <v>0</v>
      </c>
      <c r="K54" s="293">
        <v>0</v>
      </c>
      <c r="L54" s="293">
        <v>2035.43</v>
      </c>
      <c r="M54" s="293">
        <v>0</v>
      </c>
      <c r="N54" s="293">
        <v>2300</v>
      </c>
      <c r="O54" s="293">
        <v>0</v>
      </c>
      <c r="P54" s="293">
        <v>198</v>
      </c>
      <c r="Q54" s="293">
        <v>-0.03</v>
      </c>
      <c r="R54" s="293">
        <f>G54+H54+I54+K54-N54-P54-L54-O54+M54-Q54</f>
        <v>7388.599999999999</v>
      </c>
      <c r="S54" s="32"/>
    </row>
    <row r="55" spans="1:19" ht="45" customHeight="1">
      <c r="A55" s="257">
        <v>3100102</v>
      </c>
      <c r="B55" s="293" t="s">
        <v>166</v>
      </c>
      <c r="C55" s="297"/>
      <c r="D55" s="296" t="s">
        <v>868</v>
      </c>
      <c r="E55" s="308" t="s">
        <v>821</v>
      </c>
      <c r="F55" s="541">
        <v>15</v>
      </c>
      <c r="G55" s="293">
        <v>5500.05</v>
      </c>
      <c r="H55" s="293">
        <v>0</v>
      </c>
      <c r="I55" s="293">
        <v>0</v>
      </c>
      <c r="J55" s="293">
        <v>0</v>
      </c>
      <c r="K55" s="293">
        <v>0</v>
      </c>
      <c r="L55" s="293">
        <v>627.55</v>
      </c>
      <c r="M55" s="293">
        <v>0</v>
      </c>
      <c r="N55" s="293">
        <v>500</v>
      </c>
      <c r="O55" s="293">
        <v>0</v>
      </c>
      <c r="P55" s="293">
        <v>0</v>
      </c>
      <c r="Q55" s="293">
        <v>-0.1</v>
      </c>
      <c r="R55" s="293">
        <f>G55+H55+I55+K55-N55-P55-L55-O55+M55-Q55</f>
        <v>4372.6</v>
      </c>
      <c r="S55" s="47"/>
    </row>
    <row r="56" spans="1:19" ht="45" customHeight="1" hidden="1">
      <c r="A56" s="257">
        <v>13000102</v>
      </c>
      <c r="B56" s="293" t="s">
        <v>168</v>
      </c>
      <c r="C56" s="297"/>
      <c r="D56" s="296" t="s">
        <v>169</v>
      </c>
      <c r="E56" s="308" t="s">
        <v>821</v>
      </c>
      <c r="F56" s="541"/>
      <c r="G56" s="293">
        <v>0</v>
      </c>
      <c r="H56" s="293">
        <v>0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f>G56+H56+I56+K56-N56-P56-L56-O56+M56-Q56</f>
        <v>0</v>
      </c>
      <c r="S56" s="47"/>
    </row>
    <row r="57" spans="1:19" ht="45" customHeight="1">
      <c r="A57" s="257">
        <v>17000002</v>
      </c>
      <c r="B57" s="293" t="s">
        <v>603</v>
      </c>
      <c r="C57" s="444" t="s">
        <v>850</v>
      </c>
      <c r="D57" s="296" t="s">
        <v>919</v>
      </c>
      <c r="E57" s="296" t="s">
        <v>801</v>
      </c>
      <c r="F57" s="518">
        <v>15</v>
      </c>
      <c r="G57" s="293">
        <v>5500.05</v>
      </c>
      <c r="H57" s="293">
        <v>0</v>
      </c>
      <c r="I57" s="293">
        <v>0</v>
      </c>
      <c r="J57" s="293">
        <v>0</v>
      </c>
      <c r="K57" s="293">
        <v>0</v>
      </c>
      <c r="L57" s="293">
        <v>627.55</v>
      </c>
      <c r="M57" s="293">
        <v>0</v>
      </c>
      <c r="N57" s="293">
        <v>0</v>
      </c>
      <c r="O57" s="293">
        <v>0</v>
      </c>
      <c r="P57" s="293">
        <v>0</v>
      </c>
      <c r="Q57" s="293">
        <v>-0.1</v>
      </c>
      <c r="R57" s="293">
        <f>G57+H57+I57+K57-N57-P57-L57-O57+M57-Q57</f>
        <v>4872.6</v>
      </c>
      <c r="S57" s="32"/>
    </row>
    <row r="58" spans="1:19" ht="45" customHeight="1">
      <c r="A58" s="276" t="s">
        <v>137</v>
      </c>
      <c r="B58" s="299"/>
      <c r="C58" s="299"/>
      <c r="D58" s="296"/>
      <c r="E58" s="296"/>
      <c r="F58" s="518"/>
      <c r="G58" s="298">
        <f>SUM(G54:G57)</f>
        <v>22922.1</v>
      </c>
      <c r="H58" s="298">
        <f aca="true" t="shared" si="8" ref="H58:R58">SUM(H54:H57)</f>
        <v>0</v>
      </c>
      <c r="I58" s="298">
        <f t="shared" si="8"/>
        <v>0</v>
      </c>
      <c r="J58" s="298">
        <f t="shared" si="8"/>
        <v>0</v>
      </c>
      <c r="K58" s="298">
        <f t="shared" si="8"/>
        <v>0</v>
      </c>
      <c r="L58" s="298">
        <f>SUM(L54:L57)</f>
        <v>3290.5299999999997</v>
      </c>
      <c r="M58" s="298">
        <f>SUM(M54:M57)</f>
        <v>0</v>
      </c>
      <c r="N58" s="298">
        <f t="shared" si="8"/>
        <v>2800</v>
      </c>
      <c r="O58" s="298">
        <f t="shared" si="8"/>
        <v>0</v>
      </c>
      <c r="P58" s="298">
        <f t="shared" si="8"/>
        <v>198</v>
      </c>
      <c r="Q58" s="298">
        <f t="shared" si="8"/>
        <v>-0.23</v>
      </c>
      <c r="R58" s="298">
        <f t="shared" si="8"/>
        <v>16633.800000000003</v>
      </c>
      <c r="S58" s="32"/>
    </row>
    <row r="59" spans="1:19" ht="25.5" customHeight="1">
      <c r="A59" s="159"/>
      <c r="B59" s="279" t="s">
        <v>33</v>
      </c>
      <c r="C59" s="279"/>
      <c r="D59" s="160"/>
      <c r="E59" s="160"/>
      <c r="F59" s="538"/>
      <c r="G59" s="327">
        <f aca="true" t="shared" si="9" ref="G59:R59">G58</f>
        <v>22922.1</v>
      </c>
      <c r="H59" s="327">
        <f t="shared" si="9"/>
        <v>0</v>
      </c>
      <c r="I59" s="327">
        <f t="shared" si="9"/>
        <v>0</v>
      </c>
      <c r="J59" s="327">
        <f t="shared" si="9"/>
        <v>0</v>
      </c>
      <c r="K59" s="327">
        <f t="shared" si="9"/>
        <v>0</v>
      </c>
      <c r="L59" s="327">
        <f>L58</f>
        <v>3290.5299999999997</v>
      </c>
      <c r="M59" s="327">
        <f>M58</f>
        <v>0</v>
      </c>
      <c r="N59" s="327">
        <f t="shared" si="9"/>
        <v>2800</v>
      </c>
      <c r="O59" s="327">
        <f t="shared" si="9"/>
        <v>0</v>
      </c>
      <c r="P59" s="327">
        <f t="shared" si="9"/>
        <v>198</v>
      </c>
      <c r="Q59" s="327">
        <f t="shared" si="9"/>
        <v>-0.23</v>
      </c>
      <c r="R59" s="327">
        <f t="shared" si="9"/>
        <v>16633.800000000003</v>
      </c>
      <c r="S59" s="160"/>
    </row>
    <row r="60" spans="1:19" ht="25.5" customHeight="1">
      <c r="A60" s="161"/>
      <c r="B60" s="162"/>
      <c r="C60" s="162"/>
      <c r="D60" s="162"/>
      <c r="E60" s="162"/>
      <c r="F60" s="539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</row>
    <row r="61" ht="25.5" customHeight="1"/>
    <row r="63" spans="1:19" s="286" customFormat="1" ht="18.75">
      <c r="A63" s="283"/>
      <c r="B63" s="284"/>
      <c r="C63" s="284"/>
      <c r="D63" s="284"/>
      <c r="E63" s="284" t="s">
        <v>43</v>
      </c>
      <c r="F63" s="531"/>
      <c r="G63" s="284"/>
      <c r="H63" s="284"/>
      <c r="I63" s="284"/>
      <c r="J63" s="284"/>
      <c r="K63" s="284"/>
      <c r="L63" s="284"/>
      <c r="M63" s="284"/>
      <c r="O63" s="284"/>
      <c r="P63" s="284" t="s">
        <v>44</v>
      </c>
      <c r="Q63" s="284"/>
      <c r="R63" s="284"/>
      <c r="S63" s="285"/>
    </row>
    <row r="64" spans="1:19" s="286" customFormat="1" ht="18.75">
      <c r="A64" s="283" t="s">
        <v>1232</v>
      </c>
      <c r="B64" s="284"/>
      <c r="C64" s="284"/>
      <c r="D64" s="284"/>
      <c r="E64" s="284" t="s">
        <v>42</v>
      </c>
      <c r="F64" s="531"/>
      <c r="G64" s="284"/>
      <c r="H64" s="284"/>
      <c r="I64" s="284"/>
      <c r="J64" s="284"/>
      <c r="K64" s="284"/>
      <c r="L64" s="284"/>
      <c r="M64" s="284"/>
      <c r="O64" s="284"/>
      <c r="P64" s="284" t="s">
        <v>45</v>
      </c>
      <c r="Q64" s="284"/>
      <c r="R64" s="284"/>
      <c r="S64" s="285"/>
    </row>
    <row r="65" spans="1:19" s="286" customFormat="1" ht="18.75">
      <c r="A65" s="283"/>
      <c r="B65" s="284"/>
      <c r="C65" s="284"/>
      <c r="D65" s="284"/>
      <c r="E65" s="284"/>
      <c r="F65" s="531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5"/>
    </row>
    <row r="67" spans="1:19" ht="24.75" customHeight="1">
      <c r="A67" s="282" t="s">
        <v>0</v>
      </c>
      <c r="B67" s="37"/>
      <c r="C67" s="37"/>
      <c r="D67" s="6"/>
      <c r="E67" s="128" t="s">
        <v>815</v>
      </c>
      <c r="F67" s="533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6"/>
      <c r="S67" s="29"/>
    </row>
    <row r="68" spans="1:19" ht="20.25" customHeight="1">
      <c r="A68" s="466"/>
      <c r="B68" s="131" t="s">
        <v>21</v>
      </c>
      <c r="C68" s="41"/>
      <c r="D68" s="9"/>
      <c r="E68" s="467"/>
      <c r="F68" s="542"/>
      <c r="G68" s="9"/>
      <c r="H68" s="9"/>
      <c r="I68" s="9"/>
      <c r="J68" s="9"/>
      <c r="K68" s="9"/>
      <c r="L68" s="9"/>
      <c r="M68" s="9"/>
      <c r="N68" s="9"/>
      <c r="O68" s="11"/>
      <c r="P68" s="9"/>
      <c r="Q68" s="9"/>
      <c r="R68" s="9"/>
      <c r="S68" s="203" t="s">
        <v>867</v>
      </c>
    </row>
    <row r="69" spans="1:19" ht="19.5" customHeight="1">
      <c r="A69" s="325"/>
      <c r="B69" s="131"/>
      <c r="C69" s="131"/>
      <c r="D69" s="13"/>
      <c r="E69" s="130" t="s">
        <v>1296</v>
      </c>
      <c r="F69" s="522"/>
      <c r="G69" s="14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31"/>
    </row>
    <row r="70" spans="1:19" s="706" customFormat="1" ht="25.5" customHeight="1" thickBot="1">
      <c r="A70" s="494" t="s">
        <v>1126</v>
      </c>
      <c r="B70" s="495" t="s">
        <v>1127</v>
      </c>
      <c r="C70" s="496" t="s">
        <v>851</v>
      </c>
      <c r="D70" s="495" t="s">
        <v>1</v>
      </c>
      <c r="E70" s="495" t="s">
        <v>1124</v>
      </c>
      <c r="F70" s="543" t="s">
        <v>1153</v>
      </c>
      <c r="G70" s="362" t="s">
        <v>1120</v>
      </c>
      <c r="H70" s="362" t="s">
        <v>1121</v>
      </c>
      <c r="I70" s="362" t="s">
        <v>1103</v>
      </c>
      <c r="J70" s="363" t="s">
        <v>37</v>
      </c>
      <c r="K70" s="362" t="s">
        <v>1122</v>
      </c>
      <c r="L70" s="362" t="s">
        <v>18</v>
      </c>
      <c r="M70" s="362" t="s">
        <v>19</v>
      </c>
      <c r="N70" s="496" t="s">
        <v>1138</v>
      </c>
      <c r="O70" s="362" t="s">
        <v>1125</v>
      </c>
      <c r="P70" s="46" t="s">
        <v>1123</v>
      </c>
      <c r="Q70" s="362" t="s">
        <v>32</v>
      </c>
      <c r="R70" s="362" t="s">
        <v>1128</v>
      </c>
      <c r="S70" s="497" t="s">
        <v>20</v>
      </c>
    </row>
    <row r="71" spans="1:19" ht="18" customHeight="1" thickTop="1">
      <c r="A71" s="134" t="s">
        <v>30</v>
      </c>
      <c r="B71" s="101"/>
      <c r="C71" s="101"/>
      <c r="D71" s="99"/>
      <c r="E71" s="99"/>
      <c r="F71" s="544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0"/>
    </row>
    <row r="72" spans="1:19" ht="24" customHeight="1">
      <c r="A72" s="163">
        <v>3110103</v>
      </c>
      <c r="B72" s="297" t="s">
        <v>171</v>
      </c>
      <c r="C72" s="297"/>
      <c r="D72" s="296" t="s">
        <v>172</v>
      </c>
      <c r="E72" s="296" t="s">
        <v>2</v>
      </c>
      <c r="F72" s="518">
        <v>15</v>
      </c>
      <c r="G72" s="297">
        <v>1418.85</v>
      </c>
      <c r="H72" s="297">
        <v>0</v>
      </c>
      <c r="I72" s="297">
        <v>0</v>
      </c>
      <c r="J72" s="297">
        <v>0</v>
      </c>
      <c r="K72" s="297">
        <v>0</v>
      </c>
      <c r="L72" s="297">
        <v>0</v>
      </c>
      <c r="M72" s="297">
        <v>120.8</v>
      </c>
      <c r="N72" s="297">
        <v>0</v>
      </c>
      <c r="O72" s="297">
        <v>0</v>
      </c>
      <c r="P72" s="297">
        <v>0</v>
      </c>
      <c r="Q72" s="297">
        <v>0.05</v>
      </c>
      <c r="R72" s="297">
        <f>G72+H72+I72+K72-N72-P72-L72-O72+M72-Q72</f>
        <v>1539.6</v>
      </c>
      <c r="S72" s="32"/>
    </row>
    <row r="73" spans="1:19" ht="24" customHeight="1">
      <c r="A73" s="163">
        <v>3113011</v>
      </c>
      <c r="B73" s="297" t="s">
        <v>1051</v>
      </c>
      <c r="C73" s="297"/>
      <c r="D73" s="296" t="s">
        <v>1052</v>
      </c>
      <c r="E73" s="296" t="s">
        <v>170</v>
      </c>
      <c r="F73" s="518">
        <v>15</v>
      </c>
      <c r="G73" s="297">
        <v>2111.55</v>
      </c>
      <c r="H73" s="297">
        <v>0</v>
      </c>
      <c r="I73" s="297">
        <v>0</v>
      </c>
      <c r="J73" s="297">
        <v>0</v>
      </c>
      <c r="K73" s="297">
        <v>0</v>
      </c>
      <c r="L73" s="297">
        <v>0</v>
      </c>
      <c r="M73" s="297">
        <v>63.02</v>
      </c>
      <c r="N73" s="297">
        <v>0</v>
      </c>
      <c r="O73" s="297">
        <v>0</v>
      </c>
      <c r="P73" s="297">
        <v>0</v>
      </c>
      <c r="Q73" s="297">
        <v>-0.03</v>
      </c>
      <c r="R73" s="297">
        <f>G73+H73+I73+K73-N73-P73-L73-O73+M73-Q73</f>
        <v>2174.6000000000004</v>
      </c>
      <c r="S73" s="32"/>
    </row>
    <row r="74" spans="1:19" ht="13.5" customHeight="1">
      <c r="A74" s="470" t="s">
        <v>137</v>
      </c>
      <c r="B74" s="450"/>
      <c r="C74" s="450"/>
      <c r="D74" s="471"/>
      <c r="E74" s="471"/>
      <c r="F74" s="545"/>
      <c r="G74" s="451">
        <f aca="true" t="shared" si="10" ref="G74:R74">SUM(G72:G73)</f>
        <v>3530.4</v>
      </c>
      <c r="H74" s="451">
        <f t="shared" si="10"/>
        <v>0</v>
      </c>
      <c r="I74" s="451">
        <f t="shared" si="10"/>
        <v>0</v>
      </c>
      <c r="J74" s="451">
        <f t="shared" si="10"/>
        <v>0</v>
      </c>
      <c r="K74" s="451">
        <f t="shared" si="10"/>
        <v>0</v>
      </c>
      <c r="L74" s="451">
        <f t="shared" si="10"/>
        <v>0</v>
      </c>
      <c r="M74" s="451">
        <f t="shared" si="10"/>
        <v>183.82</v>
      </c>
      <c r="N74" s="451">
        <f t="shared" si="10"/>
        <v>0</v>
      </c>
      <c r="O74" s="451">
        <f t="shared" si="10"/>
        <v>0</v>
      </c>
      <c r="P74" s="451">
        <f t="shared" si="10"/>
        <v>0</v>
      </c>
      <c r="Q74" s="451">
        <f t="shared" si="10"/>
        <v>0.020000000000000004</v>
      </c>
      <c r="R74" s="451">
        <f t="shared" si="10"/>
        <v>3714.2000000000003</v>
      </c>
      <c r="S74" s="472"/>
    </row>
    <row r="75" spans="1:19" ht="18" customHeight="1">
      <c r="A75" s="134" t="s">
        <v>173</v>
      </c>
      <c r="B75" s="101"/>
      <c r="C75" s="101"/>
      <c r="D75" s="99"/>
      <c r="E75" s="99"/>
      <c r="F75" s="544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4" customHeight="1">
      <c r="A76" s="163">
        <v>3110102</v>
      </c>
      <c r="B76" s="297" t="s">
        <v>174</v>
      </c>
      <c r="C76" s="297"/>
      <c r="D76" s="296" t="s">
        <v>175</v>
      </c>
      <c r="E76" s="296" t="s">
        <v>2</v>
      </c>
      <c r="F76" s="518">
        <v>15</v>
      </c>
      <c r="G76" s="297">
        <v>1418.85</v>
      </c>
      <c r="H76" s="297">
        <v>0</v>
      </c>
      <c r="I76" s="297">
        <v>0</v>
      </c>
      <c r="J76" s="297">
        <v>0</v>
      </c>
      <c r="K76" s="297">
        <v>0</v>
      </c>
      <c r="L76" s="297">
        <v>0</v>
      </c>
      <c r="M76" s="297">
        <v>120.8</v>
      </c>
      <c r="N76" s="297">
        <v>0</v>
      </c>
      <c r="O76" s="297">
        <v>0</v>
      </c>
      <c r="P76" s="297">
        <v>0</v>
      </c>
      <c r="Q76" s="297">
        <v>-0.15</v>
      </c>
      <c r="R76" s="297">
        <f>G76+H76+I76+K76-N76-P76-L76-O76+M76-Q76</f>
        <v>1539.8</v>
      </c>
      <c r="S76" s="32"/>
    </row>
    <row r="77" spans="1:19" ht="24" customHeight="1">
      <c r="A77" s="163">
        <v>3113021</v>
      </c>
      <c r="B77" s="297" t="s">
        <v>1053</v>
      </c>
      <c r="C77" s="297"/>
      <c r="D77" s="296" t="s">
        <v>1054</v>
      </c>
      <c r="E77" s="296" t="s">
        <v>170</v>
      </c>
      <c r="F77" s="518">
        <v>15</v>
      </c>
      <c r="G77" s="297">
        <v>2111.55</v>
      </c>
      <c r="H77" s="297">
        <v>0</v>
      </c>
      <c r="I77" s="297">
        <v>0</v>
      </c>
      <c r="J77" s="297">
        <v>0</v>
      </c>
      <c r="K77" s="297">
        <v>0</v>
      </c>
      <c r="L77" s="297">
        <v>0</v>
      </c>
      <c r="M77" s="297">
        <v>63.02</v>
      </c>
      <c r="N77" s="297">
        <v>0</v>
      </c>
      <c r="O77" s="297">
        <v>0</v>
      </c>
      <c r="P77" s="297">
        <v>0</v>
      </c>
      <c r="Q77" s="297">
        <v>-0.03</v>
      </c>
      <c r="R77" s="297">
        <f>G77+H77+I77+K77-N77-P77-L77-O77+M77-Q77</f>
        <v>2174.6000000000004</v>
      </c>
      <c r="S77" s="32"/>
    </row>
    <row r="78" spans="1:19" ht="13.5" customHeight="1">
      <c r="A78" s="470" t="s">
        <v>137</v>
      </c>
      <c r="B78" s="450"/>
      <c r="C78" s="450"/>
      <c r="D78" s="471"/>
      <c r="E78" s="471"/>
      <c r="F78" s="545"/>
      <c r="G78" s="451">
        <f>SUM(G76:G77)</f>
        <v>3530.4</v>
      </c>
      <c r="H78" s="451">
        <f aca="true" t="shared" si="11" ref="H78:R78">SUM(H76:H77)</f>
        <v>0</v>
      </c>
      <c r="I78" s="451">
        <f t="shared" si="11"/>
        <v>0</v>
      </c>
      <c r="J78" s="451">
        <f t="shared" si="11"/>
        <v>0</v>
      </c>
      <c r="K78" s="451">
        <f t="shared" si="11"/>
        <v>0</v>
      </c>
      <c r="L78" s="451">
        <f>SUM(L76:L77)</f>
        <v>0</v>
      </c>
      <c r="M78" s="451">
        <f>SUM(M76:M77)</f>
        <v>183.82</v>
      </c>
      <c r="N78" s="451">
        <f t="shared" si="11"/>
        <v>0</v>
      </c>
      <c r="O78" s="451">
        <f>SUM(O76:O77)</f>
        <v>0</v>
      </c>
      <c r="P78" s="451">
        <f t="shared" si="11"/>
        <v>0</v>
      </c>
      <c r="Q78" s="451">
        <f t="shared" si="11"/>
        <v>-0.18</v>
      </c>
      <c r="R78" s="451">
        <f t="shared" si="11"/>
        <v>3714.4000000000005</v>
      </c>
      <c r="S78" s="472"/>
    </row>
    <row r="79" spans="1:19" ht="18" customHeight="1">
      <c r="A79" s="134" t="s">
        <v>4</v>
      </c>
      <c r="B79" s="101"/>
      <c r="C79" s="101"/>
      <c r="D79" s="99"/>
      <c r="E79" s="99"/>
      <c r="F79" s="544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4" customHeight="1">
      <c r="A80" s="163">
        <v>3110107</v>
      </c>
      <c r="B80" s="297" t="s">
        <v>176</v>
      </c>
      <c r="C80" s="297"/>
      <c r="D80" s="296" t="s">
        <v>177</v>
      </c>
      <c r="E80" s="296" t="s">
        <v>2</v>
      </c>
      <c r="F80" s="518">
        <v>15</v>
      </c>
      <c r="G80" s="297">
        <v>1418.85</v>
      </c>
      <c r="H80" s="297">
        <v>0</v>
      </c>
      <c r="I80" s="297">
        <v>0</v>
      </c>
      <c r="J80" s="297">
        <v>0</v>
      </c>
      <c r="K80" s="297">
        <v>0</v>
      </c>
      <c r="L80" s="297">
        <v>0</v>
      </c>
      <c r="M80" s="297">
        <v>120.8</v>
      </c>
      <c r="N80" s="297">
        <v>0</v>
      </c>
      <c r="O80" s="297">
        <v>0</v>
      </c>
      <c r="P80" s="297">
        <v>0</v>
      </c>
      <c r="Q80" s="297">
        <v>-0.15</v>
      </c>
      <c r="R80" s="297">
        <f>G80+H80+I80+K80-N80-P80-L80-O80+M80-Q80</f>
        <v>1539.8</v>
      </c>
      <c r="S80" s="32"/>
    </row>
    <row r="81" spans="1:19" ht="24" customHeight="1">
      <c r="A81" s="163">
        <v>3113031</v>
      </c>
      <c r="B81" s="297" t="s">
        <v>1055</v>
      </c>
      <c r="C81" s="297"/>
      <c r="D81" s="296" t="s">
        <v>1056</v>
      </c>
      <c r="E81" s="296" t="s">
        <v>1057</v>
      </c>
      <c r="F81" s="518">
        <v>15</v>
      </c>
      <c r="G81" s="297">
        <v>2111.55</v>
      </c>
      <c r="H81" s="297">
        <v>0</v>
      </c>
      <c r="I81" s="297">
        <v>0</v>
      </c>
      <c r="J81" s="297">
        <v>0</v>
      </c>
      <c r="K81" s="297">
        <v>0</v>
      </c>
      <c r="L81" s="297">
        <v>0</v>
      </c>
      <c r="M81" s="297">
        <v>63.02</v>
      </c>
      <c r="N81" s="297">
        <v>0</v>
      </c>
      <c r="O81" s="297">
        <v>0</v>
      </c>
      <c r="P81" s="297">
        <v>0</v>
      </c>
      <c r="Q81" s="297">
        <v>-0.03</v>
      </c>
      <c r="R81" s="297">
        <f>G81+H81+I81+K81-N81-P81-L81-O81+M81-Q81</f>
        <v>2174.6000000000004</v>
      </c>
      <c r="S81" s="32"/>
    </row>
    <row r="82" spans="1:19" ht="13.5" customHeight="1">
      <c r="A82" s="470" t="s">
        <v>137</v>
      </c>
      <c r="B82" s="450"/>
      <c r="C82" s="450"/>
      <c r="D82" s="471"/>
      <c r="E82" s="471"/>
      <c r="F82" s="545"/>
      <c r="G82" s="451">
        <f>SUM(G80:G81)</f>
        <v>3530.4</v>
      </c>
      <c r="H82" s="451">
        <f aca="true" t="shared" si="12" ref="H82:R82">SUM(H80:H81)</f>
        <v>0</v>
      </c>
      <c r="I82" s="451">
        <f t="shared" si="12"/>
        <v>0</v>
      </c>
      <c r="J82" s="451">
        <f t="shared" si="12"/>
        <v>0</v>
      </c>
      <c r="K82" s="451">
        <f t="shared" si="12"/>
        <v>0</v>
      </c>
      <c r="L82" s="451">
        <f>SUM(L80:L81)</f>
        <v>0</v>
      </c>
      <c r="M82" s="451">
        <f>SUM(M80:M81)</f>
        <v>183.82</v>
      </c>
      <c r="N82" s="451">
        <f t="shared" si="12"/>
        <v>0</v>
      </c>
      <c r="O82" s="451">
        <f>SUM(O80:O81)</f>
        <v>0</v>
      </c>
      <c r="P82" s="451">
        <f t="shared" si="12"/>
        <v>0</v>
      </c>
      <c r="Q82" s="451">
        <f t="shared" si="12"/>
        <v>-0.18</v>
      </c>
      <c r="R82" s="451">
        <f t="shared" si="12"/>
        <v>3714.4000000000005</v>
      </c>
      <c r="S82" s="472"/>
    </row>
    <row r="83" spans="1:19" ht="18" customHeight="1">
      <c r="A83" s="134" t="s">
        <v>178</v>
      </c>
      <c r="B83" s="101"/>
      <c r="C83" s="101"/>
      <c r="D83" s="99"/>
      <c r="E83" s="99"/>
      <c r="F83" s="544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0"/>
    </row>
    <row r="84" spans="1:19" ht="24" customHeight="1">
      <c r="A84" s="163">
        <v>3110105</v>
      </c>
      <c r="B84" s="297" t="s">
        <v>179</v>
      </c>
      <c r="C84" s="297"/>
      <c r="D84" s="296" t="s">
        <v>180</v>
      </c>
      <c r="E84" s="296" t="s">
        <v>2</v>
      </c>
      <c r="F84" s="518">
        <v>15</v>
      </c>
      <c r="G84" s="297">
        <v>1418.85</v>
      </c>
      <c r="H84" s="297">
        <v>0</v>
      </c>
      <c r="I84" s="297">
        <v>0</v>
      </c>
      <c r="J84" s="297">
        <v>0</v>
      </c>
      <c r="K84" s="297">
        <v>0</v>
      </c>
      <c r="L84" s="297">
        <v>0</v>
      </c>
      <c r="M84" s="297">
        <v>120.8</v>
      </c>
      <c r="N84" s="297">
        <v>0</v>
      </c>
      <c r="O84" s="297">
        <v>0</v>
      </c>
      <c r="P84" s="297">
        <v>0</v>
      </c>
      <c r="Q84" s="297">
        <v>-0.15</v>
      </c>
      <c r="R84" s="297">
        <f>G84+H84+I84+K84-N84-P84-L84-O84+M84-Q84</f>
        <v>1539.8</v>
      </c>
      <c r="S84" s="32"/>
    </row>
    <row r="85" spans="1:19" ht="24" customHeight="1">
      <c r="A85" s="163">
        <v>3113041</v>
      </c>
      <c r="B85" s="297" t="s">
        <v>1058</v>
      </c>
      <c r="C85" s="297"/>
      <c r="D85" s="296" t="s">
        <v>1059</v>
      </c>
      <c r="E85" s="296" t="s">
        <v>170</v>
      </c>
      <c r="F85" s="518">
        <v>15</v>
      </c>
      <c r="G85" s="297">
        <v>2111.55</v>
      </c>
      <c r="H85" s="297">
        <v>0</v>
      </c>
      <c r="I85" s="297">
        <v>0</v>
      </c>
      <c r="J85" s="297">
        <v>0</v>
      </c>
      <c r="K85" s="297">
        <v>0</v>
      </c>
      <c r="L85" s="297">
        <v>0</v>
      </c>
      <c r="M85" s="297">
        <v>63.02</v>
      </c>
      <c r="N85" s="297">
        <v>0</v>
      </c>
      <c r="O85" s="297">
        <v>0</v>
      </c>
      <c r="P85" s="297">
        <v>0</v>
      </c>
      <c r="Q85" s="297">
        <v>-0.03</v>
      </c>
      <c r="R85" s="297">
        <f>G85+H85+I85+K85-N85-P85-L85-O85+M85-Q85</f>
        <v>2174.6000000000004</v>
      </c>
      <c r="S85" s="32"/>
    </row>
    <row r="86" spans="1:19" ht="13.5" customHeight="1">
      <c r="A86" s="470" t="s">
        <v>137</v>
      </c>
      <c r="B86" s="450"/>
      <c r="C86" s="450"/>
      <c r="D86" s="471"/>
      <c r="E86" s="471"/>
      <c r="F86" s="545"/>
      <c r="G86" s="451">
        <f>SUM(G84:G85)</f>
        <v>3530.4</v>
      </c>
      <c r="H86" s="451">
        <f aca="true" t="shared" si="13" ref="H86:R86">SUM(H84:H85)</f>
        <v>0</v>
      </c>
      <c r="I86" s="451">
        <f t="shared" si="13"/>
        <v>0</v>
      </c>
      <c r="J86" s="451">
        <f t="shared" si="13"/>
        <v>0</v>
      </c>
      <c r="K86" s="451">
        <f t="shared" si="13"/>
        <v>0</v>
      </c>
      <c r="L86" s="451">
        <f>SUM(L84:L85)</f>
        <v>0</v>
      </c>
      <c r="M86" s="451">
        <f>SUM(M84:M85)</f>
        <v>183.82</v>
      </c>
      <c r="N86" s="451">
        <f t="shared" si="13"/>
        <v>0</v>
      </c>
      <c r="O86" s="451">
        <f>SUM(O84:O85)</f>
        <v>0</v>
      </c>
      <c r="P86" s="451">
        <f t="shared" si="13"/>
        <v>0</v>
      </c>
      <c r="Q86" s="451">
        <f t="shared" si="13"/>
        <v>-0.18</v>
      </c>
      <c r="R86" s="451">
        <f t="shared" si="13"/>
        <v>3714.4000000000005</v>
      </c>
      <c r="S86" s="472"/>
    </row>
    <row r="87" spans="1:19" ht="18" customHeight="1">
      <c r="A87" s="134" t="s">
        <v>181</v>
      </c>
      <c r="B87" s="101"/>
      <c r="C87" s="101"/>
      <c r="D87" s="99"/>
      <c r="E87" s="99"/>
      <c r="F87" s="544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0"/>
    </row>
    <row r="88" spans="1:19" ht="24" customHeight="1">
      <c r="A88" s="163">
        <v>3110007</v>
      </c>
      <c r="B88" s="297" t="s">
        <v>182</v>
      </c>
      <c r="C88" s="297"/>
      <c r="D88" s="296" t="s">
        <v>183</v>
      </c>
      <c r="E88" s="296" t="s">
        <v>170</v>
      </c>
      <c r="F88" s="518">
        <v>15</v>
      </c>
      <c r="G88" s="297">
        <v>2111.34</v>
      </c>
      <c r="H88" s="297">
        <v>0</v>
      </c>
      <c r="I88" s="297">
        <v>0</v>
      </c>
      <c r="J88" s="297">
        <v>0</v>
      </c>
      <c r="K88" s="297">
        <v>0</v>
      </c>
      <c r="L88" s="297">
        <v>0</v>
      </c>
      <c r="M88" s="297">
        <v>63.04</v>
      </c>
      <c r="N88" s="297">
        <v>0</v>
      </c>
      <c r="O88" s="297">
        <v>0</v>
      </c>
      <c r="P88" s="297">
        <v>0</v>
      </c>
      <c r="Q88" s="297">
        <v>-0.02</v>
      </c>
      <c r="R88" s="297">
        <f>G88+H88+I88+K88-N88-P88-L88-O88+M88-Q88</f>
        <v>2174.4</v>
      </c>
      <c r="S88" s="32"/>
    </row>
    <row r="89" spans="1:19" ht="24" customHeight="1">
      <c r="A89" s="163">
        <v>3110106</v>
      </c>
      <c r="B89" s="297" t="s">
        <v>184</v>
      </c>
      <c r="C89" s="297"/>
      <c r="D89" s="296" t="s">
        <v>185</v>
      </c>
      <c r="E89" s="296" t="s">
        <v>2</v>
      </c>
      <c r="F89" s="518">
        <v>15</v>
      </c>
      <c r="G89" s="297">
        <v>1418.85</v>
      </c>
      <c r="H89" s="297">
        <v>0</v>
      </c>
      <c r="I89" s="297">
        <v>0</v>
      </c>
      <c r="J89" s="297">
        <v>0</v>
      </c>
      <c r="K89" s="297">
        <v>0</v>
      </c>
      <c r="L89" s="297">
        <v>0</v>
      </c>
      <c r="M89" s="297">
        <v>120.8</v>
      </c>
      <c r="N89" s="297">
        <v>0</v>
      </c>
      <c r="O89" s="297">
        <v>0</v>
      </c>
      <c r="P89" s="297">
        <v>0</v>
      </c>
      <c r="Q89" s="297">
        <v>0.05</v>
      </c>
      <c r="R89" s="297">
        <f>G89+H89+I89+K89-N89-P89-L89-O89+M89-Q89</f>
        <v>1539.6</v>
      </c>
      <c r="S89" s="32"/>
    </row>
    <row r="90" spans="1:19" ht="13.5" customHeight="1">
      <c r="A90" s="470" t="s">
        <v>137</v>
      </c>
      <c r="B90" s="450"/>
      <c r="C90" s="450"/>
      <c r="D90" s="471"/>
      <c r="E90" s="471"/>
      <c r="F90" s="545"/>
      <c r="G90" s="451">
        <f>SUM(G88:G89)</f>
        <v>3530.19</v>
      </c>
      <c r="H90" s="451">
        <f aca="true" t="shared" si="14" ref="H90:P90">SUM(H88:H89)</f>
        <v>0</v>
      </c>
      <c r="I90" s="451">
        <f t="shared" si="14"/>
        <v>0</v>
      </c>
      <c r="J90" s="451">
        <f t="shared" si="14"/>
        <v>0</v>
      </c>
      <c r="K90" s="451">
        <f t="shared" si="14"/>
        <v>0</v>
      </c>
      <c r="L90" s="451">
        <f>SUM(L88:L89)</f>
        <v>0</v>
      </c>
      <c r="M90" s="451">
        <f>SUM(M88:M89)</f>
        <v>183.84</v>
      </c>
      <c r="N90" s="451">
        <f t="shared" si="14"/>
        <v>0</v>
      </c>
      <c r="O90" s="451">
        <f>SUM(O88:O89)</f>
        <v>0</v>
      </c>
      <c r="P90" s="451">
        <f t="shared" si="14"/>
        <v>0</v>
      </c>
      <c r="Q90" s="451">
        <f>SUM(Q88:Q89)</f>
        <v>0.030000000000000002</v>
      </c>
      <c r="R90" s="451">
        <f>SUM(R88:R89)</f>
        <v>3714</v>
      </c>
      <c r="S90" s="472"/>
    </row>
    <row r="91" spans="1:19" ht="18" customHeight="1">
      <c r="A91" s="134" t="s">
        <v>186</v>
      </c>
      <c r="B91" s="101"/>
      <c r="C91" s="101"/>
      <c r="D91" s="99"/>
      <c r="E91" s="99"/>
      <c r="F91" s="544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0"/>
    </row>
    <row r="92" spans="1:19" ht="24" customHeight="1">
      <c r="A92" s="163">
        <v>3110101</v>
      </c>
      <c r="B92" s="297" t="s">
        <v>187</v>
      </c>
      <c r="C92" s="297"/>
      <c r="D92" s="296" t="s">
        <v>188</v>
      </c>
      <c r="E92" s="296" t="s">
        <v>2</v>
      </c>
      <c r="F92" s="518">
        <v>15</v>
      </c>
      <c r="G92" s="297">
        <v>1418.85</v>
      </c>
      <c r="H92" s="297">
        <v>0</v>
      </c>
      <c r="I92" s="297">
        <v>0</v>
      </c>
      <c r="J92" s="297">
        <v>0</v>
      </c>
      <c r="K92" s="297">
        <v>0</v>
      </c>
      <c r="L92" s="297">
        <v>0</v>
      </c>
      <c r="M92" s="297">
        <v>120.8</v>
      </c>
      <c r="N92" s="297">
        <v>0</v>
      </c>
      <c r="O92" s="297">
        <v>0</v>
      </c>
      <c r="P92" s="297">
        <v>0</v>
      </c>
      <c r="Q92" s="297">
        <v>0.05</v>
      </c>
      <c r="R92" s="297">
        <f>G92+H92+I92+K92-N92-P92-L92-O92+M92-Q92</f>
        <v>1539.6</v>
      </c>
      <c r="S92" s="698"/>
    </row>
    <row r="93" spans="1:19" ht="24" customHeight="1">
      <c r="A93" s="163">
        <v>3113061</v>
      </c>
      <c r="B93" s="297" t="s">
        <v>1060</v>
      </c>
      <c r="C93" s="297"/>
      <c r="D93" s="296" t="s">
        <v>1061</v>
      </c>
      <c r="E93" s="296" t="s">
        <v>170</v>
      </c>
      <c r="F93" s="518">
        <v>15</v>
      </c>
      <c r="G93" s="297">
        <v>2111.55</v>
      </c>
      <c r="H93" s="297">
        <v>0</v>
      </c>
      <c r="I93" s="297">
        <v>0</v>
      </c>
      <c r="J93" s="297">
        <v>0</v>
      </c>
      <c r="K93" s="297">
        <v>0</v>
      </c>
      <c r="L93" s="297">
        <v>0</v>
      </c>
      <c r="M93" s="297">
        <v>63.02</v>
      </c>
      <c r="N93" s="297">
        <v>0</v>
      </c>
      <c r="O93" s="297">
        <v>0</v>
      </c>
      <c r="P93" s="297">
        <v>0</v>
      </c>
      <c r="Q93" s="297">
        <v>-0.03</v>
      </c>
      <c r="R93" s="297">
        <f>G93+H93+I93+K93-N93-P93-L93-O93+M93-Q93</f>
        <v>2174.6000000000004</v>
      </c>
      <c r="S93" s="32"/>
    </row>
    <row r="94" spans="1:19" ht="13.5" customHeight="1">
      <c r="A94" s="470" t="s">
        <v>137</v>
      </c>
      <c r="B94" s="450"/>
      <c r="C94" s="450"/>
      <c r="D94" s="471"/>
      <c r="E94" s="471"/>
      <c r="F94" s="545"/>
      <c r="G94" s="451">
        <f>SUM(G92:G93)</f>
        <v>3530.4</v>
      </c>
      <c r="H94" s="451">
        <f aca="true" t="shared" si="15" ref="H94:P94">SUM(H92:H93)</f>
        <v>0</v>
      </c>
      <c r="I94" s="451">
        <f t="shared" si="15"/>
        <v>0</v>
      </c>
      <c r="J94" s="451">
        <f t="shared" si="15"/>
        <v>0</v>
      </c>
      <c r="K94" s="451">
        <f t="shared" si="15"/>
        <v>0</v>
      </c>
      <c r="L94" s="451">
        <f>SUM(L92:L93)</f>
        <v>0</v>
      </c>
      <c r="M94" s="451">
        <f>SUM(M92:M93)</f>
        <v>183.82</v>
      </c>
      <c r="N94" s="451">
        <f t="shared" si="15"/>
        <v>0</v>
      </c>
      <c r="O94" s="451">
        <f>SUM(O92:O93)</f>
        <v>0</v>
      </c>
      <c r="P94" s="451">
        <f t="shared" si="15"/>
        <v>0</v>
      </c>
      <c r="Q94" s="451">
        <f>SUM(Q92:Q93)</f>
        <v>0.020000000000000004</v>
      </c>
      <c r="R94" s="451">
        <f>SUM(R92:R93)</f>
        <v>3714.2000000000003</v>
      </c>
      <c r="S94" s="472"/>
    </row>
    <row r="95" spans="1:19" s="25" customFormat="1" ht="18" customHeight="1">
      <c r="A95" s="65"/>
      <c r="B95" s="279" t="s">
        <v>33</v>
      </c>
      <c r="C95" s="279"/>
      <c r="D95" s="73"/>
      <c r="E95" s="66"/>
      <c r="F95" s="546"/>
      <c r="G95" s="302">
        <f>G74+G78+G82+G86+G90+G94</f>
        <v>21182.190000000002</v>
      </c>
      <c r="H95" s="302">
        <f aca="true" t="shared" si="16" ref="H95:P95">H74+H78+H82+H86+H90+H94</f>
        <v>0</v>
      </c>
      <c r="I95" s="302">
        <f t="shared" si="16"/>
        <v>0</v>
      </c>
      <c r="J95" s="302">
        <f t="shared" si="16"/>
        <v>0</v>
      </c>
      <c r="K95" s="302">
        <f>K74+K78+K82+K86+K90+K94</f>
        <v>0</v>
      </c>
      <c r="L95" s="302">
        <f>L74+L78+L82+L86+L90+L94</f>
        <v>0</v>
      </c>
      <c r="M95" s="302">
        <f>M74+M78+M82+M86+M90+M94</f>
        <v>1102.94</v>
      </c>
      <c r="N95" s="302">
        <f t="shared" si="16"/>
        <v>0</v>
      </c>
      <c r="O95" s="302">
        <f t="shared" si="16"/>
        <v>0</v>
      </c>
      <c r="P95" s="302">
        <f t="shared" si="16"/>
        <v>0</v>
      </c>
      <c r="Q95" s="302">
        <f>Q74+Q78+Q82+Q86+Q90+Q94</f>
        <v>-0.47</v>
      </c>
      <c r="R95" s="302">
        <f>R74+R78+R82+R86+R90+R94</f>
        <v>22285.600000000002</v>
      </c>
      <c r="S95" s="67"/>
    </row>
    <row r="96" spans="1:19" s="286" customFormat="1" ht="39" customHeight="1">
      <c r="A96" s="283"/>
      <c r="B96" s="284"/>
      <c r="C96" s="284"/>
      <c r="D96" s="284"/>
      <c r="E96" s="284" t="s">
        <v>43</v>
      </c>
      <c r="F96" s="531"/>
      <c r="G96" s="284"/>
      <c r="H96" s="284"/>
      <c r="I96" s="284"/>
      <c r="J96" s="284"/>
      <c r="K96" s="284"/>
      <c r="L96" s="284"/>
      <c r="M96" s="284"/>
      <c r="N96" s="284" t="s">
        <v>44</v>
      </c>
      <c r="O96" s="284"/>
      <c r="P96" s="284"/>
      <c r="Q96" s="284"/>
      <c r="R96" s="284"/>
      <c r="S96" s="285"/>
    </row>
    <row r="97" spans="1:19" s="286" customFormat="1" ht="13.5" customHeight="1">
      <c r="A97" s="283" t="s">
        <v>1232</v>
      </c>
      <c r="B97" s="284"/>
      <c r="C97" s="284"/>
      <c r="D97" s="284"/>
      <c r="E97" s="284" t="s">
        <v>42</v>
      </c>
      <c r="F97" s="531"/>
      <c r="G97" s="284"/>
      <c r="H97" s="284"/>
      <c r="I97" s="284"/>
      <c r="J97" s="284"/>
      <c r="K97" s="284"/>
      <c r="L97" s="284"/>
      <c r="M97" s="284"/>
      <c r="N97" s="284" t="s">
        <v>45</v>
      </c>
      <c r="O97" s="284"/>
      <c r="P97" s="284"/>
      <c r="Q97" s="284"/>
      <c r="R97" s="284"/>
      <c r="S97" s="285"/>
    </row>
    <row r="98" spans="1:19" s="41" customFormat="1" ht="18" customHeight="1">
      <c r="A98" s="26"/>
      <c r="B98" s="10"/>
      <c r="C98" s="10"/>
      <c r="D98" s="69"/>
      <c r="E98" s="69"/>
      <c r="F98" s="54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34"/>
    </row>
    <row r="99" spans="1:19" ht="33.75">
      <c r="A99" s="282" t="s">
        <v>0</v>
      </c>
      <c r="B99" s="22"/>
      <c r="C99" s="22"/>
      <c r="D99" s="129"/>
      <c r="E99" s="128" t="s">
        <v>815</v>
      </c>
      <c r="F99" s="533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/>
    </row>
    <row r="100" spans="1:19" ht="20.25">
      <c r="A100" s="8"/>
      <c r="B100" s="131" t="s">
        <v>21</v>
      </c>
      <c r="C100" s="131"/>
      <c r="D100" s="9"/>
      <c r="E100" s="9"/>
      <c r="F100" s="521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30" t="s">
        <v>872</v>
      </c>
    </row>
    <row r="101" spans="1:19" ht="24.75">
      <c r="A101" s="12"/>
      <c r="B101" s="49"/>
      <c r="C101" s="49"/>
      <c r="D101" s="13"/>
      <c r="E101" s="130" t="s">
        <v>1296</v>
      </c>
      <c r="F101" s="522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85" customFormat="1" ht="24" customHeight="1" thickBot="1">
      <c r="A102" s="54" t="s">
        <v>1126</v>
      </c>
      <c r="B102" s="74" t="s">
        <v>1127</v>
      </c>
      <c r="C102" s="75" t="s">
        <v>851</v>
      </c>
      <c r="D102" s="74" t="s">
        <v>1</v>
      </c>
      <c r="E102" s="74" t="s">
        <v>1124</v>
      </c>
      <c r="F102" s="548" t="s">
        <v>1153</v>
      </c>
      <c r="G102" s="28" t="s">
        <v>1120</v>
      </c>
      <c r="H102" s="28" t="s">
        <v>1121</v>
      </c>
      <c r="I102" s="28" t="s">
        <v>1103</v>
      </c>
      <c r="J102" s="28" t="s">
        <v>37</v>
      </c>
      <c r="K102" s="28" t="s">
        <v>1122</v>
      </c>
      <c r="L102" s="28" t="s">
        <v>18</v>
      </c>
      <c r="M102" s="28" t="s">
        <v>19</v>
      </c>
      <c r="N102" s="28" t="s">
        <v>17</v>
      </c>
      <c r="O102" s="28" t="s">
        <v>1125</v>
      </c>
      <c r="P102" s="28" t="s">
        <v>1123</v>
      </c>
      <c r="Q102" s="28" t="s">
        <v>32</v>
      </c>
      <c r="R102" s="28" t="s">
        <v>1128</v>
      </c>
      <c r="S102" s="75" t="s">
        <v>20</v>
      </c>
    </row>
    <row r="103" spans="1:19" ht="18" customHeight="1" thickTop="1">
      <c r="A103" s="134" t="s">
        <v>189</v>
      </c>
      <c r="B103" s="101"/>
      <c r="C103" s="101"/>
      <c r="D103" s="101"/>
      <c r="E103" s="101"/>
      <c r="F103" s="549"/>
      <c r="G103" s="101"/>
      <c r="H103" s="101"/>
      <c r="I103" s="101"/>
      <c r="J103" s="101"/>
      <c r="K103" s="101"/>
      <c r="L103" s="101"/>
      <c r="M103" s="101"/>
      <c r="N103" s="101"/>
      <c r="O103" s="102"/>
      <c r="P103" s="101"/>
      <c r="Q103" s="101"/>
      <c r="R103" s="101"/>
      <c r="S103" s="100"/>
    </row>
    <row r="104" spans="1:19" ht="30.75" customHeight="1">
      <c r="A104" s="163">
        <v>3123071</v>
      </c>
      <c r="B104" s="293" t="s">
        <v>1062</v>
      </c>
      <c r="C104" s="293"/>
      <c r="D104" s="296" t="s">
        <v>1063</v>
      </c>
      <c r="E104" s="299" t="s">
        <v>190</v>
      </c>
      <c r="F104" s="526">
        <v>15</v>
      </c>
      <c r="G104" s="293">
        <v>1714.5</v>
      </c>
      <c r="H104" s="293">
        <v>0</v>
      </c>
      <c r="I104" s="293">
        <v>0</v>
      </c>
      <c r="J104" s="293">
        <v>0</v>
      </c>
      <c r="K104" s="293">
        <v>0</v>
      </c>
      <c r="L104" s="293">
        <v>0</v>
      </c>
      <c r="M104" s="293">
        <v>95.04</v>
      </c>
      <c r="N104" s="293">
        <v>600</v>
      </c>
      <c r="O104" s="293">
        <v>0</v>
      </c>
      <c r="P104" s="293">
        <v>0</v>
      </c>
      <c r="Q104" s="293">
        <v>-0.06</v>
      </c>
      <c r="R104" s="293">
        <f>G104+H104+I104+K104-N104-P104-L104-O104+M104-Q104</f>
        <v>1209.6</v>
      </c>
      <c r="S104" s="32"/>
    </row>
    <row r="105" spans="1:19" s="311" customFormat="1" ht="16.5" customHeight="1">
      <c r="A105" s="470" t="s">
        <v>137</v>
      </c>
      <c r="B105" s="473"/>
      <c r="C105" s="473"/>
      <c r="D105" s="473"/>
      <c r="E105" s="473"/>
      <c r="F105" s="550"/>
      <c r="G105" s="474">
        <f>SUM(G104)</f>
        <v>1714.5</v>
      </c>
      <c r="H105" s="474">
        <f aca="true" t="shared" si="17" ref="H105:P105">SUM(H104)</f>
        <v>0</v>
      </c>
      <c r="I105" s="474">
        <f>SUM(I104)</f>
        <v>0</v>
      </c>
      <c r="J105" s="474">
        <f>SUM(J104)</f>
        <v>0</v>
      </c>
      <c r="K105" s="474">
        <f t="shared" si="17"/>
        <v>0</v>
      </c>
      <c r="L105" s="474">
        <f>SUM(L104)</f>
        <v>0</v>
      </c>
      <c r="M105" s="474">
        <f>SUM(M104)</f>
        <v>95.04</v>
      </c>
      <c r="N105" s="474">
        <f t="shared" si="17"/>
        <v>600</v>
      </c>
      <c r="O105" s="474">
        <f>SUM(O104)</f>
        <v>0</v>
      </c>
      <c r="P105" s="474">
        <f t="shared" si="17"/>
        <v>0</v>
      </c>
      <c r="Q105" s="474">
        <f>SUM(Q104)</f>
        <v>-0.06</v>
      </c>
      <c r="R105" s="474">
        <f>SUM(R104)</f>
        <v>1209.6</v>
      </c>
      <c r="S105" s="475"/>
    </row>
    <row r="106" spans="1:19" ht="18" customHeight="1">
      <c r="A106" s="134" t="s">
        <v>191</v>
      </c>
      <c r="B106" s="309"/>
      <c r="C106" s="309"/>
      <c r="D106" s="310"/>
      <c r="E106" s="301"/>
      <c r="F106" s="527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100"/>
    </row>
    <row r="107" spans="1:19" ht="30.75" customHeight="1">
      <c r="A107" s="163">
        <v>3123081</v>
      </c>
      <c r="B107" s="293" t="s">
        <v>1064</v>
      </c>
      <c r="C107" s="293"/>
      <c r="D107" s="296" t="s">
        <v>1065</v>
      </c>
      <c r="E107" s="299" t="s">
        <v>190</v>
      </c>
      <c r="F107" s="526">
        <v>15</v>
      </c>
      <c r="G107" s="293">
        <v>1714.5</v>
      </c>
      <c r="H107" s="293">
        <v>0</v>
      </c>
      <c r="I107" s="293">
        <v>0</v>
      </c>
      <c r="J107" s="293">
        <v>0</v>
      </c>
      <c r="K107" s="293">
        <v>0</v>
      </c>
      <c r="L107" s="293">
        <v>0</v>
      </c>
      <c r="M107" s="293">
        <v>95.04</v>
      </c>
      <c r="N107" s="293">
        <v>0</v>
      </c>
      <c r="O107" s="293">
        <v>0</v>
      </c>
      <c r="P107" s="293">
        <v>0</v>
      </c>
      <c r="Q107" s="293">
        <v>-0.06</v>
      </c>
      <c r="R107" s="293">
        <f>G107+H107+I107+K107-N107-P107-L107-O107+M107-Q107</f>
        <v>1809.6</v>
      </c>
      <c r="S107" s="164"/>
    </row>
    <row r="108" spans="1:19" s="312" customFormat="1" ht="16.5" customHeight="1">
      <c r="A108" s="470" t="s">
        <v>137</v>
      </c>
      <c r="B108" s="474"/>
      <c r="C108" s="474"/>
      <c r="D108" s="474"/>
      <c r="E108" s="474"/>
      <c r="F108" s="551"/>
      <c r="G108" s="474">
        <f>G107</f>
        <v>1714.5</v>
      </c>
      <c r="H108" s="474">
        <f aca="true" t="shared" si="18" ref="H108:P108">H107</f>
        <v>0</v>
      </c>
      <c r="I108" s="474">
        <f t="shared" si="18"/>
        <v>0</v>
      </c>
      <c r="J108" s="474">
        <f t="shared" si="18"/>
        <v>0</v>
      </c>
      <c r="K108" s="474">
        <f t="shared" si="18"/>
        <v>0</v>
      </c>
      <c r="L108" s="474">
        <f>L107</f>
        <v>0</v>
      </c>
      <c r="M108" s="474">
        <f>M107</f>
        <v>95.04</v>
      </c>
      <c r="N108" s="474">
        <f t="shared" si="18"/>
        <v>0</v>
      </c>
      <c r="O108" s="474">
        <f>O107</f>
        <v>0</v>
      </c>
      <c r="P108" s="474">
        <f t="shared" si="18"/>
        <v>0</v>
      </c>
      <c r="Q108" s="474">
        <f>Q107</f>
        <v>-0.06</v>
      </c>
      <c r="R108" s="474">
        <f>R107</f>
        <v>1809.6</v>
      </c>
      <c r="S108" s="476"/>
    </row>
    <row r="109" spans="1:19" ht="18" customHeight="1">
      <c r="A109" s="134" t="s">
        <v>192</v>
      </c>
      <c r="B109" s="309"/>
      <c r="C109" s="309"/>
      <c r="D109" s="310"/>
      <c r="E109" s="301"/>
      <c r="F109" s="527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100"/>
    </row>
    <row r="110" spans="1:19" ht="30.75" customHeight="1">
      <c r="A110" s="163">
        <v>3123091</v>
      </c>
      <c r="B110" s="293" t="s">
        <v>1066</v>
      </c>
      <c r="C110" s="293"/>
      <c r="D110" s="296" t="s">
        <v>1067</v>
      </c>
      <c r="E110" s="299" t="s">
        <v>190</v>
      </c>
      <c r="F110" s="526">
        <v>15</v>
      </c>
      <c r="G110" s="293">
        <v>1714.501</v>
      </c>
      <c r="H110" s="293">
        <v>0</v>
      </c>
      <c r="I110" s="293">
        <v>0</v>
      </c>
      <c r="J110" s="293">
        <v>0</v>
      </c>
      <c r="K110" s="293">
        <v>0</v>
      </c>
      <c r="L110" s="293">
        <v>0</v>
      </c>
      <c r="M110" s="293">
        <v>95.04</v>
      </c>
      <c r="N110" s="293">
        <v>0</v>
      </c>
      <c r="O110" s="293">
        <v>0</v>
      </c>
      <c r="P110" s="293">
        <v>0</v>
      </c>
      <c r="Q110" s="293">
        <v>-0.06</v>
      </c>
      <c r="R110" s="293">
        <f>G110+H110+I110+K110-N110-P110-L110-O110+M110-Q110</f>
        <v>1809.6009999999999</v>
      </c>
      <c r="S110" s="32"/>
    </row>
    <row r="111" spans="1:19" s="311" customFormat="1" ht="16.5" customHeight="1">
      <c r="A111" s="470" t="s">
        <v>137</v>
      </c>
      <c r="B111" s="473"/>
      <c r="C111" s="473"/>
      <c r="D111" s="473"/>
      <c r="E111" s="473"/>
      <c r="F111" s="550"/>
      <c r="G111" s="474">
        <f>G110</f>
        <v>1714.501</v>
      </c>
      <c r="H111" s="474">
        <f aca="true" t="shared" si="19" ref="H111:P111">H110</f>
        <v>0</v>
      </c>
      <c r="I111" s="474">
        <f t="shared" si="19"/>
        <v>0</v>
      </c>
      <c r="J111" s="474">
        <f t="shared" si="19"/>
        <v>0</v>
      </c>
      <c r="K111" s="474">
        <f t="shared" si="19"/>
        <v>0</v>
      </c>
      <c r="L111" s="474">
        <f>L110</f>
        <v>0</v>
      </c>
      <c r="M111" s="474">
        <f>M110</f>
        <v>95.04</v>
      </c>
      <c r="N111" s="474">
        <f t="shared" si="19"/>
        <v>0</v>
      </c>
      <c r="O111" s="474">
        <f>O110</f>
        <v>0</v>
      </c>
      <c r="P111" s="474">
        <f t="shared" si="19"/>
        <v>0</v>
      </c>
      <c r="Q111" s="474">
        <f>Q110</f>
        <v>-0.06</v>
      </c>
      <c r="R111" s="474">
        <f>R110</f>
        <v>1809.6009999999999</v>
      </c>
      <c r="S111" s="475"/>
    </row>
    <row r="112" spans="1:19" ht="18" customHeight="1">
      <c r="A112" s="134" t="s">
        <v>193</v>
      </c>
      <c r="B112" s="309"/>
      <c r="C112" s="309"/>
      <c r="D112" s="310"/>
      <c r="E112" s="301"/>
      <c r="F112" s="527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100"/>
    </row>
    <row r="113" spans="1:19" ht="30.75" customHeight="1">
      <c r="A113" s="163">
        <v>3120201</v>
      </c>
      <c r="B113" s="293" t="s">
        <v>194</v>
      </c>
      <c r="C113" s="293"/>
      <c r="D113" s="296" t="s">
        <v>195</v>
      </c>
      <c r="E113" s="299" t="s">
        <v>94</v>
      </c>
      <c r="F113" s="526">
        <v>15</v>
      </c>
      <c r="G113" s="293">
        <v>1200</v>
      </c>
      <c r="H113" s="293">
        <v>0</v>
      </c>
      <c r="I113" s="293">
        <v>0</v>
      </c>
      <c r="J113" s="293">
        <v>0</v>
      </c>
      <c r="K113" s="293">
        <v>0</v>
      </c>
      <c r="L113" s="293">
        <v>0</v>
      </c>
      <c r="M113" s="293">
        <v>134.91</v>
      </c>
      <c r="N113" s="293">
        <v>350</v>
      </c>
      <c r="O113" s="293">
        <v>0</v>
      </c>
      <c r="P113" s="293">
        <v>0</v>
      </c>
      <c r="Q113" s="293">
        <v>-0.09</v>
      </c>
      <c r="R113" s="293">
        <f>G113+H113+I113+K113-N113-P113-L113-O113+M113-Q113</f>
        <v>985</v>
      </c>
      <c r="S113" s="32"/>
    </row>
    <row r="114" spans="1:19" ht="30.75" customHeight="1">
      <c r="A114" s="163">
        <v>3123101</v>
      </c>
      <c r="B114" s="293" t="s">
        <v>1068</v>
      </c>
      <c r="C114" s="293"/>
      <c r="D114" s="296" t="s">
        <v>1069</v>
      </c>
      <c r="E114" s="299" t="s">
        <v>190</v>
      </c>
      <c r="F114" s="526">
        <v>15</v>
      </c>
      <c r="G114" s="293">
        <v>1714.5</v>
      </c>
      <c r="H114" s="293">
        <v>0</v>
      </c>
      <c r="I114" s="293">
        <v>0</v>
      </c>
      <c r="J114" s="293">
        <v>0</v>
      </c>
      <c r="K114" s="293">
        <v>0</v>
      </c>
      <c r="L114" s="293">
        <v>0</v>
      </c>
      <c r="M114" s="293">
        <v>95.04</v>
      </c>
      <c r="N114" s="293">
        <v>0</v>
      </c>
      <c r="O114" s="293">
        <v>0</v>
      </c>
      <c r="P114" s="293">
        <v>0</v>
      </c>
      <c r="Q114" s="293">
        <v>-0.06</v>
      </c>
      <c r="R114" s="293">
        <f>G114+H114+I114+K114-N114-P114-L114-O114+M114-Q114</f>
        <v>1809.6</v>
      </c>
      <c r="S114" s="32"/>
    </row>
    <row r="115" spans="1:19" s="312" customFormat="1" ht="16.5" customHeight="1">
      <c r="A115" s="470" t="s">
        <v>137</v>
      </c>
      <c r="B115" s="474"/>
      <c r="C115" s="474"/>
      <c r="D115" s="474"/>
      <c r="E115" s="474"/>
      <c r="F115" s="551"/>
      <c r="G115" s="474">
        <f>SUM(G113:G114)</f>
        <v>2914.5</v>
      </c>
      <c r="H115" s="474">
        <f aca="true" t="shared" si="20" ref="H115:R115">SUM(H113:H114)</f>
        <v>0</v>
      </c>
      <c r="I115" s="474">
        <f t="shared" si="20"/>
        <v>0</v>
      </c>
      <c r="J115" s="474">
        <f t="shared" si="20"/>
        <v>0</v>
      </c>
      <c r="K115" s="474">
        <f t="shared" si="20"/>
        <v>0</v>
      </c>
      <c r="L115" s="474">
        <f>SUM(L113:L114)</f>
        <v>0</v>
      </c>
      <c r="M115" s="474">
        <f>SUM(M113:M114)</f>
        <v>229.95</v>
      </c>
      <c r="N115" s="474">
        <f t="shared" si="20"/>
        <v>350</v>
      </c>
      <c r="O115" s="474">
        <f t="shared" si="20"/>
        <v>0</v>
      </c>
      <c r="P115" s="474">
        <f t="shared" si="20"/>
        <v>0</v>
      </c>
      <c r="Q115" s="474">
        <f t="shared" si="20"/>
        <v>-0.15</v>
      </c>
      <c r="R115" s="474">
        <f t="shared" si="20"/>
        <v>2794.6</v>
      </c>
      <c r="S115" s="476"/>
    </row>
    <row r="116" spans="1:19" ht="18" customHeight="1">
      <c r="A116" s="134" t="s">
        <v>196</v>
      </c>
      <c r="B116" s="309"/>
      <c r="C116" s="309"/>
      <c r="D116" s="310"/>
      <c r="E116" s="301"/>
      <c r="F116" s="527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100"/>
    </row>
    <row r="117" spans="1:19" ht="30.75" customHeight="1">
      <c r="A117" s="163">
        <v>3123111</v>
      </c>
      <c r="B117" s="293" t="s">
        <v>1070</v>
      </c>
      <c r="C117" s="293"/>
      <c r="D117" s="296" t="s">
        <v>1071</v>
      </c>
      <c r="E117" s="299" t="s">
        <v>190</v>
      </c>
      <c r="F117" s="526">
        <v>15</v>
      </c>
      <c r="G117" s="293">
        <v>1714.5</v>
      </c>
      <c r="H117" s="293">
        <v>0</v>
      </c>
      <c r="I117" s="293">
        <v>0</v>
      </c>
      <c r="J117" s="293">
        <v>0</v>
      </c>
      <c r="K117" s="293">
        <v>0</v>
      </c>
      <c r="L117" s="293">
        <v>0</v>
      </c>
      <c r="M117" s="293">
        <v>95.04</v>
      </c>
      <c r="N117" s="293">
        <v>0</v>
      </c>
      <c r="O117" s="293">
        <v>0</v>
      </c>
      <c r="P117" s="293">
        <v>0</v>
      </c>
      <c r="Q117" s="293">
        <v>-0.06</v>
      </c>
      <c r="R117" s="293">
        <f>G117+H117+I117+K117-N117-P117-L117-O117+M117-Q117</f>
        <v>1809.6</v>
      </c>
      <c r="S117" s="32"/>
    </row>
    <row r="118" spans="1:19" s="311" customFormat="1" ht="16.5" customHeight="1">
      <c r="A118" s="470" t="s">
        <v>137</v>
      </c>
      <c r="B118" s="473"/>
      <c r="C118" s="473"/>
      <c r="D118" s="473"/>
      <c r="E118" s="473"/>
      <c r="F118" s="550"/>
      <c r="G118" s="474">
        <f>G117</f>
        <v>1714.5</v>
      </c>
      <c r="H118" s="474">
        <f aca="true" t="shared" si="21" ref="H118:P118">H117</f>
        <v>0</v>
      </c>
      <c r="I118" s="474">
        <f t="shared" si="21"/>
        <v>0</v>
      </c>
      <c r="J118" s="474">
        <f t="shared" si="21"/>
        <v>0</v>
      </c>
      <c r="K118" s="474">
        <f t="shared" si="21"/>
        <v>0</v>
      </c>
      <c r="L118" s="474">
        <f>L117</f>
        <v>0</v>
      </c>
      <c r="M118" s="474">
        <f>M117</f>
        <v>95.04</v>
      </c>
      <c r="N118" s="474">
        <f t="shared" si="21"/>
        <v>0</v>
      </c>
      <c r="O118" s="474">
        <f>O117</f>
        <v>0</v>
      </c>
      <c r="P118" s="474">
        <f t="shared" si="21"/>
        <v>0</v>
      </c>
      <c r="Q118" s="474">
        <f>Q117</f>
        <v>-0.06</v>
      </c>
      <c r="R118" s="474">
        <f>R117</f>
        <v>1809.6</v>
      </c>
      <c r="S118" s="475"/>
    </row>
    <row r="119" spans="1:19" ht="18" customHeight="1">
      <c r="A119" s="134" t="s">
        <v>197</v>
      </c>
      <c r="B119" s="309"/>
      <c r="C119" s="309"/>
      <c r="D119" s="310"/>
      <c r="E119" s="301"/>
      <c r="F119" s="527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100"/>
    </row>
    <row r="120" spans="1:19" ht="30.75" customHeight="1">
      <c r="A120" s="163">
        <v>3123121</v>
      </c>
      <c r="B120" s="293" t="s">
        <v>1072</v>
      </c>
      <c r="C120" s="293"/>
      <c r="D120" s="296" t="s">
        <v>1073</v>
      </c>
      <c r="E120" s="299" t="s">
        <v>190</v>
      </c>
      <c r="F120" s="526">
        <v>15</v>
      </c>
      <c r="G120" s="293">
        <v>1714.5</v>
      </c>
      <c r="H120" s="293">
        <v>0</v>
      </c>
      <c r="I120" s="293">
        <v>0</v>
      </c>
      <c r="J120" s="293">
        <v>0</v>
      </c>
      <c r="K120" s="293">
        <v>0</v>
      </c>
      <c r="L120" s="293">
        <v>0</v>
      </c>
      <c r="M120" s="293">
        <v>95.04</v>
      </c>
      <c r="N120" s="293">
        <v>0</v>
      </c>
      <c r="O120" s="293">
        <v>0</v>
      </c>
      <c r="P120" s="293">
        <v>0</v>
      </c>
      <c r="Q120" s="293">
        <v>-0.06</v>
      </c>
      <c r="R120" s="293">
        <f>G120+H120+I120+K120-N120-P120-L120-O120+M120-Q120</f>
        <v>1809.6</v>
      </c>
      <c r="S120" s="32"/>
    </row>
    <row r="121" spans="1:19" s="311" customFormat="1" ht="16.5" customHeight="1">
      <c r="A121" s="470" t="s">
        <v>137</v>
      </c>
      <c r="B121" s="473"/>
      <c r="C121" s="473"/>
      <c r="D121" s="473"/>
      <c r="E121" s="473"/>
      <c r="F121" s="550"/>
      <c r="G121" s="474">
        <f>G120</f>
        <v>1714.5</v>
      </c>
      <c r="H121" s="474">
        <f aca="true" t="shared" si="22" ref="H121:P121">H120</f>
        <v>0</v>
      </c>
      <c r="I121" s="474">
        <f t="shared" si="22"/>
        <v>0</v>
      </c>
      <c r="J121" s="474">
        <f t="shared" si="22"/>
        <v>0</v>
      </c>
      <c r="K121" s="474">
        <f t="shared" si="22"/>
        <v>0</v>
      </c>
      <c r="L121" s="474">
        <f>L120</f>
        <v>0</v>
      </c>
      <c r="M121" s="474">
        <f>M120</f>
        <v>95.04</v>
      </c>
      <c r="N121" s="474">
        <f t="shared" si="22"/>
        <v>0</v>
      </c>
      <c r="O121" s="474">
        <f>O120</f>
        <v>0</v>
      </c>
      <c r="P121" s="474">
        <f t="shared" si="22"/>
        <v>0</v>
      </c>
      <c r="Q121" s="474">
        <f>Q120</f>
        <v>-0.06</v>
      </c>
      <c r="R121" s="474">
        <f>R120</f>
        <v>1809.6</v>
      </c>
      <c r="S121" s="475"/>
    </row>
    <row r="122" spans="1:19" ht="18" customHeight="1">
      <c r="A122" s="134" t="s">
        <v>198</v>
      </c>
      <c r="B122" s="309"/>
      <c r="C122" s="309"/>
      <c r="D122" s="310"/>
      <c r="E122" s="301"/>
      <c r="F122" s="527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100"/>
    </row>
    <row r="123" spans="1:19" ht="30.75" customHeight="1">
      <c r="A123" s="163">
        <v>3123131</v>
      </c>
      <c r="B123" s="293" t="s">
        <v>1074</v>
      </c>
      <c r="C123" s="293"/>
      <c r="D123" s="296" t="s">
        <v>1075</v>
      </c>
      <c r="E123" s="299" t="s">
        <v>190</v>
      </c>
      <c r="F123" s="526">
        <v>15</v>
      </c>
      <c r="G123" s="293">
        <v>1714.5</v>
      </c>
      <c r="H123" s="293">
        <v>0</v>
      </c>
      <c r="I123" s="293">
        <v>0</v>
      </c>
      <c r="J123" s="293">
        <v>0</v>
      </c>
      <c r="K123" s="293">
        <v>0</v>
      </c>
      <c r="L123" s="293">
        <v>0</v>
      </c>
      <c r="M123" s="293">
        <v>95.04</v>
      </c>
      <c r="N123" s="293">
        <v>0</v>
      </c>
      <c r="O123" s="293">
        <v>0</v>
      </c>
      <c r="P123" s="293">
        <v>0</v>
      </c>
      <c r="Q123" s="293">
        <v>-0.06</v>
      </c>
      <c r="R123" s="293">
        <f>G123+H123+I123+K123-N123-P123-L123-O123+M123-Q123</f>
        <v>1809.6</v>
      </c>
      <c r="S123" s="32"/>
    </row>
    <row r="124" spans="1:19" s="311" customFormat="1" ht="16.5" customHeight="1">
      <c r="A124" s="470" t="s">
        <v>137</v>
      </c>
      <c r="B124" s="473"/>
      <c r="C124" s="473"/>
      <c r="D124" s="473"/>
      <c r="E124" s="473"/>
      <c r="F124" s="550"/>
      <c r="G124" s="474">
        <f>G123</f>
        <v>1714.5</v>
      </c>
      <c r="H124" s="474">
        <f aca="true" t="shared" si="23" ref="H124:P124">H123</f>
        <v>0</v>
      </c>
      <c r="I124" s="474">
        <f t="shared" si="23"/>
        <v>0</v>
      </c>
      <c r="J124" s="474">
        <f t="shared" si="23"/>
        <v>0</v>
      </c>
      <c r="K124" s="474">
        <f t="shared" si="23"/>
        <v>0</v>
      </c>
      <c r="L124" s="474">
        <f>L123</f>
        <v>0</v>
      </c>
      <c r="M124" s="474">
        <f>M123</f>
        <v>95.04</v>
      </c>
      <c r="N124" s="474">
        <f t="shared" si="23"/>
        <v>0</v>
      </c>
      <c r="O124" s="474">
        <f>O123</f>
        <v>0</v>
      </c>
      <c r="P124" s="474">
        <f t="shared" si="23"/>
        <v>0</v>
      </c>
      <c r="Q124" s="474">
        <f>Q123</f>
        <v>-0.06</v>
      </c>
      <c r="R124" s="474">
        <f>R123</f>
        <v>1809.6</v>
      </c>
      <c r="S124" s="475"/>
    </row>
    <row r="125" spans="1:19" ht="21" customHeight="1">
      <c r="A125" s="59"/>
      <c r="B125" s="279" t="s">
        <v>33</v>
      </c>
      <c r="C125" s="279"/>
      <c r="D125" s="61"/>
      <c r="E125" s="61"/>
      <c r="F125" s="552"/>
      <c r="G125" s="302">
        <f>G105+G108+G111+G115+G118+G121+G124</f>
        <v>13201.501</v>
      </c>
      <c r="H125" s="306">
        <f aca="true" t="shared" si="24" ref="H125:R125">H105+H108+H111+H115+H118+H121+H124</f>
        <v>0</v>
      </c>
      <c r="I125" s="306">
        <f t="shared" si="24"/>
        <v>0</v>
      </c>
      <c r="J125" s="306">
        <f t="shared" si="24"/>
        <v>0</v>
      </c>
      <c r="K125" s="306">
        <f t="shared" si="24"/>
        <v>0</v>
      </c>
      <c r="L125" s="306">
        <f>L105+L108+L111+L115+L118+L121+L124</f>
        <v>0</v>
      </c>
      <c r="M125" s="306">
        <f>M105+M108+M111+M115+M118+M121+M124</f>
        <v>800.1899999999998</v>
      </c>
      <c r="N125" s="306">
        <f t="shared" si="24"/>
        <v>950</v>
      </c>
      <c r="O125" s="306">
        <f t="shared" si="24"/>
        <v>0</v>
      </c>
      <c r="P125" s="306">
        <f t="shared" si="24"/>
        <v>0</v>
      </c>
      <c r="Q125" s="306">
        <f t="shared" si="24"/>
        <v>-0.51</v>
      </c>
      <c r="R125" s="306">
        <f t="shared" si="24"/>
        <v>13052.201000000001</v>
      </c>
      <c r="S125" s="62"/>
    </row>
    <row r="126" ht="27" customHeight="1"/>
    <row r="127" spans="1:19" s="286" customFormat="1" ht="18.75">
      <c r="A127" s="283"/>
      <c r="B127" s="284"/>
      <c r="C127" s="284"/>
      <c r="D127" s="284"/>
      <c r="E127" s="284" t="s">
        <v>43</v>
      </c>
      <c r="F127" s="531"/>
      <c r="G127" s="284"/>
      <c r="H127" s="284"/>
      <c r="I127" s="284"/>
      <c r="J127" s="284"/>
      <c r="K127" s="284"/>
      <c r="L127" s="284"/>
      <c r="M127" s="284"/>
      <c r="N127" s="284" t="s">
        <v>44</v>
      </c>
      <c r="O127" s="284"/>
      <c r="P127" s="284"/>
      <c r="Q127" s="284"/>
      <c r="R127" s="284"/>
      <c r="S127" s="285"/>
    </row>
    <row r="128" spans="1:19" s="286" customFormat="1" ht="18.75">
      <c r="A128" s="283" t="s">
        <v>1232</v>
      </c>
      <c r="B128" s="284"/>
      <c r="C128" s="284"/>
      <c r="D128" s="284"/>
      <c r="E128" s="284" t="s">
        <v>42</v>
      </c>
      <c r="F128" s="531"/>
      <c r="G128" s="284"/>
      <c r="H128" s="284"/>
      <c r="I128" s="284"/>
      <c r="J128" s="284"/>
      <c r="K128" s="284"/>
      <c r="L128" s="284"/>
      <c r="M128" s="284"/>
      <c r="N128" s="284" t="s">
        <v>45</v>
      </c>
      <c r="O128" s="284"/>
      <c r="P128" s="284"/>
      <c r="Q128" s="284"/>
      <c r="R128" s="284"/>
      <c r="S128" s="285"/>
    </row>
    <row r="129" spans="1:19" s="41" customFormat="1" ht="18" customHeight="1">
      <c r="A129" s="26"/>
      <c r="B129" s="10"/>
      <c r="C129" s="10"/>
      <c r="D129" s="69"/>
      <c r="E129" s="69"/>
      <c r="F129" s="54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34"/>
    </row>
    <row r="130" spans="1:19" ht="33.75">
      <c r="A130" s="282" t="s">
        <v>0</v>
      </c>
      <c r="B130" s="22"/>
      <c r="C130" s="22"/>
      <c r="D130" s="129"/>
      <c r="E130" s="128" t="s">
        <v>815</v>
      </c>
      <c r="F130" s="533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31" t="s">
        <v>21</v>
      </c>
      <c r="C131" s="131"/>
      <c r="D131" s="9"/>
      <c r="E131" s="9"/>
      <c r="F131" s="521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30" t="s">
        <v>873</v>
      </c>
    </row>
    <row r="132" spans="1:19" ht="22.5" customHeight="1">
      <c r="A132" s="12"/>
      <c r="B132" s="49"/>
      <c r="C132" s="49"/>
      <c r="D132" s="13"/>
      <c r="E132" s="130" t="s">
        <v>1296</v>
      </c>
      <c r="F132" s="522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706" customFormat="1" ht="29.25" customHeight="1" thickBot="1">
      <c r="A133" s="498" t="s">
        <v>1126</v>
      </c>
      <c r="B133" s="499" t="s">
        <v>1127</v>
      </c>
      <c r="C133" s="500" t="s">
        <v>851</v>
      </c>
      <c r="D133" s="499" t="s">
        <v>1</v>
      </c>
      <c r="E133" s="499" t="s">
        <v>1124</v>
      </c>
      <c r="F133" s="553" t="s">
        <v>1153</v>
      </c>
      <c r="G133" s="335" t="s">
        <v>1120</v>
      </c>
      <c r="H133" s="335" t="s">
        <v>1121</v>
      </c>
      <c r="I133" s="335" t="s">
        <v>1103</v>
      </c>
      <c r="J133" s="331" t="s">
        <v>37</v>
      </c>
      <c r="K133" s="335" t="s">
        <v>1122</v>
      </c>
      <c r="L133" s="335" t="s">
        <v>18</v>
      </c>
      <c r="M133" s="335" t="s">
        <v>19</v>
      </c>
      <c r="N133" s="337" t="s">
        <v>1138</v>
      </c>
      <c r="O133" s="335" t="s">
        <v>1125</v>
      </c>
      <c r="P133" s="46" t="s">
        <v>1123</v>
      </c>
      <c r="Q133" s="335" t="s">
        <v>32</v>
      </c>
      <c r="R133" s="335" t="s">
        <v>1128</v>
      </c>
      <c r="S133" s="500" t="s">
        <v>20</v>
      </c>
    </row>
    <row r="134" spans="1:19" ht="33" customHeight="1" thickTop="1">
      <c r="A134" s="135" t="s">
        <v>5</v>
      </c>
      <c r="B134" s="105"/>
      <c r="C134" s="105"/>
      <c r="D134" s="105"/>
      <c r="E134" s="106"/>
      <c r="F134" s="554"/>
      <c r="G134" s="105"/>
      <c r="H134" s="105"/>
      <c r="I134" s="105"/>
      <c r="J134" s="105"/>
      <c r="K134" s="105"/>
      <c r="L134" s="105"/>
      <c r="M134" s="105"/>
      <c r="N134" s="105"/>
      <c r="O134" s="107"/>
      <c r="P134" s="105"/>
      <c r="Q134" s="105"/>
      <c r="R134" s="105"/>
      <c r="S134" s="100"/>
    </row>
    <row r="135" spans="1:19" ht="42" customHeight="1">
      <c r="A135" s="257">
        <v>320001</v>
      </c>
      <c r="B135" s="293" t="s">
        <v>802</v>
      </c>
      <c r="C135" s="444" t="s">
        <v>850</v>
      </c>
      <c r="D135" s="296" t="s">
        <v>920</v>
      </c>
      <c r="E135" s="296" t="s">
        <v>204</v>
      </c>
      <c r="F135" s="518">
        <v>15</v>
      </c>
      <c r="G135" s="293">
        <v>6000</v>
      </c>
      <c r="H135" s="293">
        <v>0</v>
      </c>
      <c r="I135" s="293">
        <v>0</v>
      </c>
      <c r="J135" s="293">
        <v>0</v>
      </c>
      <c r="K135" s="293">
        <v>0</v>
      </c>
      <c r="L135" s="293">
        <v>734.34</v>
      </c>
      <c r="M135" s="293">
        <v>0</v>
      </c>
      <c r="N135" s="293">
        <v>500</v>
      </c>
      <c r="O135" s="293">
        <v>0</v>
      </c>
      <c r="P135" s="293">
        <v>0</v>
      </c>
      <c r="Q135" s="293">
        <v>0.06</v>
      </c>
      <c r="R135" s="293">
        <f>G135+H135+I135+K135-N135-P135-L135-O135+M135-Q135</f>
        <v>4765.599999999999</v>
      </c>
      <c r="S135" s="47"/>
    </row>
    <row r="136" spans="1:19" ht="42" customHeight="1">
      <c r="A136" s="257">
        <v>3130101</v>
      </c>
      <c r="B136" s="293" t="s">
        <v>829</v>
      </c>
      <c r="C136" s="293"/>
      <c r="D136" s="296" t="s">
        <v>199</v>
      </c>
      <c r="E136" s="296" t="s">
        <v>94</v>
      </c>
      <c r="F136" s="518">
        <v>15</v>
      </c>
      <c r="G136" s="293">
        <v>3250.05</v>
      </c>
      <c r="H136" s="293">
        <v>0</v>
      </c>
      <c r="I136" s="293">
        <v>0</v>
      </c>
      <c r="J136" s="293">
        <v>0</v>
      </c>
      <c r="K136" s="293">
        <v>0</v>
      </c>
      <c r="L136" s="293">
        <v>124.46</v>
      </c>
      <c r="M136" s="293">
        <v>0</v>
      </c>
      <c r="N136" s="293">
        <v>0</v>
      </c>
      <c r="O136" s="293">
        <v>0</v>
      </c>
      <c r="P136" s="293">
        <v>0</v>
      </c>
      <c r="Q136" s="293">
        <v>-0.01</v>
      </c>
      <c r="R136" s="293">
        <f>G136+H136+I136+K136-N136-P136-L136-O136+M136-Q136</f>
        <v>3125.6000000000004</v>
      </c>
      <c r="S136" s="47"/>
    </row>
    <row r="137" spans="1:19" ht="42" customHeight="1">
      <c r="A137" s="257">
        <v>3130102</v>
      </c>
      <c r="B137" s="293" t="s">
        <v>200</v>
      </c>
      <c r="C137" s="293"/>
      <c r="D137" s="296" t="s">
        <v>201</v>
      </c>
      <c r="E137" s="296" t="s">
        <v>94</v>
      </c>
      <c r="F137" s="518">
        <v>15</v>
      </c>
      <c r="G137" s="293">
        <v>3250.05</v>
      </c>
      <c r="H137" s="293">
        <v>0</v>
      </c>
      <c r="I137" s="293">
        <v>0</v>
      </c>
      <c r="J137" s="293">
        <v>0</v>
      </c>
      <c r="K137" s="293">
        <v>0</v>
      </c>
      <c r="L137" s="293">
        <v>124.46</v>
      </c>
      <c r="M137" s="293">
        <v>0</v>
      </c>
      <c r="N137" s="293">
        <v>0</v>
      </c>
      <c r="O137" s="293">
        <v>0</v>
      </c>
      <c r="P137" s="293">
        <v>0</v>
      </c>
      <c r="Q137" s="293">
        <v>-0.01</v>
      </c>
      <c r="R137" s="293">
        <f>G137+H137+I137+K137-N137-P137-L137-O137+M137-Q137</f>
        <v>3125.6000000000004</v>
      </c>
      <c r="S137" s="47"/>
    </row>
    <row r="138" spans="1:19" ht="42" customHeight="1">
      <c r="A138" s="257">
        <v>5200001</v>
      </c>
      <c r="B138" s="293" t="s">
        <v>202</v>
      </c>
      <c r="C138" s="293"/>
      <c r="D138" s="296" t="s">
        <v>203</v>
      </c>
      <c r="E138" s="296" t="s">
        <v>94</v>
      </c>
      <c r="F138" s="518">
        <v>15</v>
      </c>
      <c r="G138" s="293">
        <v>4350</v>
      </c>
      <c r="H138" s="293">
        <v>0</v>
      </c>
      <c r="I138" s="293">
        <v>0</v>
      </c>
      <c r="J138" s="293">
        <v>0</v>
      </c>
      <c r="K138" s="293">
        <v>0</v>
      </c>
      <c r="L138" s="293">
        <v>407.07</v>
      </c>
      <c r="M138" s="293">
        <v>0</v>
      </c>
      <c r="N138" s="293">
        <v>0</v>
      </c>
      <c r="O138" s="293">
        <v>0</v>
      </c>
      <c r="P138" s="293">
        <v>0</v>
      </c>
      <c r="Q138" s="293">
        <v>0.13</v>
      </c>
      <c r="R138" s="293">
        <f>G138+H138+I138+K138-N138-P138-L138-O138+M138-Q138</f>
        <v>3942.7999999999997</v>
      </c>
      <c r="S138" s="165"/>
    </row>
    <row r="139" spans="1:19" s="317" customFormat="1" ht="27" customHeight="1">
      <c r="A139" s="315" t="s">
        <v>137</v>
      </c>
      <c r="B139" s="299"/>
      <c r="C139" s="299"/>
      <c r="D139" s="299"/>
      <c r="E139" s="299"/>
      <c r="F139" s="526"/>
      <c r="G139" s="298">
        <f>SUM(G135:G138)</f>
        <v>16850.1</v>
      </c>
      <c r="H139" s="298">
        <f aca="true" t="shared" si="25" ref="H139:R139">SUM(H135:H138)</f>
        <v>0</v>
      </c>
      <c r="I139" s="298">
        <f t="shared" si="25"/>
        <v>0</v>
      </c>
      <c r="J139" s="298">
        <f t="shared" si="25"/>
        <v>0</v>
      </c>
      <c r="K139" s="298">
        <f t="shared" si="25"/>
        <v>0</v>
      </c>
      <c r="L139" s="298">
        <f>SUM(L135:L138)</f>
        <v>1390.3300000000002</v>
      </c>
      <c r="M139" s="298">
        <f>SUM(M135:M138)</f>
        <v>0</v>
      </c>
      <c r="N139" s="298">
        <f t="shared" si="25"/>
        <v>500</v>
      </c>
      <c r="O139" s="298">
        <f t="shared" si="25"/>
        <v>0</v>
      </c>
      <c r="P139" s="298">
        <f t="shared" si="25"/>
        <v>0</v>
      </c>
      <c r="Q139" s="298">
        <f t="shared" si="25"/>
        <v>0.16999999999999998</v>
      </c>
      <c r="R139" s="298">
        <f t="shared" si="25"/>
        <v>14959.599999999999</v>
      </c>
      <c r="S139" s="316"/>
    </row>
    <row r="140" spans="1:19" ht="33" customHeight="1">
      <c r="A140" s="135" t="s">
        <v>41</v>
      </c>
      <c r="B140" s="309"/>
      <c r="C140" s="309"/>
      <c r="D140" s="300"/>
      <c r="E140" s="310"/>
      <c r="F140" s="555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100"/>
    </row>
    <row r="141" spans="1:19" s="45" customFormat="1" ht="42" customHeight="1">
      <c r="A141" s="254">
        <v>330001</v>
      </c>
      <c r="B141" s="313" t="s">
        <v>731</v>
      </c>
      <c r="C141" s="469" t="s">
        <v>850</v>
      </c>
      <c r="D141" s="314" t="s">
        <v>921</v>
      </c>
      <c r="E141" s="299" t="s">
        <v>732</v>
      </c>
      <c r="F141" s="526">
        <v>15</v>
      </c>
      <c r="G141" s="293">
        <v>7500</v>
      </c>
      <c r="H141" s="293">
        <v>0</v>
      </c>
      <c r="I141" s="293">
        <v>0</v>
      </c>
      <c r="J141" s="293">
        <v>0</v>
      </c>
      <c r="K141" s="293">
        <v>0</v>
      </c>
      <c r="L141" s="293">
        <v>1054.74</v>
      </c>
      <c r="M141" s="293">
        <v>0</v>
      </c>
      <c r="N141" s="293">
        <v>1000</v>
      </c>
      <c r="O141" s="293">
        <v>0</v>
      </c>
      <c r="P141" s="293">
        <v>129</v>
      </c>
      <c r="Q141" s="293">
        <v>-0.14</v>
      </c>
      <c r="R141" s="293">
        <f>G141+H141+I141+J141+K141-N141-O141-P141-L141-M141-Q141</f>
        <v>5316.400000000001</v>
      </c>
      <c r="S141" s="18"/>
    </row>
    <row r="142" spans="1:19" s="317" customFormat="1" ht="27" customHeight="1">
      <c r="A142" s="315" t="s">
        <v>137</v>
      </c>
      <c r="B142" s="299"/>
      <c r="C142" s="299"/>
      <c r="D142" s="299"/>
      <c r="E142" s="299"/>
      <c r="F142" s="526"/>
      <c r="G142" s="298">
        <f>G141</f>
        <v>7500</v>
      </c>
      <c r="H142" s="298">
        <f aca="true" t="shared" si="26" ref="H142:P142">H141</f>
        <v>0</v>
      </c>
      <c r="I142" s="298">
        <f t="shared" si="26"/>
        <v>0</v>
      </c>
      <c r="J142" s="298">
        <f t="shared" si="26"/>
        <v>0</v>
      </c>
      <c r="K142" s="298">
        <f t="shared" si="26"/>
        <v>0</v>
      </c>
      <c r="L142" s="298">
        <f>L141</f>
        <v>1054.74</v>
      </c>
      <c r="M142" s="298">
        <f>M141</f>
        <v>0</v>
      </c>
      <c r="N142" s="298">
        <f t="shared" si="26"/>
        <v>1000</v>
      </c>
      <c r="O142" s="298">
        <f t="shared" si="26"/>
        <v>0</v>
      </c>
      <c r="P142" s="298">
        <f t="shared" si="26"/>
        <v>129</v>
      </c>
      <c r="Q142" s="298">
        <f>Q141</f>
        <v>-0.14</v>
      </c>
      <c r="R142" s="298">
        <f>R141</f>
        <v>5316.400000000001</v>
      </c>
      <c r="S142" s="316"/>
    </row>
    <row r="143" spans="1:19" ht="33" customHeight="1">
      <c r="A143" s="135" t="s">
        <v>207</v>
      </c>
      <c r="B143" s="309"/>
      <c r="C143" s="309"/>
      <c r="D143" s="300"/>
      <c r="E143" s="300"/>
      <c r="F143" s="536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100"/>
    </row>
    <row r="144" spans="1:19" ht="42" customHeight="1">
      <c r="A144" s="163">
        <v>5400201</v>
      </c>
      <c r="B144" s="293" t="s">
        <v>209</v>
      </c>
      <c r="C144" s="293"/>
      <c r="D144" s="296" t="s">
        <v>210</v>
      </c>
      <c r="E144" s="296" t="s">
        <v>6</v>
      </c>
      <c r="F144" s="518">
        <v>15</v>
      </c>
      <c r="G144" s="293">
        <v>2901.15</v>
      </c>
      <c r="H144" s="293">
        <v>0</v>
      </c>
      <c r="I144" s="293">
        <v>0</v>
      </c>
      <c r="J144" s="293">
        <v>0</v>
      </c>
      <c r="K144" s="293">
        <v>0</v>
      </c>
      <c r="L144" s="293">
        <v>66.22</v>
      </c>
      <c r="M144" s="293">
        <v>0</v>
      </c>
      <c r="N144" s="293">
        <v>500</v>
      </c>
      <c r="O144" s="293">
        <v>0</v>
      </c>
      <c r="P144" s="293">
        <v>0</v>
      </c>
      <c r="Q144" s="293">
        <v>-0.07</v>
      </c>
      <c r="R144" s="293">
        <f>G144+H144+I144+K144-N144-P144-L144-O144+M144-Q144</f>
        <v>2335.0000000000005</v>
      </c>
      <c r="S144" s="165"/>
    </row>
    <row r="145" spans="1:19" ht="42" customHeight="1">
      <c r="A145" s="163">
        <v>5400207</v>
      </c>
      <c r="B145" s="293" t="s">
        <v>211</v>
      </c>
      <c r="C145" s="444" t="s">
        <v>850</v>
      </c>
      <c r="D145" s="296" t="s">
        <v>212</v>
      </c>
      <c r="E145" s="296" t="s">
        <v>208</v>
      </c>
      <c r="F145" s="518">
        <v>15</v>
      </c>
      <c r="G145" s="293">
        <v>5500.05</v>
      </c>
      <c r="H145" s="293">
        <v>0</v>
      </c>
      <c r="I145" s="293">
        <v>0</v>
      </c>
      <c r="J145" s="293">
        <v>0</v>
      </c>
      <c r="K145" s="293">
        <v>0</v>
      </c>
      <c r="L145" s="293">
        <v>627.55</v>
      </c>
      <c r="M145" s="293">
        <v>0</v>
      </c>
      <c r="N145" s="293">
        <v>0</v>
      </c>
      <c r="O145" s="293">
        <v>0</v>
      </c>
      <c r="P145" s="293">
        <v>0</v>
      </c>
      <c r="Q145" s="293">
        <v>-0.1</v>
      </c>
      <c r="R145" s="293">
        <f>G145+H145+I145+K145-N145-P145-L145-O145+M145-Q145</f>
        <v>4872.6</v>
      </c>
      <c r="S145" s="165"/>
    </row>
    <row r="146" spans="1:19" s="317" customFormat="1" ht="27" customHeight="1">
      <c r="A146" s="315" t="s">
        <v>137</v>
      </c>
      <c r="B146" s="299"/>
      <c r="C146" s="299"/>
      <c r="D146" s="299"/>
      <c r="E146" s="299"/>
      <c r="F146" s="526"/>
      <c r="G146" s="298">
        <f aca="true" t="shared" si="27" ref="G146:R146">SUM(G144:G145)</f>
        <v>8401.2</v>
      </c>
      <c r="H146" s="298">
        <f t="shared" si="27"/>
        <v>0</v>
      </c>
      <c r="I146" s="298">
        <f t="shared" si="27"/>
        <v>0</v>
      </c>
      <c r="J146" s="298">
        <f t="shared" si="27"/>
        <v>0</v>
      </c>
      <c r="K146" s="298">
        <f t="shared" si="27"/>
        <v>0</v>
      </c>
      <c r="L146" s="298">
        <f>SUM(L144:L145)</f>
        <v>693.77</v>
      </c>
      <c r="M146" s="298">
        <f>SUM(M144:M145)</f>
        <v>0</v>
      </c>
      <c r="N146" s="298">
        <f t="shared" si="27"/>
        <v>500</v>
      </c>
      <c r="O146" s="298">
        <f t="shared" si="27"/>
        <v>0</v>
      </c>
      <c r="P146" s="298">
        <f t="shared" si="27"/>
        <v>0</v>
      </c>
      <c r="Q146" s="298">
        <f t="shared" si="27"/>
        <v>-0.17</v>
      </c>
      <c r="R146" s="298">
        <f t="shared" si="27"/>
        <v>7207.6</v>
      </c>
      <c r="S146" s="316"/>
    </row>
    <row r="147" spans="1:19" s="25" customFormat="1" ht="33" customHeight="1">
      <c r="A147" s="125"/>
      <c r="B147" s="279" t="s">
        <v>33</v>
      </c>
      <c r="C147" s="279"/>
      <c r="D147" s="89"/>
      <c r="E147" s="89"/>
      <c r="F147" s="556"/>
      <c r="G147" s="302">
        <f>G139+G142+G146</f>
        <v>32751.3</v>
      </c>
      <c r="H147" s="306">
        <f aca="true" t="shared" si="28" ref="H147:R147">H139+H142+H146</f>
        <v>0</v>
      </c>
      <c r="I147" s="302">
        <f t="shared" si="28"/>
        <v>0</v>
      </c>
      <c r="J147" s="302">
        <f t="shared" si="28"/>
        <v>0</v>
      </c>
      <c r="K147" s="302">
        <f t="shared" si="28"/>
        <v>0</v>
      </c>
      <c r="L147" s="306">
        <f>L139+L142+L146</f>
        <v>3138.84</v>
      </c>
      <c r="M147" s="302">
        <f>M139+M142+M146</f>
        <v>0</v>
      </c>
      <c r="N147" s="302">
        <f t="shared" si="28"/>
        <v>2000</v>
      </c>
      <c r="O147" s="302">
        <f t="shared" si="28"/>
        <v>0</v>
      </c>
      <c r="P147" s="302">
        <f t="shared" si="28"/>
        <v>129</v>
      </c>
      <c r="Q147" s="306">
        <f t="shared" si="28"/>
        <v>-0.14000000000000004</v>
      </c>
      <c r="R147" s="306">
        <f t="shared" si="28"/>
        <v>27483.6</v>
      </c>
      <c r="S147" s="67"/>
    </row>
    <row r="148" spans="1:18" ht="38.25" customHeight="1">
      <c r="A148" s="38"/>
      <c r="B148" s="39"/>
      <c r="C148" s="39"/>
      <c r="D148" s="39"/>
      <c r="E148" s="39"/>
      <c r="F148" s="557"/>
      <c r="G148" s="39"/>
      <c r="H148" s="39"/>
      <c r="I148" s="39"/>
      <c r="J148" s="39"/>
      <c r="K148" s="39"/>
      <c r="L148" s="39"/>
      <c r="M148" s="44"/>
      <c r="N148" s="39"/>
      <c r="O148" s="39"/>
      <c r="P148" s="39"/>
      <c r="Q148" s="44"/>
      <c r="R148" s="39"/>
    </row>
    <row r="149" spans="2:19" s="287" customFormat="1" ht="13.5">
      <c r="B149" s="288"/>
      <c r="C149" s="288"/>
      <c r="D149" s="288"/>
      <c r="E149" s="288" t="s">
        <v>43</v>
      </c>
      <c r="F149" s="558"/>
      <c r="G149" s="288"/>
      <c r="H149" s="288"/>
      <c r="I149" s="288"/>
      <c r="J149" s="288"/>
      <c r="K149" s="288"/>
      <c r="L149" s="288"/>
      <c r="M149" s="289"/>
      <c r="N149" s="288" t="s">
        <v>44</v>
      </c>
      <c r="O149" s="288"/>
      <c r="P149" s="288"/>
      <c r="Q149" s="289"/>
      <c r="R149" s="288"/>
      <c r="S149" s="288"/>
    </row>
    <row r="150" spans="1:19" s="287" customFormat="1" ht="13.5">
      <c r="A150" s="287" t="s">
        <v>1232</v>
      </c>
      <c r="B150" s="288"/>
      <c r="C150" s="288"/>
      <c r="D150" s="288"/>
      <c r="E150" s="284" t="s">
        <v>42</v>
      </c>
      <c r="F150" s="531"/>
      <c r="G150" s="288"/>
      <c r="H150" s="288"/>
      <c r="I150" s="288"/>
      <c r="J150" s="288"/>
      <c r="K150" s="288"/>
      <c r="L150" s="288"/>
      <c r="M150" s="288"/>
      <c r="N150" s="288" t="s">
        <v>45</v>
      </c>
      <c r="O150" s="288"/>
      <c r="P150" s="288"/>
      <c r="Q150" s="288"/>
      <c r="R150" s="288"/>
      <c r="S150" s="288"/>
    </row>
    <row r="153" spans="1:19" ht="60" customHeight="1">
      <c r="A153" s="282" t="s">
        <v>0</v>
      </c>
      <c r="B153" s="37"/>
      <c r="C153" s="37"/>
      <c r="D153" s="6"/>
      <c r="E153" s="129" t="s">
        <v>815</v>
      </c>
      <c r="F153" s="533"/>
      <c r="G153" s="6"/>
      <c r="H153" s="6"/>
      <c r="I153" s="6"/>
      <c r="J153" s="6"/>
      <c r="K153" s="6"/>
      <c r="L153" s="6"/>
      <c r="M153" s="6"/>
      <c r="N153" s="6"/>
      <c r="O153" s="7"/>
      <c r="P153" s="6"/>
      <c r="Q153" s="6"/>
      <c r="R153" s="6"/>
      <c r="S153" s="29"/>
    </row>
    <row r="154" spans="1:19" ht="20.25">
      <c r="A154" s="8"/>
      <c r="B154" s="131" t="s">
        <v>23</v>
      </c>
      <c r="C154" s="131"/>
      <c r="D154" s="9"/>
      <c r="E154" s="9"/>
      <c r="F154" s="521"/>
      <c r="G154" s="9"/>
      <c r="H154" s="9"/>
      <c r="I154" s="9"/>
      <c r="J154" s="9"/>
      <c r="K154" s="10"/>
      <c r="L154" s="9"/>
      <c r="M154" s="9"/>
      <c r="N154" s="10"/>
      <c r="O154" s="11"/>
      <c r="P154" s="9"/>
      <c r="Q154" s="9"/>
      <c r="R154" s="9"/>
      <c r="S154" s="30" t="s">
        <v>874</v>
      </c>
    </row>
    <row r="155" spans="1:19" ht="24.75">
      <c r="A155" s="12"/>
      <c r="B155" s="13"/>
      <c r="C155" s="13"/>
      <c r="D155" s="13"/>
      <c r="E155" s="130" t="s">
        <v>1296</v>
      </c>
      <c r="F155" s="522"/>
      <c r="G155" s="14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31"/>
    </row>
    <row r="156" spans="1:19" s="360" customFormat="1" ht="38.25" customHeight="1" thickBot="1">
      <c r="A156" s="329" t="s">
        <v>1126</v>
      </c>
      <c r="B156" s="330" t="s">
        <v>1127</v>
      </c>
      <c r="C156" s="332" t="s">
        <v>851</v>
      </c>
      <c r="D156" s="336" t="s">
        <v>1</v>
      </c>
      <c r="E156" s="336" t="s">
        <v>1124</v>
      </c>
      <c r="F156" s="559" t="s">
        <v>1153</v>
      </c>
      <c r="G156" s="331" t="s">
        <v>1120</v>
      </c>
      <c r="H156" s="337" t="s">
        <v>1121</v>
      </c>
      <c r="I156" s="337" t="s">
        <v>1103</v>
      </c>
      <c r="J156" s="331" t="s">
        <v>37</v>
      </c>
      <c r="K156" s="337" t="s">
        <v>1122</v>
      </c>
      <c r="L156" s="337" t="s">
        <v>18</v>
      </c>
      <c r="M156" s="337" t="s">
        <v>19</v>
      </c>
      <c r="N156" s="337" t="s">
        <v>1138</v>
      </c>
      <c r="O156" s="337" t="s">
        <v>1125</v>
      </c>
      <c r="P156" s="28" t="s">
        <v>1123</v>
      </c>
      <c r="Q156" s="331" t="s">
        <v>32</v>
      </c>
      <c r="R156" s="331" t="s">
        <v>1128</v>
      </c>
      <c r="S156" s="338" t="s">
        <v>20</v>
      </c>
    </row>
    <row r="157" spans="1:19" ht="33" customHeight="1" thickTop="1">
      <c r="A157" s="139" t="s">
        <v>213</v>
      </c>
      <c r="B157" s="101"/>
      <c r="C157" s="101"/>
      <c r="D157" s="101"/>
      <c r="E157" s="101"/>
      <c r="F157" s="549"/>
      <c r="G157" s="101"/>
      <c r="H157" s="101"/>
      <c r="I157" s="101"/>
      <c r="J157" s="101"/>
      <c r="K157" s="101"/>
      <c r="L157" s="101"/>
      <c r="M157" s="101"/>
      <c r="N157" s="101"/>
      <c r="O157" s="102"/>
      <c r="P157" s="101"/>
      <c r="Q157" s="101"/>
      <c r="R157" s="101"/>
      <c r="S157" s="100"/>
    </row>
    <row r="158" spans="1:19" ht="49.5" customHeight="1">
      <c r="A158" s="149">
        <v>2300101</v>
      </c>
      <c r="B158" s="293" t="s">
        <v>828</v>
      </c>
      <c r="C158" s="293"/>
      <c r="D158" s="296" t="s">
        <v>922</v>
      </c>
      <c r="E158" s="296" t="s">
        <v>2</v>
      </c>
      <c r="F158" s="518">
        <v>13</v>
      </c>
      <c r="G158" s="293">
        <v>2798.71</v>
      </c>
      <c r="H158" s="293">
        <v>0</v>
      </c>
      <c r="I158" s="293">
        <v>0</v>
      </c>
      <c r="J158" s="293">
        <v>0</v>
      </c>
      <c r="K158" s="293">
        <v>0</v>
      </c>
      <c r="L158" s="293">
        <v>55.08</v>
      </c>
      <c r="M158" s="293">
        <v>0</v>
      </c>
      <c r="N158" s="293">
        <v>500</v>
      </c>
      <c r="O158" s="293">
        <v>0</v>
      </c>
      <c r="P158" s="293">
        <v>0</v>
      </c>
      <c r="Q158" s="293">
        <v>0.03</v>
      </c>
      <c r="R158" s="293">
        <f>G158+H158+I158+K158-N158-P158-L158-O158+M158-Q158</f>
        <v>2243.6</v>
      </c>
      <c r="S158" s="16"/>
    </row>
    <row r="159" spans="1:19" ht="49.5" customHeight="1">
      <c r="A159" s="149">
        <v>7110101</v>
      </c>
      <c r="B159" s="293" t="s">
        <v>167</v>
      </c>
      <c r="C159" s="444" t="s">
        <v>897</v>
      </c>
      <c r="D159" s="296" t="s">
        <v>906</v>
      </c>
      <c r="E159" s="299" t="s">
        <v>733</v>
      </c>
      <c r="F159" s="526">
        <v>15</v>
      </c>
      <c r="G159" s="297">
        <v>11922</v>
      </c>
      <c r="H159" s="293">
        <v>0</v>
      </c>
      <c r="I159" s="293">
        <v>0</v>
      </c>
      <c r="J159" s="293">
        <v>0</v>
      </c>
      <c r="K159" s="293">
        <v>0</v>
      </c>
      <c r="L159" s="297">
        <v>2035.43</v>
      </c>
      <c r="M159" s="293">
        <v>0</v>
      </c>
      <c r="N159" s="293">
        <v>0</v>
      </c>
      <c r="O159" s="293">
        <v>0</v>
      </c>
      <c r="P159" s="293">
        <v>791</v>
      </c>
      <c r="Q159" s="293">
        <v>-0.03</v>
      </c>
      <c r="R159" s="293">
        <f>G159+H159+I159+K159-N159-P159-L159-O159+M159-Q159</f>
        <v>9095.6</v>
      </c>
      <c r="S159" s="32"/>
    </row>
    <row r="160" spans="1:19" s="317" customFormat="1" ht="33" customHeight="1">
      <c r="A160" s="315" t="s">
        <v>137</v>
      </c>
      <c r="B160" s="299"/>
      <c r="C160" s="299"/>
      <c r="D160" s="299"/>
      <c r="E160" s="299"/>
      <c r="F160" s="526"/>
      <c r="G160" s="298">
        <f>SUM(G158:G159)</f>
        <v>14720.71</v>
      </c>
      <c r="H160" s="298">
        <f aca="true" t="shared" si="29" ref="H160:R160">SUM(H158:H159)</f>
        <v>0</v>
      </c>
      <c r="I160" s="298">
        <f t="shared" si="29"/>
        <v>0</v>
      </c>
      <c r="J160" s="298">
        <f t="shared" si="29"/>
        <v>0</v>
      </c>
      <c r="K160" s="298">
        <f t="shared" si="29"/>
        <v>0</v>
      </c>
      <c r="L160" s="298">
        <f>SUM(L158:L159)</f>
        <v>2090.51</v>
      </c>
      <c r="M160" s="298">
        <f>SUM(M158:M159)</f>
        <v>0</v>
      </c>
      <c r="N160" s="298">
        <f t="shared" si="29"/>
        <v>500</v>
      </c>
      <c r="O160" s="298">
        <f t="shared" si="29"/>
        <v>0</v>
      </c>
      <c r="P160" s="298">
        <f t="shared" si="29"/>
        <v>791</v>
      </c>
      <c r="Q160" s="298">
        <f t="shared" si="29"/>
        <v>0</v>
      </c>
      <c r="R160" s="298">
        <f t="shared" si="29"/>
        <v>11339.2</v>
      </c>
      <c r="S160" s="316"/>
    </row>
    <row r="161" spans="1:19" ht="33" customHeight="1">
      <c r="A161" s="139" t="s">
        <v>8</v>
      </c>
      <c r="B161" s="309"/>
      <c r="C161" s="309"/>
      <c r="D161" s="301"/>
      <c r="E161" s="301"/>
      <c r="F161" s="527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  <c r="S161" s="100"/>
    </row>
    <row r="162" spans="1:19" ht="49.5" customHeight="1">
      <c r="A162" s="163">
        <v>4310000</v>
      </c>
      <c r="B162" s="445" t="s">
        <v>216</v>
      </c>
      <c r="C162" s="293"/>
      <c r="D162" s="296" t="s">
        <v>217</v>
      </c>
      <c r="E162" s="299" t="s">
        <v>95</v>
      </c>
      <c r="F162" s="526">
        <v>15</v>
      </c>
      <c r="G162" s="293">
        <v>3307.5</v>
      </c>
      <c r="H162" s="293">
        <v>0</v>
      </c>
      <c r="I162" s="293">
        <v>0</v>
      </c>
      <c r="J162" s="293">
        <v>0</v>
      </c>
      <c r="K162" s="293">
        <v>0</v>
      </c>
      <c r="L162" s="293">
        <v>130.71</v>
      </c>
      <c r="M162" s="293">
        <v>0</v>
      </c>
      <c r="N162" s="293">
        <v>0</v>
      </c>
      <c r="O162" s="293">
        <v>0</v>
      </c>
      <c r="P162" s="293">
        <v>0</v>
      </c>
      <c r="Q162" s="293">
        <v>-0.01</v>
      </c>
      <c r="R162" s="293">
        <f>G162+H162+I162+K162-N162-P162-L162-O162+M162-Q162</f>
        <v>3176.8</v>
      </c>
      <c r="S162" s="32"/>
    </row>
    <row r="163" spans="1:19" s="317" customFormat="1" ht="33" customHeight="1">
      <c r="A163" s="315" t="s">
        <v>137</v>
      </c>
      <c r="B163" s="299"/>
      <c r="C163" s="299"/>
      <c r="D163" s="299"/>
      <c r="E163" s="299"/>
      <c r="F163" s="526"/>
      <c r="G163" s="298">
        <f aca="true" t="shared" si="30" ref="G163:R163">SUM(G162:G162)</f>
        <v>3307.5</v>
      </c>
      <c r="H163" s="298">
        <f t="shared" si="30"/>
        <v>0</v>
      </c>
      <c r="I163" s="298">
        <f t="shared" si="30"/>
        <v>0</v>
      </c>
      <c r="J163" s="298">
        <f t="shared" si="30"/>
        <v>0</v>
      </c>
      <c r="K163" s="298">
        <f t="shared" si="30"/>
        <v>0</v>
      </c>
      <c r="L163" s="298">
        <f>SUM(L162:L162)</f>
        <v>130.71</v>
      </c>
      <c r="M163" s="298">
        <f>SUM(M162:M162)</f>
        <v>0</v>
      </c>
      <c r="N163" s="299">
        <f t="shared" si="30"/>
        <v>0</v>
      </c>
      <c r="O163" s="298">
        <f t="shared" si="30"/>
        <v>0</v>
      </c>
      <c r="P163" s="298">
        <f t="shared" si="30"/>
        <v>0</v>
      </c>
      <c r="Q163" s="298">
        <f t="shared" si="30"/>
        <v>-0.01</v>
      </c>
      <c r="R163" s="298">
        <f t="shared" si="30"/>
        <v>3176.8</v>
      </c>
      <c r="S163" s="316"/>
    </row>
    <row r="164" spans="1:19" s="25" customFormat="1" ht="33" customHeight="1">
      <c r="A164" s="65"/>
      <c r="B164" s="279" t="s">
        <v>33</v>
      </c>
      <c r="C164" s="279"/>
      <c r="D164" s="302"/>
      <c r="E164" s="302"/>
      <c r="F164" s="530"/>
      <c r="G164" s="302">
        <f>G160+G163</f>
        <v>18028.21</v>
      </c>
      <c r="H164" s="306">
        <f aca="true" t="shared" si="31" ref="H164:R164">H160+H163</f>
        <v>0</v>
      </c>
      <c r="I164" s="306">
        <f t="shared" si="31"/>
        <v>0</v>
      </c>
      <c r="J164" s="306">
        <f t="shared" si="31"/>
        <v>0</v>
      </c>
      <c r="K164" s="306">
        <f t="shared" si="31"/>
        <v>0</v>
      </c>
      <c r="L164" s="306">
        <f>L160+L163</f>
        <v>2221.2200000000003</v>
      </c>
      <c r="M164" s="306">
        <f>M160+M163</f>
        <v>0</v>
      </c>
      <c r="N164" s="306">
        <f t="shared" si="31"/>
        <v>500</v>
      </c>
      <c r="O164" s="306">
        <f t="shared" si="31"/>
        <v>0</v>
      </c>
      <c r="P164" s="306">
        <f t="shared" si="31"/>
        <v>791</v>
      </c>
      <c r="Q164" s="306">
        <f t="shared" si="31"/>
        <v>-0.01</v>
      </c>
      <c r="R164" s="306">
        <f t="shared" si="31"/>
        <v>14516</v>
      </c>
      <c r="S164" s="67"/>
    </row>
    <row r="165" spans="13:17" ht="18">
      <c r="M165" s="166"/>
      <c r="O165" s="3"/>
      <c r="Q165" s="166"/>
    </row>
    <row r="166" spans="13:17" ht="18">
      <c r="M166" s="166"/>
      <c r="O166" s="3"/>
      <c r="Q166" s="166"/>
    </row>
    <row r="167" spans="13:17" ht="18">
      <c r="M167" s="166"/>
      <c r="O167" s="3"/>
      <c r="Q167" s="166"/>
    </row>
    <row r="168" spans="13:17" ht="18">
      <c r="M168" s="166"/>
      <c r="Q168" s="166"/>
    </row>
    <row r="169" spans="1:19" s="286" customFormat="1" ht="18.75">
      <c r="A169" s="283"/>
      <c r="B169" s="284"/>
      <c r="C169" s="284"/>
      <c r="D169" s="284"/>
      <c r="E169" s="284" t="s">
        <v>43</v>
      </c>
      <c r="F169" s="531"/>
      <c r="G169" s="284"/>
      <c r="H169" s="284"/>
      <c r="I169" s="284"/>
      <c r="J169" s="284"/>
      <c r="K169" s="284"/>
      <c r="M169" s="284"/>
      <c r="O169" s="284"/>
      <c r="P169" s="284" t="s">
        <v>44</v>
      </c>
      <c r="Q169" s="284"/>
      <c r="R169" s="284"/>
      <c r="S169" s="285"/>
    </row>
    <row r="170" spans="1:19" s="286" customFormat="1" ht="18.75">
      <c r="A170" s="283" t="s">
        <v>1232</v>
      </c>
      <c r="B170" s="284"/>
      <c r="C170" s="284"/>
      <c r="D170" s="284"/>
      <c r="E170" s="284" t="s">
        <v>42</v>
      </c>
      <c r="F170" s="531"/>
      <c r="G170" s="284"/>
      <c r="H170" s="284"/>
      <c r="I170" s="284"/>
      <c r="J170" s="284"/>
      <c r="K170" s="284"/>
      <c r="M170" s="284"/>
      <c r="O170" s="284"/>
      <c r="P170" s="284" t="s">
        <v>45</v>
      </c>
      <c r="Q170" s="284"/>
      <c r="R170" s="284"/>
      <c r="S170" s="285"/>
    </row>
    <row r="173" spans="1:19" ht="25.5" customHeight="1">
      <c r="A173" s="282" t="s">
        <v>0</v>
      </c>
      <c r="B173" s="22"/>
      <c r="C173" s="22"/>
      <c r="D173" s="6"/>
      <c r="E173" s="128" t="s">
        <v>815</v>
      </c>
      <c r="F173" s="533"/>
      <c r="G173" s="6"/>
      <c r="H173" s="6"/>
      <c r="I173" s="6"/>
      <c r="J173" s="6"/>
      <c r="K173" s="6"/>
      <c r="L173" s="6"/>
      <c r="M173" s="6"/>
      <c r="N173" s="6"/>
      <c r="O173" s="7"/>
      <c r="P173" s="6"/>
      <c r="Q173" s="6"/>
      <c r="R173" s="6"/>
      <c r="S173" s="29"/>
    </row>
    <row r="174" spans="1:19" ht="15.75" customHeight="1">
      <c r="A174" s="8"/>
      <c r="B174" s="131" t="s">
        <v>24</v>
      </c>
      <c r="C174" s="131"/>
      <c r="D174" s="9"/>
      <c r="E174" s="9"/>
      <c r="F174" s="521"/>
      <c r="G174" s="9"/>
      <c r="H174" s="9"/>
      <c r="I174" s="9"/>
      <c r="J174" s="9"/>
      <c r="K174" s="10"/>
      <c r="L174" s="9"/>
      <c r="M174" s="9"/>
      <c r="N174" s="10"/>
      <c r="O174" s="11"/>
      <c r="P174" s="9"/>
      <c r="Q174" s="9"/>
      <c r="R174" s="9"/>
      <c r="S174" s="30" t="s">
        <v>875</v>
      </c>
    </row>
    <row r="175" spans="1:19" ht="19.5" customHeight="1">
      <c r="A175" s="12"/>
      <c r="B175" s="13"/>
      <c r="C175" s="13"/>
      <c r="D175" s="13"/>
      <c r="E175" s="130" t="s">
        <v>1296</v>
      </c>
      <c r="F175" s="522"/>
      <c r="G175" s="14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31"/>
    </row>
    <row r="176" spans="1:19" s="706" customFormat="1" ht="25.5" customHeight="1" thickBot="1">
      <c r="A176" s="498" t="s">
        <v>1126</v>
      </c>
      <c r="B176" s="499" t="s">
        <v>1127</v>
      </c>
      <c r="C176" s="500" t="s">
        <v>851</v>
      </c>
      <c r="D176" s="499" t="s">
        <v>1</v>
      </c>
      <c r="E176" s="499" t="s">
        <v>1124</v>
      </c>
      <c r="F176" s="553" t="s">
        <v>1153</v>
      </c>
      <c r="G176" s="335" t="s">
        <v>1120</v>
      </c>
      <c r="H176" s="335" t="s">
        <v>1121</v>
      </c>
      <c r="I176" s="335" t="s">
        <v>1103</v>
      </c>
      <c r="J176" s="331" t="s">
        <v>37</v>
      </c>
      <c r="K176" s="335" t="s">
        <v>1122</v>
      </c>
      <c r="L176" s="335" t="s">
        <v>18</v>
      </c>
      <c r="M176" s="335" t="s">
        <v>19</v>
      </c>
      <c r="N176" s="335" t="s">
        <v>1138</v>
      </c>
      <c r="O176" s="335" t="s">
        <v>1125</v>
      </c>
      <c r="P176" s="46" t="s">
        <v>1123</v>
      </c>
      <c r="Q176" s="335" t="s">
        <v>1129</v>
      </c>
      <c r="R176" s="335" t="s">
        <v>1128</v>
      </c>
      <c r="S176" s="500" t="s">
        <v>20</v>
      </c>
    </row>
    <row r="177" spans="1:19" ht="18.75" customHeight="1" thickTop="1">
      <c r="A177" s="135" t="s">
        <v>218</v>
      </c>
      <c r="B177" s="101"/>
      <c r="C177" s="101"/>
      <c r="D177" s="101"/>
      <c r="E177" s="101"/>
      <c r="F177" s="549"/>
      <c r="G177" s="101"/>
      <c r="H177" s="101"/>
      <c r="I177" s="101"/>
      <c r="J177" s="101"/>
      <c r="K177" s="101"/>
      <c r="L177" s="101"/>
      <c r="M177" s="101"/>
      <c r="N177" s="101"/>
      <c r="O177" s="102"/>
      <c r="P177" s="101"/>
      <c r="Q177" s="101"/>
      <c r="R177" s="101"/>
      <c r="S177" s="104"/>
    </row>
    <row r="178" spans="1:19" ht="25.5" customHeight="1">
      <c r="A178" s="257">
        <v>500001</v>
      </c>
      <c r="B178" s="293" t="s">
        <v>734</v>
      </c>
      <c r="C178" s="444" t="s">
        <v>850</v>
      </c>
      <c r="D178" s="296" t="s">
        <v>735</v>
      </c>
      <c r="E178" s="296" t="s">
        <v>736</v>
      </c>
      <c r="F178" s="518">
        <v>15</v>
      </c>
      <c r="G178" s="297">
        <v>12142.5</v>
      </c>
      <c r="H178" s="293">
        <v>0</v>
      </c>
      <c r="I178" s="293">
        <v>0</v>
      </c>
      <c r="J178" s="293">
        <v>0</v>
      </c>
      <c r="K178" s="293">
        <v>0</v>
      </c>
      <c r="L178" s="293">
        <v>2087.29</v>
      </c>
      <c r="M178" s="293">
        <v>0</v>
      </c>
      <c r="N178" s="293">
        <v>2500</v>
      </c>
      <c r="O178" s="293">
        <v>0</v>
      </c>
      <c r="P178" s="293">
        <v>201</v>
      </c>
      <c r="Q178" s="293">
        <v>0.01</v>
      </c>
      <c r="R178" s="293">
        <f>G178+H178+I178+K178-N178-P178-L178-O178+M178-Q178</f>
        <v>7354.2</v>
      </c>
      <c r="S178" s="109"/>
    </row>
    <row r="179" spans="1:19" ht="25.5" customHeight="1">
      <c r="A179" s="257">
        <v>500002</v>
      </c>
      <c r="B179" s="293" t="s">
        <v>737</v>
      </c>
      <c r="C179" s="293"/>
      <c r="D179" s="296" t="s">
        <v>1050</v>
      </c>
      <c r="E179" s="296" t="s">
        <v>85</v>
      </c>
      <c r="F179" s="518">
        <v>15</v>
      </c>
      <c r="G179" s="293">
        <v>2800.05</v>
      </c>
      <c r="H179" s="293">
        <v>0</v>
      </c>
      <c r="I179" s="293">
        <v>0</v>
      </c>
      <c r="J179" s="293">
        <v>0</v>
      </c>
      <c r="K179" s="293">
        <v>0</v>
      </c>
      <c r="L179" s="293">
        <v>55.22</v>
      </c>
      <c r="M179" s="293">
        <v>0</v>
      </c>
      <c r="N179" s="293">
        <v>0</v>
      </c>
      <c r="O179" s="293">
        <v>0</v>
      </c>
      <c r="P179" s="293">
        <v>0</v>
      </c>
      <c r="Q179" s="293">
        <v>-0.17</v>
      </c>
      <c r="R179" s="293">
        <f>G179+H179+I179+K179-N179-P179-L179-O179+M179-Q179</f>
        <v>2745.0000000000005</v>
      </c>
      <c r="S179" s="32"/>
    </row>
    <row r="180" spans="1:19" s="45" customFormat="1" ht="25.5" customHeight="1">
      <c r="A180" s="163">
        <v>1110002</v>
      </c>
      <c r="B180" s="78" t="s">
        <v>807</v>
      </c>
      <c r="C180" s="78"/>
      <c r="D180" s="40" t="s">
        <v>848</v>
      </c>
      <c r="E180" s="47" t="s">
        <v>11</v>
      </c>
      <c r="F180" s="560">
        <v>15</v>
      </c>
      <c r="G180" s="78">
        <v>1915.05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77.12</v>
      </c>
      <c r="N180" s="78">
        <v>0</v>
      </c>
      <c r="O180" s="78">
        <v>0</v>
      </c>
      <c r="P180" s="78">
        <v>0</v>
      </c>
      <c r="Q180" s="78">
        <v>-0.03</v>
      </c>
      <c r="R180" s="78">
        <f>G180+H180+I180+K180-N180-P180-L180-O180+M180-Q180</f>
        <v>1992.2</v>
      </c>
      <c r="S180" s="18"/>
    </row>
    <row r="181" spans="1:19" ht="25.5" customHeight="1">
      <c r="A181" s="257">
        <v>3100101</v>
      </c>
      <c r="B181" s="293" t="s">
        <v>164</v>
      </c>
      <c r="C181" s="297"/>
      <c r="D181" s="296" t="s">
        <v>165</v>
      </c>
      <c r="E181" s="296" t="s">
        <v>2</v>
      </c>
      <c r="F181" s="518">
        <v>15</v>
      </c>
      <c r="G181" s="293">
        <v>2400</v>
      </c>
      <c r="H181" s="293">
        <v>0</v>
      </c>
      <c r="I181" s="293">
        <v>0</v>
      </c>
      <c r="J181" s="293">
        <v>0</v>
      </c>
      <c r="K181" s="293">
        <v>0</v>
      </c>
      <c r="L181" s="293">
        <v>0</v>
      </c>
      <c r="M181" s="293">
        <v>3.22</v>
      </c>
      <c r="N181" s="293">
        <v>0</v>
      </c>
      <c r="O181" s="293">
        <v>0</v>
      </c>
      <c r="P181" s="293">
        <v>0</v>
      </c>
      <c r="Q181" s="293">
        <v>0.02</v>
      </c>
      <c r="R181" s="293">
        <f>G181+H181+I181+K181-N181-P181-L181-O181+M181-Q181</f>
        <v>2403.2</v>
      </c>
      <c r="S181" s="47"/>
    </row>
    <row r="182" spans="1:19" ht="25.5" customHeight="1">
      <c r="A182" s="163">
        <v>11100311</v>
      </c>
      <c r="B182" s="293" t="s">
        <v>272</v>
      </c>
      <c r="C182" s="78"/>
      <c r="D182" s="47" t="s">
        <v>273</v>
      </c>
      <c r="E182" s="47" t="s">
        <v>94</v>
      </c>
      <c r="F182" s="560">
        <v>15</v>
      </c>
      <c r="G182" s="78">
        <v>1382.54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123.12</v>
      </c>
      <c r="N182" s="78">
        <v>0</v>
      </c>
      <c r="O182" s="78">
        <v>0</v>
      </c>
      <c r="P182" s="78">
        <v>0</v>
      </c>
      <c r="Q182" s="78">
        <v>0.06</v>
      </c>
      <c r="R182" s="78">
        <f>G182+H182+I182+K182-N182-P182-L182-O182+M182-Q182</f>
        <v>1505.6</v>
      </c>
      <c r="S182" s="47"/>
    </row>
    <row r="183" spans="1:19" s="317" customFormat="1" ht="17.25" customHeight="1">
      <c r="A183" s="449" t="s">
        <v>137</v>
      </c>
      <c r="B183" s="450"/>
      <c r="C183" s="450"/>
      <c r="D183" s="450"/>
      <c r="E183" s="450"/>
      <c r="F183" s="561"/>
      <c r="G183" s="451">
        <f aca="true" t="shared" si="32" ref="G183:R183">SUM(G178:G182)</f>
        <v>20640.14</v>
      </c>
      <c r="H183" s="451">
        <f t="shared" si="32"/>
        <v>0</v>
      </c>
      <c r="I183" s="451">
        <f t="shared" si="32"/>
        <v>0</v>
      </c>
      <c r="J183" s="451">
        <f t="shared" si="32"/>
        <v>0</v>
      </c>
      <c r="K183" s="451">
        <f t="shared" si="32"/>
        <v>0</v>
      </c>
      <c r="L183" s="451">
        <f>SUM(L178:L182)</f>
        <v>2142.5099999999998</v>
      </c>
      <c r="M183" s="451">
        <f>SUM(M178:M182)</f>
        <v>203.46</v>
      </c>
      <c r="N183" s="451">
        <f t="shared" si="32"/>
        <v>2500</v>
      </c>
      <c r="O183" s="451">
        <f t="shared" si="32"/>
        <v>0</v>
      </c>
      <c r="P183" s="451">
        <f t="shared" si="32"/>
        <v>201</v>
      </c>
      <c r="Q183" s="451">
        <f t="shared" si="32"/>
        <v>-0.11000000000000001</v>
      </c>
      <c r="R183" s="451">
        <f t="shared" si="32"/>
        <v>16000.200000000003</v>
      </c>
      <c r="S183" s="452"/>
    </row>
    <row r="184" spans="1:19" ht="18.75" customHeight="1">
      <c r="A184" s="135" t="s">
        <v>219</v>
      </c>
      <c r="B184" s="300"/>
      <c r="C184" s="300"/>
      <c r="D184" s="310"/>
      <c r="E184" s="310"/>
      <c r="F184" s="555"/>
      <c r="G184" s="300"/>
      <c r="H184" s="300"/>
      <c r="I184" s="300"/>
      <c r="J184" s="300"/>
      <c r="K184" s="300"/>
      <c r="L184" s="300"/>
      <c r="M184" s="300"/>
      <c r="N184" s="300"/>
      <c r="O184" s="318"/>
      <c r="P184" s="300"/>
      <c r="Q184" s="300"/>
      <c r="R184" s="300"/>
      <c r="S184" s="104"/>
    </row>
    <row r="185" spans="1:19" ht="25.5" customHeight="1">
      <c r="A185" s="163">
        <v>5100101</v>
      </c>
      <c r="B185" s="293" t="s">
        <v>220</v>
      </c>
      <c r="C185" s="293"/>
      <c r="D185" s="296" t="s">
        <v>221</v>
      </c>
      <c r="E185" s="296" t="s">
        <v>803</v>
      </c>
      <c r="F185" s="518">
        <v>15</v>
      </c>
      <c r="G185" s="293">
        <v>5500.05</v>
      </c>
      <c r="H185" s="293">
        <v>0</v>
      </c>
      <c r="I185" s="293">
        <v>0</v>
      </c>
      <c r="J185" s="293">
        <v>0</v>
      </c>
      <c r="K185" s="293">
        <v>0</v>
      </c>
      <c r="L185" s="293">
        <v>627.55</v>
      </c>
      <c r="M185" s="293">
        <v>0</v>
      </c>
      <c r="N185" s="293">
        <v>0</v>
      </c>
      <c r="O185" s="293">
        <v>0</v>
      </c>
      <c r="P185" s="293">
        <v>0</v>
      </c>
      <c r="Q185" s="293">
        <v>0.1</v>
      </c>
      <c r="R185" s="293">
        <f aca="true" t="shared" si="33" ref="R185:R192">G185+H185+I185+K185-N185-P185-L185-O185+M185-Q185</f>
        <v>4872.4</v>
      </c>
      <c r="S185" s="35"/>
    </row>
    <row r="186" spans="1:19" ht="25.5" customHeight="1">
      <c r="A186" s="163">
        <v>5200104</v>
      </c>
      <c r="B186" s="293" t="s">
        <v>225</v>
      </c>
      <c r="C186" s="293"/>
      <c r="D186" s="296" t="s">
        <v>226</v>
      </c>
      <c r="E186" s="296" t="s">
        <v>224</v>
      </c>
      <c r="F186" s="518">
        <v>15</v>
      </c>
      <c r="G186" s="293">
        <v>3000</v>
      </c>
      <c r="H186" s="293">
        <v>0</v>
      </c>
      <c r="I186" s="293">
        <v>0</v>
      </c>
      <c r="J186" s="293">
        <v>0</v>
      </c>
      <c r="K186" s="293">
        <v>0</v>
      </c>
      <c r="L186" s="293">
        <v>76.98</v>
      </c>
      <c r="M186" s="293">
        <v>0</v>
      </c>
      <c r="N186" s="293">
        <v>0</v>
      </c>
      <c r="O186" s="293">
        <v>0</v>
      </c>
      <c r="P186" s="293">
        <v>0</v>
      </c>
      <c r="Q186" s="293">
        <v>0.02</v>
      </c>
      <c r="R186" s="293">
        <f t="shared" si="33"/>
        <v>2923</v>
      </c>
      <c r="S186" s="109"/>
    </row>
    <row r="187" spans="1:19" ht="25.5" customHeight="1">
      <c r="A187" s="163">
        <v>5200201</v>
      </c>
      <c r="B187" s="293" t="s">
        <v>227</v>
      </c>
      <c r="C187" s="293"/>
      <c r="D187" s="296" t="s">
        <v>228</v>
      </c>
      <c r="E187" s="296" t="s">
        <v>224</v>
      </c>
      <c r="F187" s="518">
        <v>15</v>
      </c>
      <c r="G187" s="293">
        <v>3000</v>
      </c>
      <c r="H187" s="293">
        <v>0</v>
      </c>
      <c r="I187" s="293">
        <v>0</v>
      </c>
      <c r="J187" s="293">
        <v>0</v>
      </c>
      <c r="K187" s="293">
        <v>0</v>
      </c>
      <c r="L187" s="293">
        <v>76.98</v>
      </c>
      <c r="M187" s="293">
        <v>0</v>
      </c>
      <c r="N187" s="293">
        <v>0</v>
      </c>
      <c r="O187" s="293">
        <v>0</v>
      </c>
      <c r="P187" s="293">
        <v>0</v>
      </c>
      <c r="Q187" s="293">
        <v>0.02</v>
      </c>
      <c r="R187" s="293">
        <f t="shared" si="33"/>
        <v>2923</v>
      </c>
      <c r="S187" s="109"/>
    </row>
    <row r="188" spans="1:19" ht="25.5" customHeight="1">
      <c r="A188" s="163">
        <v>5200205</v>
      </c>
      <c r="B188" s="293" t="s">
        <v>229</v>
      </c>
      <c r="C188" s="293"/>
      <c r="D188" s="296" t="s">
        <v>230</v>
      </c>
      <c r="E188" s="296" t="s">
        <v>231</v>
      </c>
      <c r="F188" s="518">
        <v>15</v>
      </c>
      <c r="G188" s="293">
        <v>1102.56</v>
      </c>
      <c r="H188" s="293">
        <v>0</v>
      </c>
      <c r="I188" s="293">
        <v>0</v>
      </c>
      <c r="J188" s="293">
        <v>0</v>
      </c>
      <c r="K188" s="293">
        <v>0</v>
      </c>
      <c r="L188" s="293">
        <v>0</v>
      </c>
      <c r="M188" s="293">
        <v>141.14</v>
      </c>
      <c r="N188" s="293">
        <v>0</v>
      </c>
      <c r="O188" s="293">
        <v>0</v>
      </c>
      <c r="P188" s="293">
        <v>0</v>
      </c>
      <c r="Q188" s="293">
        <v>0.1</v>
      </c>
      <c r="R188" s="293">
        <f t="shared" si="33"/>
        <v>1243.6</v>
      </c>
      <c r="S188" s="35"/>
    </row>
    <row r="189" spans="1:19" ht="25.5" customHeight="1">
      <c r="A189" s="163">
        <v>5200206</v>
      </c>
      <c r="B189" s="293" t="s">
        <v>232</v>
      </c>
      <c r="C189" s="293"/>
      <c r="D189" s="296" t="s">
        <v>233</v>
      </c>
      <c r="E189" s="296" t="s">
        <v>231</v>
      </c>
      <c r="F189" s="518">
        <v>15</v>
      </c>
      <c r="G189" s="293">
        <v>1102.56</v>
      </c>
      <c r="H189" s="293">
        <v>0</v>
      </c>
      <c r="I189" s="293">
        <v>0</v>
      </c>
      <c r="J189" s="293">
        <v>0</v>
      </c>
      <c r="K189" s="293">
        <v>0</v>
      </c>
      <c r="L189" s="293">
        <v>0</v>
      </c>
      <c r="M189" s="293">
        <v>141.14</v>
      </c>
      <c r="N189" s="293">
        <v>0</v>
      </c>
      <c r="O189" s="319">
        <v>0</v>
      </c>
      <c r="P189" s="293">
        <v>0</v>
      </c>
      <c r="Q189" s="293">
        <v>0.1</v>
      </c>
      <c r="R189" s="293">
        <f t="shared" si="33"/>
        <v>1243.6</v>
      </c>
      <c r="S189" s="35"/>
    </row>
    <row r="190" spans="1:19" ht="25.5" customHeight="1">
      <c r="A190" s="163">
        <v>5200207</v>
      </c>
      <c r="B190" s="293" t="s">
        <v>234</v>
      </c>
      <c r="C190" s="293"/>
      <c r="D190" s="296" t="s">
        <v>235</v>
      </c>
      <c r="E190" s="296" t="s">
        <v>231</v>
      </c>
      <c r="F190" s="518">
        <v>15</v>
      </c>
      <c r="G190" s="293">
        <v>1102.56</v>
      </c>
      <c r="H190" s="293">
        <v>0</v>
      </c>
      <c r="I190" s="293">
        <v>0</v>
      </c>
      <c r="J190" s="293">
        <v>0</v>
      </c>
      <c r="K190" s="293">
        <v>0</v>
      </c>
      <c r="L190" s="293">
        <v>0</v>
      </c>
      <c r="M190" s="293">
        <v>141.14</v>
      </c>
      <c r="N190" s="293">
        <v>0</v>
      </c>
      <c r="O190" s="319">
        <v>0</v>
      </c>
      <c r="P190" s="293">
        <v>0</v>
      </c>
      <c r="Q190" s="293">
        <v>0.1</v>
      </c>
      <c r="R190" s="293">
        <f t="shared" si="33"/>
        <v>1243.6</v>
      </c>
      <c r="S190" s="35"/>
    </row>
    <row r="191" spans="1:19" ht="25.5" customHeight="1">
      <c r="A191" s="163">
        <v>5200208</v>
      </c>
      <c r="B191" s="293" t="s">
        <v>236</v>
      </c>
      <c r="C191" s="293"/>
      <c r="D191" s="296" t="s">
        <v>237</v>
      </c>
      <c r="E191" s="296" t="s">
        <v>231</v>
      </c>
      <c r="F191" s="518">
        <v>15</v>
      </c>
      <c r="G191" s="293">
        <v>1102.56</v>
      </c>
      <c r="H191" s="293">
        <v>0</v>
      </c>
      <c r="I191" s="293">
        <v>0</v>
      </c>
      <c r="J191" s="293">
        <v>0</v>
      </c>
      <c r="K191" s="293">
        <v>0</v>
      </c>
      <c r="L191" s="293">
        <v>0</v>
      </c>
      <c r="M191" s="293">
        <v>141.14</v>
      </c>
      <c r="N191" s="293">
        <v>0</v>
      </c>
      <c r="O191" s="319">
        <v>0</v>
      </c>
      <c r="P191" s="293">
        <v>0</v>
      </c>
      <c r="Q191" s="293">
        <v>0.1</v>
      </c>
      <c r="R191" s="293">
        <f t="shared" si="33"/>
        <v>1243.6</v>
      </c>
      <c r="S191" s="35"/>
    </row>
    <row r="192" spans="1:19" ht="25.5" customHeight="1">
      <c r="A192" s="163">
        <v>5200301</v>
      </c>
      <c r="B192" s="293" t="s">
        <v>238</v>
      </c>
      <c r="C192" s="293"/>
      <c r="D192" s="296" t="s">
        <v>239</v>
      </c>
      <c r="E192" s="296" t="s">
        <v>817</v>
      </c>
      <c r="F192" s="518">
        <v>15</v>
      </c>
      <c r="G192" s="293">
        <v>3000</v>
      </c>
      <c r="H192" s="293">
        <v>0</v>
      </c>
      <c r="I192" s="293">
        <v>0</v>
      </c>
      <c r="J192" s="293">
        <v>0</v>
      </c>
      <c r="K192" s="293">
        <v>0</v>
      </c>
      <c r="L192" s="293">
        <v>76.98</v>
      </c>
      <c r="M192" s="293">
        <v>0</v>
      </c>
      <c r="N192" s="293">
        <v>0</v>
      </c>
      <c r="O192" s="293">
        <v>0</v>
      </c>
      <c r="P192" s="293">
        <v>0</v>
      </c>
      <c r="Q192" s="293">
        <v>0.02</v>
      </c>
      <c r="R192" s="293">
        <f t="shared" si="33"/>
        <v>2923</v>
      </c>
      <c r="S192" s="35"/>
    </row>
    <row r="193" spans="1:19" ht="25.5" customHeight="1">
      <c r="A193" s="163">
        <v>5200401</v>
      </c>
      <c r="B193" s="293" t="s">
        <v>242</v>
      </c>
      <c r="C193" s="293"/>
      <c r="D193" s="296" t="s">
        <v>243</v>
      </c>
      <c r="E193" s="296" t="s">
        <v>94</v>
      </c>
      <c r="F193" s="518">
        <v>15</v>
      </c>
      <c r="G193" s="293">
        <v>5250</v>
      </c>
      <c r="H193" s="293">
        <v>0</v>
      </c>
      <c r="I193" s="293">
        <v>0</v>
      </c>
      <c r="J193" s="293">
        <v>0</v>
      </c>
      <c r="K193" s="293">
        <v>0</v>
      </c>
      <c r="L193" s="293">
        <v>574.14</v>
      </c>
      <c r="M193" s="293">
        <v>0</v>
      </c>
      <c r="N193" s="293">
        <v>0</v>
      </c>
      <c r="O193" s="293">
        <v>0</v>
      </c>
      <c r="P193" s="293">
        <v>0</v>
      </c>
      <c r="Q193" s="293">
        <v>-0.14</v>
      </c>
      <c r="R193" s="293">
        <f>G193+H193+I193+K193-N193-P193-L193-O193+M193-Q193</f>
        <v>4676</v>
      </c>
      <c r="S193" s="35"/>
    </row>
    <row r="194" spans="1:19" s="317" customFormat="1" ht="17.25" customHeight="1">
      <c r="A194" s="449" t="s">
        <v>137</v>
      </c>
      <c r="B194" s="450"/>
      <c r="C194" s="450"/>
      <c r="D194" s="450"/>
      <c r="E194" s="450"/>
      <c r="F194" s="561"/>
      <c r="G194" s="451">
        <f>SUM(G185:G193)</f>
        <v>24160.289999999997</v>
      </c>
      <c r="H194" s="451">
        <f aca="true" t="shared" si="34" ref="H194:R194">SUM(H185:H193)</f>
        <v>0</v>
      </c>
      <c r="I194" s="451">
        <f t="shared" si="34"/>
        <v>0</v>
      </c>
      <c r="J194" s="451">
        <f t="shared" si="34"/>
        <v>0</v>
      </c>
      <c r="K194" s="451">
        <f t="shared" si="34"/>
        <v>0</v>
      </c>
      <c r="L194" s="451">
        <f t="shared" si="34"/>
        <v>1432.63</v>
      </c>
      <c r="M194" s="451">
        <f t="shared" si="34"/>
        <v>564.56</v>
      </c>
      <c r="N194" s="451">
        <f t="shared" si="34"/>
        <v>0</v>
      </c>
      <c r="O194" s="451">
        <f t="shared" si="34"/>
        <v>0</v>
      </c>
      <c r="P194" s="451">
        <f t="shared" si="34"/>
        <v>0</v>
      </c>
      <c r="Q194" s="451">
        <f t="shared" si="34"/>
        <v>0.42000000000000004</v>
      </c>
      <c r="R194" s="451">
        <f t="shared" si="34"/>
        <v>23291.800000000003</v>
      </c>
      <c r="S194" s="452"/>
    </row>
    <row r="195" spans="1:19" ht="18.75" customHeight="1">
      <c r="A195" s="135" t="s">
        <v>240</v>
      </c>
      <c r="B195" s="300"/>
      <c r="C195" s="300"/>
      <c r="D195" s="310"/>
      <c r="E195" s="310"/>
      <c r="F195" s="555"/>
      <c r="G195" s="300"/>
      <c r="H195" s="300"/>
      <c r="I195" s="300"/>
      <c r="J195" s="300"/>
      <c r="K195" s="300"/>
      <c r="L195" s="300"/>
      <c r="M195" s="300"/>
      <c r="N195" s="300"/>
      <c r="O195" s="318"/>
      <c r="P195" s="300"/>
      <c r="Q195" s="300"/>
      <c r="R195" s="300"/>
      <c r="S195" s="104"/>
    </row>
    <row r="196" spans="1:19" ht="25.5" customHeight="1">
      <c r="A196" s="491">
        <v>2200103</v>
      </c>
      <c r="B196" s="297" t="s">
        <v>153</v>
      </c>
      <c r="C196" s="293"/>
      <c r="D196" s="296" t="s">
        <v>154</v>
      </c>
      <c r="E196" s="299" t="s">
        <v>2</v>
      </c>
      <c r="F196" s="526">
        <v>15</v>
      </c>
      <c r="G196" s="297">
        <v>3000</v>
      </c>
      <c r="H196" s="297">
        <v>0</v>
      </c>
      <c r="I196" s="297">
        <v>0</v>
      </c>
      <c r="J196" s="297">
        <v>0</v>
      </c>
      <c r="K196" s="297">
        <v>0</v>
      </c>
      <c r="L196" s="297">
        <v>76.98</v>
      </c>
      <c r="M196" s="297">
        <v>0</v>
      </c>
      <c r="N196" s="297">
        <v>0</v>
      </c>
      <c r="O196" s="297">
        <v>0</v>
      </c>
      <c r="P196" s="297">
        <v>0</v>
      </c>
      <c r="Q196" s="297">
        <v>0.02</v>
      </c>
      <c r="R196" s="297">
        <f>G196+H196+I196+K196-N196-P196-L196-O196+M196-Q196</f>
        <v>2923</v>
      </c>
      <c r="S196" s="32"/>
    </row>
    <row r="197" spans="1:19" ht="25.5" customHeight="1">
      <c r="A197" s="163">
        <v>5200202</v>
      </c>
      <c r="B197" s="293" t="s">
        <v>820</v>
      </c>
      <c r="C197" s="293"/>
      <c r="D197" s="296" t="s">
        <v>241</v>
      </c>
      <c r="E197" s="296" t="s">
        <v>94</v>
      </c>
      <c r="F197" s="518">
        <v>15</v>
      </c>
      <c r="G197" s="293">
        <v>4959.75</v>
      </c>
      <c r="H197" s="293">
        <v>0</v>
      </c>
      <c r="I197" s="293">
        <v>0</v>
      </c>
      <c r="J197" s="293">
        <v>0</v>
      </c>
      <c r="K197" s="293">
        <v>0</v>
      </c>
      <c r="L197" s="293">
        <v>516.33</v>
      </c>
      <c r="M197" s="293">
        <v>0</v>
      </c>
      <c r="N197" s="293">
        <v>400</v>
      </c>
      <c r="O197" s="293">
        <v>0</v>
      </c>
      <c r="P197" s="293">
        <v>0</v>
      </c>
      <c r="Q197" s="293">
        <v>0.02</v>
      </c>
      <c r="R197" s="293">
        <f>G197+H197+I197+K197-N197-P197-L197-O197+M197-Q197</f>
        <v>4043.4</v>
      </c>
      <c r="S197" s="35"/>
    </row>
    <row r="198" spans="1:19" ht="25.5" customHeight="1">
      <c r="A198" s="163">
        <v>5200411</v>
      </c>
      <c r="B198" s="293" t="s">
        <v>244</v>
      </c>
      <c r="C198" s="293"/>
      <c r="D198" s="296" t="s">
        <v>1155</v>
      </c>
      <c r="E198" s="296" t="s">
        <v>245</v>
      </c>
      <c r="F198" s="518">
        <v>15</v>
      </c>
      <c r="G198" s="293">
        <v>6000</v>
      </c>
      <c r="H198" s="293">
        <v>0</v>
      </c>
      <c r="I198" s="293">
        <v>0</v>
      </c>
      <c r="J198" s="293">
        <v>0</v>
      </c>
      <c r="K198" s="293">
        <v>0</v>
      </c>
      <c r="L198" s="293">
        <v>734.34</v>
      </c>
      <c r="M198" s="293">
        <v>0</v>
      </c>
      <c r="N198" s="293">
        <v>500</v>
      </c>
      <c r="O198" s="293">
        <v>0</v>
      </c>
      <c r="P198" s="293">
        <v>0</v>
      </c>
      <c r="Q198" s="293">
        <v>0.06</v>
      </c>
      <c r="R198" s="293">
        <f>G198+H198+I198+K198-N198-P198-L198-O198+M198-Q198</f>
        <v>4765.599999999999</v>
      </c>
      <c r="S198" s="35"/>
    </row>
    <row r="199" spans="1:19" s="317" customFormat="1" ht="25.5" customHeight="1">
      <c r="A199" s="163">
        <v>11100100</v>
      </c>
      <c r="B199" s="293" t="s">
        <v>246</v>
      </c>
      <c r="C199" s="293"/>
      <c r="D199" s="296" t="s">
        <v>247</v>
      </c>
      <c r="E199" s="296" t="s">
        <v>94</v>
      </c>
      <c r="F199" s="518">
        <v>15</v>
      </c>
      <c r="G199" s="293">
        <v>3250.05</v>
      </c>
      <c r="H199" s="293">
        <v>0</v>
      </c>
      <c r="I199" s="293">
        <v>0</v>
      </c>
      <c r="J199" s="293">
        <v>0</v>
      </c>
      <c r="K199" s="293">
        <v>0</v>
      </c>
      <c r="L199" s="293">
        <v>124.46</v>
      </c>
      <c r="M199" s="293">
        <v>0</v>
      </c>
      <c r="N199" s="293">
        <v>300</v>
      </c>
      <c r="O199" s="293">
        <v>0</v>
      </c>
      <c r="P199" s="293">
        <v>0</v>
      </c>
      <c r="Q199" s="293">
        <v>-0.01</v>
      </c>
      <c r="R199" s="293">
        <f>G199+H199+I199+K199-N199-P199-L199-O199+M199-Q199</f>
        <v>2825.6000000000004</v>
      </c>
      <c r="S199" s="165"/>
    </row>
    <row r="200" spans="1:19" s="25" customFormat="1" ht="20.25" customHeight="1">
      <c r="A200" s="449" t="s">
        <v>137</v>
      </c>
      <c r="B200" s="450"/>
      <c r="C200" s="450"/>
      <c r="D200" s="450"/>
      <c r="E200" s="450"/>
      <c r="F200" s="561"/>
      <c r="G200" s="451">
        <f>SUM(G196:G199)</f>
        <v>17209.8</v>
      </c>
      <c r="H200" s="451">
        <f aca="true" t="shared" si="35" ref="H200:R200">SUM(H196:H199)</f>
        <v>0</v>
      </c>
      <c r="I200" s="451">
        <f t="shared" si="35"/>
        <v>0</v>
      </c>
      <c r="J200" s="451">
        <f t="shared" si="35"/>
        <v>0</v>
      </c>
      <c r="K200" s="451">
        <f t="shared" si="35"/>
        <v>0</v>
      </c>
      <c r="L200" s="451">
        <f t="shared" si="35"/>
        <v>1452.1100000000001</v>
      </c>
      <c r="M200" s="451">
        <f t="shared" si="35"/>
        <v>0</v>
      </c>
      <c r="N200" s="451">
        <f t="shared" si="35"/>
        <v>1200</v>
      </c>
      <c r="O200" s="451">
        <f t="shared" si="35"/>
        <v>0</v>
      </c>
      <c r="P200" s="451">
        <f t="shared" si="35"/>
        <v>0</v>
      </c>
      <c r="Q200" s="451">
        <f t="shared" si="35"/>
        <v>0.09000000000000001</v>
      </c>
      <c r="R200" s="451">
        <f t="shared" si="35"/>
        <v>14557.6</v>
      </c>
      <c r="S200" s="452"/>
    </row>
    <row r="201" spans="1:19" ht="16.5" customHeight="1">
      <c r="A201" s="65"/>
      <c r="B201" s="279" t="s">
        <v>33</v>
      </c>
      <c r="C201" s="279"/>
      <c r="D201" s="73"/>
      <c r="E201" s="73"/>
      <c r="F201" s="562"/>
      <c r="G201" s="302">
        <f aca="true" t="shared" si="36" ref="G201:R201">G183+G194+G200</f>
        <v>62010.229999999996</v>
      </c>
      <c r="H201" s="302">
        <f t="shared" si="36"/>
        <v>0</v>
      </c>
      <c r="I201" s="302">
        <f t="shared" si="36"/>
        <v>0</v>
      </c>
      <c r="J201" s="302">
        <f t="shared" si="36"/>
        <v>0</v>
      </c>
      <c r="K201" s="302">
        <f t="shared" si="36"/>
        <v>0</v>
      </c>
      <c r="L201" s="302">
        <f t="shared" si="36"/>
        <v>5027.25</v>
      </c>
      <c r="M201" s="302">
        <f t="shared" si="36"/>
        <v>768.02</v>
      </c>
      <c r="N201" s="302">
        <f t="shared" si="36"/>
        <v>3700</v>
      </c>
      <c r="O201" s="302">
        <f t="shared" si="36"/>
        <v>0</v>
      </c>
      <c r="P201" s="302">
        <f t="shared" si="36"/>
        <v>201</v>
      </c>
      <c r="Q201" s="302">
        <f t="shared" si="36"/>
        <v>0.4000000000000001</v>
      </c>
      <c r="R201" s="302">
        <f t="shared" si="36"/>
        <v>53849.600000000006</v>
      </c>
      <c r="S201" s="66"/>
    </row>
    <row r="202" spans="1:19" s="286" customFormat="1" ht="8.25" customHeight="1">
      <c r="A202" s="19"/>
      <c r="B202" s="3"/>
      <c r="C202" s="3"/>
      <c r="D202" s="3"/>
      <c r="E202" s="3"/>
      <c r="F202" s="52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3"/>
    </row>
    <row r="203" spans="1:19" s="286" customFormat="1" ht="10.5" customHeight="1">
      <c r="A203" s="283"/>
      <c r="B203" s="284"/>
      <c r="C203" s="284"/>
      <c r="D203" s="284"/>
      <c r="E203" s="284" t="s">
        <v>43</v>
      </c>
      <c r="F203" s="531"/>
      <c r="G203" s="284"/>
      <c r="H203" s="284"/>
      <c r="I203" s="284"/>
      <c r="J203" s="284"/>
      <c r="K203" s="284"/>
      <c r="L203" s="284"/>
      <c r="M203" s="284"/>
      <c r="N203" s="284" t="s">
        <v>44</v>
      </c>
      <c r="O203" s="284"/>
      <c r="P203" s="284"/>
      <c r="Q203" s="284"/>
      <c r="R203" s="284"/>
      <c r="S203" s="285"/>
    </row>
    <row r="204" spans="1:19" ht="15" customHeight="1">
      <c r="A204" s="283" t="s">
        <v>1232</v>
      </c>
      <c r="B204" s="284"/>
      <c r="C204" s="284"/>
      <c r="D204" s="284"/>
      <c r="E204" s="284" t="s">
        <v>42</v>
      </c>
      <c r="F204" s="531"/>
      <c r="G204" s="284"/>
      <c r="H204" s="284"/>
      <c r="I204" s="284"/>
      <c r="J204" s="284"/>
      <c r="K204" s="284"/>
      <c r="L204" s="284"/>
      <c r="M204" s="284"/>
      <c r="N204" s="284" t="s">
        <v>45</v>
      </c>
      <c r="O204" s="284"/>
      <c r="P204" s="284"/>
      <c r="Q204" s="284"/>
      <c r="R204" s="284"/>
      <c r="S204" s="285"/>
    </row>
    <row r="205" spans="2:18" ht="3.75" customHeight="1">
      <c r="B205" s="20"/>
      <c r="C205" s="20"/>
      <c r="D205" s="20"/>
      <c r="E205" s="20"/>
      <c r="F205" s="532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9" ht="30.75" customHeight="1">
      <c r="A206" s="282" t="s">
        <v>0</v>
      </c>
      <c r="B206" s="22"/>
      <c r="C206" s="22"/>
      <c r="D206" s="6"/>
      <c r="E206" s="128" t="s">
        <v>815</v>
      </c>
      <c r="F206" s="533"/>
      <c r="G206" s="6"/>
      <c r="H206" s="6"/>
      <c r="I206" s="6"/>
      <c r="J206" s="6"/>
      <c r="K206" s="6"/>
      <c r="L206" s="6"/>
      <c r="M206" s="6"/>
      <c r="N206" s="6"/>
      <c r="O206" s="7"/>
      <c r="P206" s="6"/>
      <c r="Q206" s="6"/>
      <c r="R206" s="6"/>
      <c r="S206" s="29"/>
    </row>
    <row r="207" spans="1:19" ht="18" customHeight="1">
      <c r="A207" s="8"/>
      <c r="B207" s="131" t="s">
        <v>24</v>
      </c>
      <c r="C207" s="131"/>
      <c r="D207" s="9"/>
      <c r="E207" s="9"/>
      <c r="F207" s="521"/>
      <c r="G207" s="9"/>
      <c r="H207" s="9"/>
      <c r="I207" s="9"/>
      <c r="J207" s="9"/>
      <c r="K207" s="10"/>
      <c r="L207" s="9"/>
      <c r="M207" s="9"/>
      <c r="N207" s="10"/>
      <c r="O207" s="11"/>
      <c r="P207" s="9"/>
      <c r="Q207" s="9"/>
      <c r="R207" s="9"/>
      <c r="S207" s="30" t="s">
        <v>876</v>
      </c>
    </row>
    <row r="208" spans="1:19" s="501" customFormat="1" ht="23.25" customHeight="1">
      <c r="A208" s="12"/>
      <c r="B208" s="13"/>
      <c r="C208" s="13"/>
      <c r="D208" s="13"/>
      <c r="E208" s="130" t="s">
        <v>1296</v>
      </c>
      <c r="F208" s="522"/>
      <c r="G208" s="14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31"/>
    </row>
    <row r="209" spans="1:19" ht="28.5" customHeight="1" thickBot="1">
      <c r="A209" s="494" t="s">
        <v>1126</v>
      </c>
      <c r="B209" s="495" t="s">
        <v>1127</v>
      </c>
      <c r="C209" s="497" t="s">
        <v>851</v>
      </c>
      <c r="D209" s="495" t="s">
        <v>1</v>
      </c>
      <c r="E209" s="495" t="s">
        <v>1124</v>
      </c>
      <c r="F209" s="543" t="s">
        <v>1153</v>
      </c>
      <c r="G209" s="362" t="s">
        <v>1120</v>
      </c>
      <c r="H209" s="362" t="s">
        <v>1121</v>
      </c>
      <c r="I209" s="335" t="s">
        <v>1103</v>
      </c>
      <c r="J209" s="363" t="s">
        <v>37</v>
      </c>
      <c r="K209" s="362" t="s">
        <v>1122</v>
      </c>
      <c r="L209" s="362" t="s">
        <v>18</v>
      </c>
      <c r="M209" s="362" t="s">
        <v>19</v>
      </c>
      <c r="N209" s="362" t="s">
        <v>1138</v>
      </c>
      <c r="O209" s="362" t="s">
        <v>1125</v>
      </c>
      <c r="P209" s="496" t="s">
        <v>1123</v>
      </c>
      <c r="Q209" s="362" t="s">
        <v>32</v>
      </c>
      <c r="R209" s="362" t="s">
        <v>1128</v>
      </c>
      <c r="S209" s="497" t="s">
        <v>20</v>
      </c>
    </row>
    <row r="210" spans="1:19" ht="20.25" customHeight="1" thickTop="1">
      <c r="A210" s="423" t="s">
        <v>248</v>
      </c>
      <c r="B210" s="453"/>
      <c r="C210" s="453"/>
      <c r="D210" s="454"/>
      <c r="E210" s="454"/>
      <c r="F210" s="563"/>
      <c r="G210" s="453"/>
      <c r="H210" s="453"/>
      <c r="I210" s="453"/>
      <c r="J210" s="453"/>
      <c r="K210" s="453"/>
      <c r="L210" s="453"/>
      <c r="M210" s="453"/>
      <c r="N210" s="453"/>
      <c r="O210" s="453"/>
      <c r="P210" s="453"/>
      <c r="Q210" s="453"/>
      <c r="R210" s="453"/>
      <c r="S210" s="455"/>
    </row>
    <row r="211" spans="1:19" ht="25.5" customHeight="1">
      <c r="A211" s="163">
        <v>2200101</v>
      </c>
      <c r="B211" s="293" t="s">
        <v>249</v>
      </c>
      <c r="C211" s="293"/>
      <c r="D211" s="296" t="s">
        <v>250</v>
      </c>
      <c r="E211" s="296" t="s">
        <v>525</v>
      </c>
      <c r="F211" s="518">
        <v>15</v>
      </c>
      <c r="G211" s="293">
        <v>3000</v>
      </c>
      <c r="H211" s="293">
        <v>0</v>
      </c>
      <c r="I211" s="293">
        <v>0</v>
      </c>
      <c r="J211" s="293">
        <v>0</v>
      </c>
      <c r="K211" s="293">
        <v>0</v>
      </c>
      <c r="L211" s="293">
        <v>76.98</v>
      </c>
      <c r="M211" s="293">
        <v>0</v>
      </c>
      <c r="N211" s="293">
        <v>500</v>
      </c>
      <c r="O211" s="293">
        <v>0</v>
      </c>
      <c r="P211" s="293">
        <v>0</v>
      </c>
      <c r="Q211" s="293">
        <v>0.02</v>
      </c>
      <c r="R211" s="293">
        <f aca="true" t="shared" si="37" ref="R211:R219">G211+H211+I211+K211-N211-P211-L211-O211+M211-Q211</f>
        <v>2423</v>
      </c>
      <c r="S211" s="18"/>
    </row>
    <row r="212" spans="1:19" ht="25.5" customHeight="1">
      <c r="A212" s="163">
        <v>5200103</v>
      </c>
      <c r="B212" s="293" t="s">
        <v>251</v>
      </c>
      <c r="C212" s="293"/>
      <c r="D212" s="296" t="s">
        <v>252</v>
      </c>
      <c r="E212" s="296" t="s">
        <v>2</v>
      </c>
      <c r="F212" s="518">
        <v>15</v>
      </c>
      <c r="G212" s="293">
        <v>3000</v>
      </c>
      <c r="H212" s="293">
        <v>0</v>
      </c>
      <c r="I212" s="293">
        <v>0</v>
      </c>
      <c r="J212" s="293">
        <v>0</v>
      </c>
      <c r="K212" s="293">
        <v>0</v>
      </c>
      <c r="L212" s="293">
        <v>76.98</v>
      </c>
      <c r="M212" s="293">
        <v>0</v>
      </c>
      <c r="N212" s="293">
        <v>0</v>
      </c>
      <c r="O212" s="293">
        <v>0</v>
      </c>
      <c r="P212" s="293">
        <v>0</v>
      </c>
      <c r="Q212" s="293">
        <v>0.02</v>
      </c>
      <c r="R212" s="293">
        <f t="shared" si="37"/>
        <v>2923</v>
      </c>
      <c r="S212" s="35"/>
    </row>
    <row r="213" spans="1:19" ht="25.5" customHeight="1">
      <c r="A213" s="163">
        <v>5300000</v>
      </c>
      <c r="B213" s="297" t="s">
        <v>253</v>
      </c>
      <c r="C213" s="293"/>
      <c r="D213" s="296" t="s">
        <v>254</v>
      </c>
      <c r="E213" s="296" t="s">
        <v>822</v>
      </c>
      <c r="F213" s="518">
        <v>15</v>
      </c>
      <c r="G213" s="293">
        <v>5500.05</v>
      </c>
      <c r="H213" s="293">
        <v>0</v>
      </c>
      <c r="I213" s="293">
        <v>0</v>
      </c>
      <c r="J213" s="293">
        <v>0</v>
      </c>
      <c r="K213" s="293">
        <v>0</v>
      </c>
      <c r="L213" s="293">
        <v>627.55</v>
      </c>
      <c r="M213" s="293">
        <v>0</v>
      </c>
      <c r="N213" s="293">
        <v>600</v>
      </c>
      <c r="O213" s="293">
        <v>0</v>
      </c>
      <c r="P213" s="293">
        <v>0</v>
      </c>
      <c r="Q213" s="293">
        <v>0.1</v>
      </c>
      <c r="R213" s="293">
        <f t="shared" si="37"/>
        <v>4272.4</v>
      </c>
      <c r="S213" s="35"/>
    </row>
    <row r="214" spans="1:19" ht="25.5" customHeight="1">
      <c r="A214" s="163">
        <v>5300101</v>
      </c>
      <c r="B214" s="293" t="s">
        <v>255</v>
      </c>
      <c r="C214" s="293"/>
      <c r="D214" s="296" t="s">
        <v>256</v>
      </c>
      <c r="E214" s="296" t="s">
        <v>823</v>
      </c>
      <c r="F214" s="518">
        <v>15</v>
      </c>
      <c r="G214" s="293">
        <v>3000</v>
      </c>
      <c r="H214" s="293">
        <v>0</v>
      </c>
      <c r="I214" s="293">
        <v>0</v>
      </c>
      <c r="J214" s="293">
        <v>0</v>
      </c>
      <c r="K214" s="293">
        <v>0</v>
      </c>
      <c r="L214" s="293">
        <v>76.98</v>
      </c>
      <c r="M214" s="293">
        <v>0</v>
      </c>
      <c r="N214" s="293">
        <v>0</v>
      </c>
      <c r="O214" s="293">
        <v>0</v>
      </c>
      <c r="P214" s="293">
        <v>0</v>
      </c>
      <c r="Q214" s="293">
        <v>0.02</v>
      </c>
      <c r="R214" s="293">
        <f t="shared" si="37"/>
        <v>2923</v>
      </c>
      <c r="S214" s="109"/>
    </row>
    <row r="215" spans="1:19" ht="25.5" customHeight="1">
      <c r="A215" s="163">
        <v>5300201</v>
      </c>
      <c r="B215" s="293" t="s">
        <v>257</v>
      </c>
      <c r="C215" s="293"/>
      <c r="D215" s="296" t="s">
        <v>258</v>
      </c>
      <c r="E215" s="296" t="s">
        <v>824</v>
      </c>
      <c r="F215" s="518">
        <v>15</v>
      </c>
      <c r="G215" s="293">
        <v>3900</v>
      </c>
      <c r="H215" s="293">
        <v>0</v>
      </c>
      <c r="I215" s="293">
        <v>0</v>
      </c>
      <c r="J215" s="293">
        <v>0</v>
      </c>
      <c r="K215" s="293">
        <v>0</v>
      </c>
      <c r="L215" s="293">
        <v>333.05</v>
      </c>
      <c r="M215" s="293">
        <v>0</v>
      </c>
      <c r="N215" s="293">
        <v>0</v>
      </c>
      <c r="O215" s="293">
        <v>0</v>
      </c>
      <c r="P215" s="293">
        <v>0</v>
      </c>
      <c r="Q215" s="293">
        <v>0.15</v>
      </c>
      <c r="R215" s="293">
        <f t="shared" si="37"/>
        <v>3566.7999999999997</v>
      </c>
      <c r="S215" s="109"/>
    </row>
    <row r="216" spans="1:19" ht="25.5" customHeight="1">
      <c r="A216" s="163">
        <v>5300202</v>
      </c>
      <c r="B216" s="293" t="s">
        <v>259</v>
      </c>
      <c r="C216" s="293"/>
      <c r="D216" s="296" t="s">
        <v>260</v>
      </c>
      <c r="E216" s="296" t="s">
        <v>825</v>
      </c>
      <c r="F216" s="518">
        <v>15</v>
      </c>
      <c r="G216" s="293">
        <v>2882.4</v>
      </c>
      <c r="H216" s="293">
        <v>0</v>
      </c>
      <c r="I216" s="293">
        <v>0</v>
      </c>
      <c r="J216" s="293">
        <v>0</v>
      </c>
      <c r="K216" s="293">
        <v>0</v>
      </c>
      <c r="L216" s="293">
        <v>64.18</v>
      </c>
      <c r="M216" s="293">
        <v>0</v>
      </c>
      <c r="N216" s="293">
        <v>0</v>
      </c>
      <c r="O216" s="293">
        <v>0</v>
      </c>
      <c r="P216" s="293">
        <v>0</v>
      </c>
      <c r="Q216" s="293">
        <v>0.02</v>
      </c>
      <c r="R216" s="293">
        <f t="shared" si="37"/>
        <v>2818.2000000000003</v>
      </c>
      <c r="S216" s="109"/>
    </row>
    <row r="217" spans="1:19" ht="25.5" customHeight="1">
      <c r="A217" s="163">
        <v>5300204</v>
      </c>
      <c r="B217" s="293" t="s">
        <v>261</v>
      </c>
      <c r="C217" s="293"/>
      <c r="D217" s="296" t="s">
        <v>262</v>
      </c>
      <c r="E217" s="296" t="s">
        <v>826</v>
      </c>
      <c r="F217" s="518">
        <v>15</v>
      </c>
      <c r="G217" s="293">
        <v>4400.25</v>
      </c>
      <c r="H217" s="293">
        <v>0</v>
      </c>
      <c r="I217" s="293">
        <v>0</v>
      </c>
      <c r="J217" s="293">
        <v>0</v>
      </c>
      <c r="K217" s="293">
        <v>0</v>
      </c>
      <c r="L217" s="293">
        <v>416.07</v>
      </c>
      <c r="M217" s="293">
        <v>0</v>
      </c>
      <c r="N217" s="293">
        <v>0</v>
      </c>
      <c r="O217" s="293">
        <v>0</v>
      </c>
      <c r="P217" s="293">
        <v>0</v>
      </c>
      <c r="Q217" s="293">
        <v>0.18</v>
      </c>
      <c r="R217" s="293">
        <f t="shared" si="37"/>
        <v>3984</v>
      </c>
      <c r="S217" s="109"/>
    </row>
    <row r="218" spans="1:19" ht="25.5" customHeight="1">
      <c r="A218" s="163">
        <v>5300206</v>
      </c>
      <c r="B218" s="293" t="s">
        <v>263</v>
      </c>
      <c r="C218" s="293"/>
      <c r="D218" s="296" t="s">
        <v>264</v>
      </c>
      <c r="E218" s="296" t="s">
        <v>827</v>
      </c>
      <c r="F218" s="518">
        <v>15</v>
      </c>
      <c r="G218" s="293">
        <v>3900</v>
      </c>
      <c r="H218" s="293">
        <v>0</v>
      </c>
      <c r="I218" s="293">
        <v>0</v>
      </c>
      <c r="J218" s="293">
        <v>0</v>
      </c>
      <c r="K218" s="293">
        <v>0</v>
      </c>
      <c r="L218" s="293">
        <v>333.05</v>
      </c>
      <c r="M218" s="293">
        <v>0</v>
      </c>
      <c r="N218" s="293">
        <v>200</v>
      </c>
      <c r="O218" s="293">
        <v>0</v>
      </c>
      <c r="P218" s="293">
        <v>0</v>
      </c>
      <c r="Q218" s="293">
        <v>-0.05</v>
      </c>
      <c r="R218" s="293">
        <f t="shared" si="37"/>
        <v>3367</v>
      </c>
      <c r="S218" s="109"/>
    </row>
    <row r="219" spans="1:19" s="317" customFormat="1" ht="25.5" customHeight="1">
      <c r="A219" s="163">
        <v>5300207</v>
      </c>
      <c r="B219" s="293" t="s">
        <v>265</v>
      </c>
      <c r="C219" s="293"/>
      <c r="D219" s="296" t="s">
        <v>266</v>
      </c>
      <c r="E219" s="296" t="s">
        <v>825</v>
      </c>
      <c r="F219" s="518">
        <v>15</v>
      </c>
      <c r="G219" s="293">
        <v>3250.05</v>
      </c>
      <c r="H219" s="293">
        <v>0</v>
      </c>
      <c r="I219" s="293">
        <v>0</v>
      </c>
      <c r="J219" s="293">
        <v>0</v>
      </c>
      <c r="K219" s="293">
        <v>0</v>
      </c>
      <c r="L219" s="293">
        <v>124.46</v>
      </c>
      <c r="M219" s="293">
        <v>0</v>
      </c>
      <c r="N219" s="293">
        <v>750</v>
      </c>
      <c r="O219" s="293">
        <v>0</v>
      </c>
      <c r="P219" s="293">
        <v>0</v>
      </c>
      <c r="Q219" s="293">
        <v>-0.01</v>
      </c>
      <c r="R219" s="293">
        <f t="shared" si="37"/>
        <v>2375.6000000000004</v>
      </c>
      <c r="S219" s="109"/>
    </row>
    <row r="220" spans="1:19" ht="18.75" customHeight="1">
      <c r="A220" s="315" t="s">
        <v>137</v>
      </c>
      <c r="B220" s="299"/>
      <c r="C220" s="299"/>
      <c r="D220" s="299"/>
      <c r="E220" s="299"/>
      <c r="F220" s="526"/>
      <c r="G220" s="298">
        <f aca="true" t="shared" si="38" ref="G220:R220">SUM(G211:G219)</f>
        <v>32832.75</v>
      </c>
      <c r="H220" s="298">
        <f t="shared" si="38"/>
        <v>0</v>
      </c>
      <c r="I220" s="298">
        <f t="shared" si="38"/>
        <v>0</v>
      </c>
      <c r="J220" s="298">
        <f t="shared" si="38"/>
        <v>0</v>
      </c>
      <c r="K220" s="298">
        <f t="shared" si="38"/>
        <v>0</v>
      </c>
      <c r="L220" s="298">
        <f>SUM(L211:L219)</f>
        <v>2129.2999999999997</v>
      </c>
      <c r="M220" s="298">
        <f>SUM(M211:M219)</f>
        <v>0</v>
      </c>
      <c r="N220" s="298">
        <f t="shared" si="38"/>
        <v>2050</v>
      </c>
      <c r="O220" s="298">
        <f t="shared" si="38"/>
        <v>0</v>
      </c>
      <c r="P220" s="298">
        <f t="shared" si="38"/>
        <v>0</v>
      </c>
      <c r="Q220" s="298">
        <f t="shared" si="38"/>
        <v>0.45</v>
      </c>
      <c r="R220" s="298">
        <f t="shared" si="38"/>
        <v>28653</v>
      </c>
      <c r="S220" s="320"/>
    </row>
    <row r="221" spans="1:19" ht="21.75" customHeight="1">
      <c r="A221" s="135" t="s">
        <v>738</v>
      </c>
      <c r="B221" s="301"/>
      <c r="C221" s="301"/>
      <c r="D221" s="301"/>
      <c r="E221" s="301"/>
      <c r="F221" s="527"/>
      <c r="G221" s="301"/>
      <c r="H221" s="301"/>
      <c r="I221" s="301"/>
      <c r="J221" s="301"/>
      <c r="K221" s="301"/>
      <c r="L221" s="301"/>
      <c r="M221" s="301"/>
      <c r="N221" s="301"/>
      <c r="O221" s="321"/>
      <c r="P221" s="301"/>
      <c r="Q221" s="301"/>
      <c r="R221" s="301"/>
      <c r="S221" s="104"/>
    </row>
    <row r="222" spans="1:19" ht="25.5" customHeight="1">
      <c r="A222" s="255">
        <v>620001</v>
      </c>
      <c r="B222" s="313" t="s">
        <v>739</v>
      </c>
      <c r="C222" s="313"/>
      <c r="D222" s="296" t="s">
        <v>923</v>
      </c>
      <c r="E222" s="296" t="s">
        <v>740</v>
      </c>
      <c r="F222" s="518">
        <v>15</v>
      </c>
      <c r="G222" s="293">
        <v>5500.05</v>
      </c>
      <c r="H222" s="293">
        <v>0</v>
      </c>
      <c r="I222" s="293">
        <v>0</v>
      </c>
      <c r="J222" s="293">
        <v>0</v>
      </c>
      <c r="K222" s="293">
        <v>0</v>
      </c>
      <c r="L222" s="293">
        <v>627.55</v>
      </c>
      <c r="M222" s="293">
        <v>0</v>
      </c>
      <c r="N222" s="293">
        <v>0</v>
      </c>
      <c r="O222" s="293">
        <v>0</v>
      </c>
      <c r="P222" s="293">
        <v>0</v>
      </c>
      <c r="Q222" s="293">
        <v>-0.1</v>
      </c>
      <c r="R222" s="293">
        <f>G222+H222+I222+K222-N222-P222-L222-O222+M222-Q222</f>
        <v>4872.6</v>
      </c>
      <c r="S222" s="109"/>
    </row>
    <row r="223" spans="1:19" ht="18.75" customHeight="1">
      <c r="A223" s="276" t="s">
        <v>137</v>
      </c>
      <c r="B223" s="299"/>
      <c r="C223" s="299"/>
      <c r="D223" s="296"/>
      <c r="E223" s="296"/>
      <c r="F223" s="518"/>
      <c r="G223" s="304">
        <f>G222</f>
        <v>5500.05</v>
      </c>
      <c r="H223" s="304">
        <f aca="true" t="shared" si="39" ref="H223:R223">H222</f>
        <v>0</v>
      </c>
      <c r="I223" s="304">
        <f t="shared" si="39"/>
        <v>0</v>
      </c>
      <c r="J223" s="304">
        <f t="shared" si="39"/>
        <v>0</v>
      </c>
      <c r="K223" s="304">
        <f t="shared" si="39"/>
        <v>0</v>
      </c>
      <c r="L223" s="304">
        <f>L222</f>
        <v>627.55</v>
      </c>
      <c r="M223" s="304">
        <f>M222</f>
        <v>0</v>
      </c>
      <c r="N223" s="304">
        <f t="shared" si="39"/>
        <v>0</v>
      </c>
      <c r="O223" s="304">
        <f t="shared" si="39"/>
        <v>0</v>
      </c>
      <c r="P223" s="304">
        <f t="shared" si="39"/>
        <v>0</v>
      </c>
      <c r="Q223" s="304">
        <f t="shared" si="39"/>
        <v>-0.1</v>
      </c>
      <c r="R223" s="304">
        <f t="shared" si="39"/>
        <v>4872.6</v>
      </c>
      <c r="S223" s="35"/>
    </row>
    <row r="224" spans="1:19" ht="21.75" customHeight="1">
      <c r="A224" s="135" t="s">
        <v>741</v>
      </c>
      <c r="B224" s="301"/>
      <c r="C224" s="301"/>
      <c r="D224" s="301"/>
      <c r="E224" s="301"/>
      <c r="F224" s="527"/>
      <c r="G224" s="301"/>
      <c r="H224" s="301"/>
      <c r="I224" s="301"/>
      <c r="J224" s="301"/>
      <c r="K224" s="301"/>
      <c r="L224" s="301"/>
      <c r="M224" s="301"/>
      <c r="N224" s="301"/>
      <c r="O224" s="321"/>
      <c r="P224" s="301"/>
      <c r="Q224" s="301"/>
      <c r="R224" s="301"/>
      <c r="S224" s="104"/>
    </row>
    <row r="225" spans="1:19" ht="25.5" customHeight="1">
      <c r="A225" s="163">
        <v>570001</v>
      </c>
      <c r="B225" s="293" t="s">
        <v>1217</v>
      </c>
      <c r="C225" s="293"/>
      <c r="D225" s="296" t="s">
        <v>1218</v>
      </c>
      <c r="E225" s="296" t="s">
        <v>1219</v>
      </c>
      <c r="F225" s="518">
        <v>15</v>
      </c>
      <c r="G225" s="293">
        <v>5500.05</v>
      </c>
      <c r="H225" s="293">
        <v>0</v>
      </c>
      <c r="I225" s="293">
        <v>0</v>
      </c>
      <c r="J225" s="293">
        <v>0</v>
      </c>
      <c r="K225" s="293">
        <v>0</v>
      </c>
      <c r="L225" s="293">
        <v>627.55</v>
      </c>
      <c r="M225" s="293">
        <v>0</v>
      </c>
      <c r="N225" s="293">
        <v>0</v>
      </c>
      <c r="O225" s="293">
        <v>0</v>
      </c>
      <c r="P225" s="293">
        <v>0</v>
      </c>
      <c r="Q225" s="293">
        <v>-0.1</v>
      </c>
      <c r="R225" s="293">
        <f>G225+H225+I225+K225-N225-P225-L225-O225+M225-Q225</f>
        <v>4872.6</v>
      </c>
      <c r="S225" s="32"/>
    </row>
    <row r="226" spans="1:19" ht="25.5" customHeight="1">
      <c r="A226" s="163">
        <v>6200202</v>
      </c>
      <c r="B226" s="293" t="s">
        <v>276</v>
      </c>
      <c r="C226" s="293"/>
      <c r="D226" s="296" t="s">
        <v>277</v>
      </c>
      <c r="E226" s="296" t="s">
        <v>830</v>
      </c>
      <c r="F226" s="518">
        <v>15</v>
      </c>
      <c r="G226" s="293">
        <v>3490.05</v>
      </c>
      <c r="H226" s="293">
        <v>0</v>
      </c>
      <c r="I226" s="293">
        <v>0</v>
      </c>
      <c r="J226" s="293">
        <v>0</v>
      </c>
      <c r="K226" s="293">
        <v>0</v>
      </c>
      <c r="L226" s="293">
        <v>150.57</v>
      </c>
      <c r="M226" s="293">
        <v>0</v>
      </c>
      <c r="N226" s="293">
        <v>0</v>
      </c>
      <c r="O226" s="293">
        <v>0</v>
      </c>
      <c r="P226" s="293">
        <v>0</v>
      </c>
      <c r="Q226" s="293">
        <v>0.08</v>
      </c>
      <c r="R226" s="293">
        <f>G226+H226+I226+K226-N226-P226-L226-O226+M226-Q226</f>
        <v>3339.4</v>
      </c>
      <c r="S226" s="32"/>
    </row>
    <row r="227" spans="1:19" s="324" customFormat="1" ht="25.5" customHeight="1">
      <c r="A227" s="163">
        <v>8100209</v>
      </c>
      <c r="B227" s="293" t="s">
        <v>518</v>
      </c>
      <c r="C227" s="293"/>
      <c r="D227" s="296" t="s">
        <v>519</v>
      </c>
      <c r="E227" s="296" t="s">
        <v>831</v>
      </c>
      <c r="F227" s="518">
        <v>15</v>
      </c>
      <c r="G227" s="293">
        <v>2677.92</v>
      </c>
      <c r="H227" s="293">
        <v>0</v>
      </c>
      <c r="I227" s="293">
        <v>0</v>
      </c>
      <c r="J227" s="293">
        <v>0</v>
      </c>
      <c r="K227" s="293">
        <v>0</v>
      </c>
      <c r="L227" s="293">
        <v>41.94</v>
      </c>
      <c r="M227" s="293">
        <v>0</v>
      </c>
      <c r="N227" s="293">
        <v>0</v>
      </c>
      <c r="O227" s="293">
        <v>0</v>
      </c>
      <c r="P227" s="293">
        <v>0</v>
      </c>
      <c r="Q227" s="293">
        <v>-0.02</v>
      </c>
      <c r="R227" s="293">
        <f>G227+H227+I227+K227-N227-P227-L227-O227+M227-Q227</f>
        <v>2636</v>
      </c>
      <c r="S227" s="32"/>
    </row>
    <row r="228" spans="1:19" ht="18.75" customHeight="1">
      <c r="A228" s="322" t="s">
        <v>137</v>
      </c>
      <c r="B228" s="297"/>
      <c r="C228" s="297"/>
      <c r="D228" s="297"/>
      <c r="E228" s="297"/>
      <c r="F228" s="529"/>
      <c r="G228" s="298">
        <f>SUM(G225:G227)</f>
        <v>11668.02</v>
      </c>
      <c r="H228" s="298">
        <f aca="true" t="shared" si="40" ref="H228:R228">SUM(H225:H227)</f>
        <v>0</v>
      </c>
      <c r="I228" s="298">
        <f t="shared" si="40"/>
        <v>0</v>
      </c>
      <c r="J228" s="298">
        <f t="shared" si="40"/>
        <v>0</v>
      </c>
      <c r="K228" s="298">
        <f t="shared" si="40"/>
        <v>0</v>
      </c>
      <c r="L228" s="298">
        <f t="shared" si="40"/>
        <v>820.06</v>
      </c>
      <c r="M228" s="298">
        <f t="shared" si="40"/>
        <v>0</v>
      </c>
      <c r="N228" s="298">
        <f t="shared" si="40"/>
        <v>0</v>
      </c>
      <c r="O228" s="298">
        <f t="shared" si="40"/>
        <v>0</v>
      </c>
      <c r="P228" s="298">
        <f t="shared" si="40"/>
        <v>0</v>
      </c>
      <c r="Q228" s="298">
        <f t="shared" si="40"/>
        <v>-0.04000000000000001</v>
      </c>
      <c r="R228" s="298">
        <f t="shared" si="40"/>
        <v>10848</v>
      </c>
      <c r="S228" s="323"/>
    </row>
    <row r="229" spans="1:19" ht="21.75" customHeight="1">
      <c r="A229" s="135" t="s">
        <v>141</v>
      </c>
      <c r="B229" s="309"/>
      <c r="C229" s="309"/>
      <c r="D229" s="301"/>
      <c r="E229" s="301"/>
      <c r="F229" s="527"/>
      <c r="G229" s="309"/>
      <c r="H229" s="309"/>
      <c r="I229" s="309"/>
      <c r="J229" s="309"/>
      <c r="K229" s="309"/>
      <c r="L229" s="309"/>
      <c r="M229" s="309"/>
      <c r="N229" s="309"/>
      <c r="O229" s="309"/>
      <c r="P229" s="309"/>
      <c r="Q229" s="309"/>
      <c r="R229" s="309"/>
      <c r="S229" s="100"/>
    </row>
    <row r="230" spans="1:19" ht="25.5" customHeight="1">
      <c r="A230" s="163">
        <v>6300000</v>
      </c>
      <c r="B230" s="293" t="s">
        <v>278</v>
      </c>
      <c r="C230" s="293"/>
      <c r="D230" s="296" t="s">
        <v>279</v>
      </c>
      <c r="E230" s="296" t="s">
        <v>280</v>
      </c>
      <c r="F230" s="518">
        <v>15</v>
      </c>
      <c r="G230" s="293">
        <v>5500.05</v>
      </c>
      <c r="H230" s="293">
        <v>0</v>
      </c>
      <c r="I230" s="293">
        <v>0</v>
      </c>
      <c r="J230" s="293">
        <v>0</v>
      </c>
      <c r="K230" s="293">
        <v>0</v>
      </c>
      <c r="L230" s="293">
        <v>627.55</v>
      </c>
      <c r="M230" s="293">
        <v>0</v>
      </c>
      <c r="N230" s="293">
        <v>0</v>
      </c>
      <c r="O230" s="293">
        <v>0</v>
      </c>
      <c r="P230" s="293">
        <v>0</v>
      </c>
      <c r="Q230" s="293">
        <v>0.1</v>
      </c>
      <c r="R230" s="293">
        <f>G230+H230+I230+K230-N230-P230-L230-O230+M230-Q230</f>
        <v>4872.4</v>
      </c>
      <c r="S230" s="32"/>
    </row>
    <row r="231" spans="1:19" ht="25.5" customHeight="1">
      <c r="A231" s="163">
        <v>6300201</v>
      </c>
      <c r="B231" s="293" t="s">
        <v>281</v>
      </c>
      <c r="C231" s="293"/>
      <c r="D231" s="296" t="s">
        <v>282</v>
      </c>
      <c r="E231" s="296" t="s">
        <v>832</v>
      </c>
      <c r="F231" s="518">
        <v>15</v>
      </c>
      <c r="G231" s="293">
        <v>3250.05</v>
      </c>
      <c r="H231" s="293">
        <v>0</v>
      </c>
      <c r="I231" s="293">
        <v>0</v>
      </c>
      <c r="J231" s="293">
        <v>0</v>
      </c>
      <c r="K231" s="293">
        <v>0</v>
      </c>
      <c r="L231" s="293">
        <v>124.46</v>
      </c>
      <c r="M231" s="293">
        <v>0</v>
      </c>
      <c r="N231" s="293">
        <v>0</v>
      </c>
      <c r="O231" s="293">
        <v>0</v>
      </c>
      <c r="P231" s="293">
        <v>0</v>
      </c>
      <c r="Q231" s="293">
        <v>-0.01</v>
      </c>
      <c r="R231" s="293">
        <f>G231+H231+I231+K231-N231-P231-L231-O231+M231-Q231</f>
        <v>3125.6000000000004</v>
      </c>
      <c r="S231" s="47"/>
    </row>
    <row r="232" spans="1:19" s="25" customFormat="1" ht="21" customHeight="1">
      <c r="A232" s="276" t="s">
        <v>137</v>
      </c>
      <c r="B232" s="299"/>
      <c r="C232" s="299"/>
      <c r="D232" s="296"/>
      <c r="E232" s="299"/>
      <c r="F232" s="526"/>
      <c r="G232" s="304">
        <f aca="true" t="shared" si="41" ref="G232:R232">SUM(G230:G231)</f>
        <v>8750.1</v>
      </c>
      <c r="H232" s="304">
        <f t="shared" si="41"/>
        <v>0</v>
      </c>
      <c r="I232" s="304">
        <f t="shared" si="41"/>
        <v>0</v>
      </c>
      <c r="J232" s="304">
        <f t="shared" si="41"/>
        <v>0</v>
      </c>
      <c r="K232" s="304">
        <f t="shared" si="41"/>
        <v>0</v>
      </c>
      <c r="L232" s="304">
        <f>SUM(L230:L231)</f>
        <v>752.01</v>
      </c>
      <c r="M232" s="304">
        <f>SUM(M230:M231)</f>
        <v>0</v>
      </c>
      <c r="N232" s="304">
        <f t="shared" si="41"/>
        <v>0</v>
      </c>
      <c r="O232" s="304">
        <f t="shared" si="41"/>
        <v>0</v>
      </c>
      <c r="P232" s="304">
        <f t="shared" si="41"/>
        <v>0</v>
      </c>
      <c r="Q232" s="304">
        <f t="shared" si="41"/>
        <v>0.09000000000000001</v>
      </c>
      <c r="R232" s="304">
        <f t="shared" si="41"/>
        <v>7998</v>
      </c>
      <c r="S232" s="32"/>
    </row>
    <row r="233" spans="1:19" ht="21.75" customHeight="1">
      <c r="A233" s="65"/>
      <c r="B233" s="279" t="s">
        <v>33</v>
      </c>
      <c r="C233" s="279"/>
      <c r="D233" s="73"/>
      <c r="E233" s="73"/>
      <c r="F233" s="562"/>
      <c r="G233" s="302">
        <f aca="true" t="shared" si="42" ref="G233:R233">G220+G223+G228+G232</f>
        <v>58750.920000000006</v>
      </c>
      <c r="H233" s="306">
        <f t="shared" si="42"/>
        <v>0</v>
      </c>
      <c r="I233" s="306">
        <f t="shared" si="42"/>
        <v>0</v>
      </c>
      <c r="J233" s="306">
        <f t="shared" si="42"/>
        <v>0</v>
      </c>
      <c r="K233" s="306">
        <f t="shared" si="42"/>
        <v>0</v>
      </c>
      <c r="L233" s="306">
        <f t="shared" si="42"/>
        <v>4328.919999999999</v>
      </c>
      <c r="M233" s="306">
        <f t="shared" si="42"/>
        <v>0</v>
      </c>
      <c r="N233" s="302">
        <f t="shared" si="42"/>
        <v>2050</v>
      </c>
      <c r="O233" s="306">
        <f t="shared" si="42"/>
        <v>0</v>
      </c>
      <c r="P233" s="306">
        <f t="shared" si="42"/>
        <v>0</v>
      </c>
      <c r="Q233" s="306">
        <f t="shared" si="42"/>
        <v>0.39999999999999997</v>
      </c>
      <c r="R233" s="306">
        <f t="shared" si="42"/>
        <v>52371.6</v>
      </c>
      <c r="S233" s="66"/>
    </row>
    <row r="234" spans="1:19" s="286" customFormat="1" ht="12.75" customHeight="1">
      <c r="A234" s="19"/>
      <c r="B234" s="3"/>
      <c r="C234" s="3"/>
      <c r="D234" s="3"/>
      <c r="E234" s="3"/>
      <c r="F234" s="52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3"/>
    </row>
    <row r="235" spans="1:19" s="286" customFormat="1" ht="12.75" customHeight="1">
      <c r="A235" s="283"/>
      <c r="B235" s="284"/>
      <c r="C235" s="284"/>
      <c r="D235" s="284"/>
      <c r="E235" s="284" t="s">
        <v>43</v>
      </c>
      <c r="F235" s="531"/>
      <c r="G235" s="284"/>
      <c r="H235" s="284"/>
      <c r="I235" s="284"/>
      <c r="J235" s="284"/>
      <c r="K235" s="284"/>
      <c r="L235" s="284"/>
      <c r="M235" s="284"/>
      <c r="N235" s="284" t="s">
        <v>44</v>
      </c>
      <c r="O235" s="284"/>
      <c r="P235" s="284"/>
      <c r="Q235" s="284"/>
      <c r="R235" s="284"/>
      <c r="S235" s="285"/>
    </row>
    <row r="236" spans="1:19" ht="18.75">
      <c r="A236" s="283" t="s">
        <v>1232</v>
      </c>
      <c r="B236" s="284"/>
      <c r="C236" s="284"/>
      <c r="D236" s="284"/>
      <c r="E236" s="284" t="s">
        <v>42</v>
      </c>
      <c r="F236" s="531"/>
      <c r="G236" s="284"/>
      <c r="H236" s="284"/>
      <c r="I236" s="284"/>
      <c r="J236" s="284"/>
      <c r="K236" s="284"/>
      <c r="L236" s="284"/>
      <c r="M236" s="284"/>
      <c r="N236" s="284" t="s">
        <v>45</v>
      </c>
      <c r="O236" s="284"/>
      <c r="P236" s="284"/>
      <c r="Q236" s="284"/>
      <c r="R236" s="284"/>
      <c r="S236" s="285"/>
    </row>
    <row r="237" spans="2:18" ht="18">
      <c r="B237" s="20"/>
      <c r="C237" s="20"/>
      <c r="D237" s="20"/>
      <c r="E237" s="20"/>
      <c r="F237" s="532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2:18" ht="18">
      <c r="B238" s="20"/>
      <c r="C238" s="20"/>
      <c r="D238" s="20"/>
      <c r="E238" s="20"/>
      <c r="F238" s="532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2:18" ht="18">
      <c r="B239" s="20"/>
      <c r="C239" s="20"/>
      <c r="D239" s="20"/>
      <c r="E239" s="20"/>
      <c r="F239" s="532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1" spans="1:19" ht="33.75">
      <c r="A241" s="282" t="s">
        <v>0</v>
      </c>
      <c r="B241" s="37"/>
      <c r="C241" s="37"/>
      <c r="D241" s="6"/>
      <c r="E241" s="129" t="s">
        <v>815</v>
      </c>
      <c r="F241" s="533"/>
      <c r="G241" s="6"/>
      <c r="H241" s="6"/>
      <c r="I241" s="6"/>
      <c r="J241" s="6"/>
      <c r="K241" s="6"/>
      <c r="L241" s="6"/>
      <c r="M241" s="6"/>
      <c r="N241" s="6"/>
      <c r="O241" s="7"/>
      <c r="P241" s="6"/>
      <c r="Q241" s="6"/>
      <c r="R241" s="6"/>
      <c r="S241" s="29"/>
    </row>
    <row r="242" spans="1:19" ht="20.25">
      <c r="A242" s="8"/>
      <c r="B242" s="272" t="s">
        <v>25</v>
      </c>
      <c r="C242" s="272"/>
      <c r="D242" s="9"/>
      <c r="E242" s="9"/>
      <c r="F242" s="521"/>
      <c r="G242" s="9"/>
      <c r="H242" s="9"/>
      <c r="I242" s="9"/>
      <c r="J242" s="9"/>
      <c r="K242" s="10"/>
      <c r="L242" s="9"/>
      <c r="M242" s="9"/>
      <c r="N242" s="10"/>
      <c r="O242" s="11"/>
      <c r="P242" s="9"/>
      <c r="Q242" s="9"/>
      <c r="R242" s="9"/>
      <c r="S242" s="30" t="s">
        <v>877</v>
      </c>
    </row>
    <row r="243" spans="1:19" s="360" customFormat="1" ht="36.75" customHeight="1">
      <c r="A243" s="12"/>
      <c r="B243" s="49"/>
      <c r="C243" s="49"/>
      <c r="D243" s="13"/>
      <c r="E243" s="130" t="s">
        <v>1296</v>
      </c>
      <c r="F243" s="522"/>
      <c r="G243" s="14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31"/>
    </row>
    <row r="244" spans="1:19" ht="33" customHeight="1" thickBot="1">
      <c r="A244" s="329" t="s">
        <v>1126</v>
      </c>
      <c r="B244" s="330" t="s">
        <v>1127</v>
      </c>
      <c r="C244" s="332" t="s">
        <v>851</v>
      </c>
      <c r="D244" s="336" t="s">
        <v>1</v>
      </c>
      <c r="E244" s="336" t="s">
        <v>1124</v>
      </c>
      <c r="F244" s="559"/>
      <c r="G244" s="331" t="s">
        <v>1120</v>
      </c>
      <c r="H244" s="331" t="s">
        <v>1121</v>
      </c>
      <c r="I244" s="335" t="s">
        <v>1103</v>
      </c>
      <c r="J244" s="331" t="s">
        <v>37</v>
      </c>
      <c r="K244" s="335" t="s">
        <v>1122</v>
      </c>
      <c r="L244" s="337" t="s">
        <v>18</v>
      </c>
      <c r="M244" s="331" t="s">
        <v>19</v>
      </c>
      <c r="N244" s="335" t="s">
        <v>1138</v>
      </c>
      <c r="O244" s="335" t="s">
        <v>1125</v>
      </c>
      <c r="P244" s="28" t="s">
        <v>1123</v>
      </c>
      <c r="Q244" s="331" t="s">
        <v>32</v>
      </c>
      <c r="R244" s="331" t="s">
        <v>1128</v>
      </c>
      <c r="S244" s="339" t="s">
        <v>20</v>
      </c>
    </row>
    <row r="245" spans="1:19" s="45" customFormat="1" ht="42" customHeight="1" thickTop="1">
      <c r="A245" s="135" t="s">
        <v>267</v>
      </c>
      <c r="B245" s="101"/>
      <c r="C245" s="101"/>
      <c r="D245" s="101"/>
      <c r="E245" s="101"/>
      <c r="F245" s="549"/>
      <c r="G245" s="101"/>
      <c r="H245" s="101"/>
      <c r="I245" s="101"/>
      <c r="J245" s="101"/>
      <c r="K245" s="101"/>
      <c r="L245" s="101"/>
      <c r="M245" s="101"/>
      <c r="N245" s="101"/>
      <c r="O245" s="102"/>
      <c r="P245" s="101"/>
      <c r="Q245" s="101"/>
      <c r="R245" s="101"/>
      <c r="S245" s="100"/>
    </row>
    <row r="246" spans="1:19" ht="42" customHeight="1">
      <c r="A246" s="163">
        <v>600001</v>
      </c>
      <c r="B246" s="78" t="s">
        <v>742</v>
      </c>
      <c r="C246" s="78"/>
      <c r="D246" s="40" t="s">
        <v>743</v>
      </c>
      <c r="E246" s="295" t="s">
        <v>744</v>
      </c>
      <c r="F246" s="564">
        <v>15</v>
      </c>
      <c r="G246" s="78">
        <v>8500.05</v>
      </c>
      <c r="H246" s="78">
        <v>0</v>
      </c>
      <c r="I246" s="78">
        <v>0</v>
      </c>
      <c r="J246" s="78">
        <v>0</v>
      </c>
      <c r="K246" s="78">
        <v>0</v>
      </c>
      <c r="L246" s="78">
        <v>1268.35</v>
      </c>
      <c r="M246" s="78">
        <v>0</v>
      </c>
      <c r="N246" s="78">
        <v>0</v>
      </c>
      <c r="O246" s="81">
        <v>0</v>
      </c>
      <c r="P246" s="78">
        <v>145</v>
      </c>
      <c r="Q246" s="78">
        <v>-0.1</v>
      </c>
      <c r="R246" s="78">
        <f>G246+H246+I246+K246-N246-P246-L246-O246+M246-Q246</f>
        <v>7086.799999999999</v>
      </c>
      <c r="S246" s="72"/>
    </row>
    <row r="247" spans="1:19" ht="42" customHeight="1">
      <c r="A247" s="163">
        <v>5200204</v>
      </c>
      <c r="B247" s="78" t="s">
        <v>268</v>
      </c>
      <c r="C247" s="78"/>
      <c r="D247" s="47" t="s">
        <v>269</v>
      </c>
      <c r="E247" s="47" t="s">
        <v>94</v>
      </c>
      <c r="F247" s="560">
        <v>15</v>
      </c>
      <c r="G247" s="78">
        <v>4297.5</v>
      </c>
      <c r="H247" s="78">
        <v>0</v>
      </c>
      <c r="I247" s="78">
        <v>0</v>
      </c>
      <c r="J247" s="78">
        <v>0</v>
      </c>
      <c r="K247" s="78">
        <v>0</v>
      </c>
      <c r="L247" s="78">
        <v>397.66</v>
      </c>
      <c r="M247" s="78">
        <v>0</v>
      </c>
      <c r="N247" s="78">
        <v>500</v>
      </c>
      <c r="O247" s="78">
        <v>0</v>
      </c>
      <c r="P247" s="78">
        <v>0</v>
      </c>
      <c r="Q247" s="78">
        <v>-0.16</v>
      </c>
      <c r="R247" s="78">
        <f>G247+H247+I247+K247-N247-P247-L247-O247+M247-Q247</f>
        <v>3400</v>
      </c>
      <c r="S247" s="47"/>
    </row>
    <row r="248" spans="1:19" ht="33" customHeight="1">
      <c r="A248" s="163">
        <v>11100404</v>
      </c>
      <c r="B248" s="168" t="s">
        <v>274</v>
      </c>
      <c r="C248" s="168"/>
      <c r="D248" s="47" t="s">
        <v>275</v>
      </c>
      <c r="E248" s="47" t="s">
        <v>94</v>
      </c>
      <c r="F248" s="560">
        <v>15</v>
      </c>
      <c r="G248" s="78">
        <v>2000.1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71.68</v>
      </c>
      <c r="N248" s="78">
        <v>0</v>
      </c>
      <c r="O248" s="78">
        <v>0</v>
      </c>
      <c r="P248" s="78">
        <v>0</v>
      </c>
      <c r="Q248" s="78">
        <v>-0.02</v>
      </c>
      <c r="R248" s="78">
        <f>G248+H248+I248+K248-N248-P248-L248-O248+M248-Q248</f>
        <v>2071.7999999999997</v>
      </c>
      <c r="S248" s="47"/>
    </row>
    <row r="249" spans="1:19" s="342" customFormat="1" ht="33" customHeight="1">
      <c r="A249" s="276" t="s">
        <v>137</v>
      </c>
      <c r="B249" s="78"/>
      <c r="C249" s="78"/>
      <c r="D249" s="1"/>
      <c r="E249" s="1"/>
      <c r="F249" s="565"/>
      <c r="G249" s="36">
        <f aca="true" t="shared" si="43" ref="G249:R249">SUM(G246:G248)</f>
        <v>14797.65</v>
      </c>
      <c r="H249" s="36">
        <f t="shared" si="43"/>
        <v>0</v>
      </c>
      <c r="I249" s="36">
        <f t="shared" si="43"/>
        <v>0</v>
      </c>
      <c r="J249" s="36">
        <f t="shared" si="43"/>
        <v>0</v>
      </c>
      <c r="K249" s="36">
        <f t="shared" si="43"/>
        <v>0</v>
      </c>
      <c r="L249" s="36">
        <f>SUM(L246:L248)</f>
        <v>1666.01</v>
      </c>
      <c r="M249" s="36">
        <f>SUM(M246:M248)</f>
        <v>71.68</v>
      </c>
      <c r="N249" s="36">
        <f t="shared" si="43"/>
        <v>500</v>
      </c>
      <c r="O249" s="36">
        <f t="shared" si="43"/>
        <v>0</v>
      </c>
      <c r="P249" s="36">
        <f t="shared" si="43"/>
        <v>145</v>
      </c>
      <c r="Q249" s="36">
        <f t="shared" si="43"/>
        <v>-0.28</v>
      </c>
      <c r="R249" s="36">
        <f t="shared" si="43"/>
        <v>12558.599999999999</v>
      </c>
      <c r="S249" s="32"/>
    </row>
    <row r="250" spans="1:19" ht="21.75">
      <c r="A250" s="65"/>
      <c r="B250" s="279" t="s">
        <v>33</v>
      </c>
      <c r="C250" s="279"/>
      <c r="D250" s="341"/>
      <c r="E250" s="341"/>
      <c r="F250" s="566"/>
      <c r="G250" s="84">
        <f>G249</f>
        <v>14797.65</v>
      </c>
      <c r="H250" s="84">
        <f aca="true" t="shared" si="44" ref="H250:O250">H249</f>
        <v>0</v>
      </c>
      <c r="I250" s="84">
        <f t="shared" si="44"/>
        <v>0</v>
      </c>
      <c r="J250" s="84">
        <f t="shared" si="44"/>
        <v>0</v>
      </c>
      <c r="K250" s="84">
        <f t="shared" si="44"/>
        <v>0</v>
      </c>
      <c r="L250" s="84">
        <f>L249</f>
        <v>1666.01</v>
      </c>
      <c r="M250" s="84">
        <f>M249</f>
        <v>71.68</v>
      </c>
      <c r="N250" s="84">
        <f t="shared" si="44"/>
        <v>500</v>
      </c>
      <c r="O250" s="84">
        <f t="shared" si="44"/>
        <v>0</v>
      </c>
      <c r="P250" s="84">
        <f>P249</f>
        <v>145</v>
      </c>
      <c r="Q250" s="84">
        <f>Q249</f>
        <v>-0.28</v>
      </c>
      <c r="R250" s="84">
        <f>R249</f>
        <v>12558.599999999999</v>
      </c>
      <c r="S250" s="189"/>
    </row>
    <row r="251" spans="1:19" ht="18">
      <c r="A251" s="23"/>
      <c r="B251" s="10"/>
      <c r="C251" s="10"/>
      <c r="D251" s="10"/>
      <c r="E251" s="10"/>
      <c r="F251" s="521"/>
      <c r="G251" s="10"/>
      <c r="H251" s="10"/>
      <c r="I251" s="10"/>
      <c r="J251" s="10"/>
      <c r="K251" s="10"/>
      <c r="L251" s="10"/>
      <c r="M251" s="10"/>
      <c r="N251" s="10"/>
      <c r="O251" s="24"/>
      <c r="P251" s="10"/>
      <c r="Q251" s="10"/>
      <c r="R251" s="10"/>
      <c r="S251" s="34"/>
    </row>
    <row r="252" spans="1:19" ht="18">
      <c r="A252" s="23"/>
      <c r="B252" s="10"/>
      <c r="C252" s="10"/>
      <c r="D252" s="10"/>
      <c r="E252" s="10"/>
      <c r="F252" s="521"/>
      <c r="G252" s="10"/>
      <c r="H252" s="10"/>
      <c r="I252" s="10"/>
      <c r="J252" s="10"/>
      <c r="K252" s="10"/>
      <c r="L252" s="10"/>
      <c r="M252" s="10"/>
      <c r="N252" s="10"/>
      <c r="O252" s="24"/>
      <c r="P252" s="10"/>
      <c r="Q252" s="10"/>
      <c r="R252" s="10"/>
      <c r="S252" s="34"/>
    </row>
    <row r="253" spans="1:19" ht="18">
      <c r="A253" s="23"/>
      <c r="B253" s="10"/>
      <c r="C253" s="10"/>
      <c r="D253" s="10"/>
      <c r="E253" s="10"/>
      <c r="F253" s="521"/>
      <c r="G253" s="10"/>
      <c r="H253" s="10"/>
      <c r="I253" s="10"/>
      <c r="J253" s="10"/>
      <c r="K253" s="10"/>
      <c r="L253" s="10"/>
      <c r="M253" s="10"/>
      <c r="N253" s="10"/>
      <c r="O253" s="24"/>
      <c r="P253" s="10"/>
      <c r="Q253" s="10"/>
      <c r="R253" s="10"/>
      <c r="S253" s="34"/>
    </row>
    <row r="254" spans="1:19" s="286" customFormat="1" ht="18">
      <c r="A254" s="23"/>
      <c r="B254" s="10"/>
      <c r="C254" s="10"/>
      <c r="D254" s="10"/>
      <c r="E254" s="10"/>
      <c r="F254" s="521"/>
      <c r="G254" s="10"/>
      <c r="H254" s="10"/>
      <c r="I254" s="10"/>
      <c r="J254" s="10"/>
      <c r="K254" s="10"/>
      <c r="L254" s="10"/>
      <c r="M254" s="10"/>
      <c r="N254" s="10"/>
      <c r="O254" s="24"/>
      <c r="P254" s="10"/>
      <c r="Q254" s="10"/>
      <c r="R254" s="10"/>
      <c r="S254" s="34"/>
    </row>
    <row r="255" spans="1:19" s="286" customFormat="1" ht="18.75">
      <c r="A255" s="290"/>
      <c r="B255" s="291"/>
      <c r="C255" s="291"/>
      <c r="D255" s="291"/>
      <c r="E255" s="291" t="s">
        <v>43</v>
      </c>
      <c r="F255" s="567"/>
      <c r="G255" s="291"/>
      <c r="H255" s="291"/>
      <c r="I255" s="291"/>
      <c r="J255" s="291"/>
      <c r="K255" s="291"/>
      <c r="L255" s="291"/>
      <c r="M255" s="291"/>
      <c r="N255" s="291" t="s">
        <v>44</v>
      </c>
      <c r="O255" s="291"/>
      <c r="P255" s="291"/>
      <c r="Q255" s="291"/>
      <c r="R255" s="291"/>
      <c r="S255" s="292"/>
    </row>
    <row r="256" spans="1:19" ht="18.75">
      <c r="A256" s="290" t="s">
        <v>1232</v>
      </c>
      <c r="B256" s="291"/>
      <c r="C256" s="291"/>
      <c r="D256" s="291"/>
      <c r="E256" s="284" t="s">
        <v>42</v>
      </c>
      <c r="F256" s="531"/>
      <c r="G256" s="291"/>
      <c r="H256" s="291"/>
      <c r="I256" s="291"/>
      <c r="J256" s="291"/>
      <c r="K256" s="291"/>
      <c r="L256" s="291"/>
      <c r="M256" s="291"/>
      <c r="N256" s="291" t="s">
        <v>45</v>
      </c>
      <c r="O256" s="291"/>
      <c r="P256" s="291"/>
      <c r="Q256" s="291"/>
      <c r="R256" s="291"/>
      <c r="S256" s="292"/>
    </row>
    <row r="257" spans="1:19" ht="26.25" customHeight="1">
      <c r="A257" s="261"/>
      <c r="B257" s="262"/>
      <c r="C257" s="262"/>
      <c r="D257" s="262"/>
      <c r="E257" s="262"/>
      <c r="F257" s="568"/>
      <c r="G257" s="262"/>
      <c r="H257" s="262"/>
      <c r="I257" s="262"/>
      <c r="J257" s="262"/>
      <c r="K257" s="262"/>
      <c r="L257" s="262"/>
      <c r="M257" s="262"/>
      <c r="N257" s="262"/>
      <c r="O257" s="263"/>
      <c r="P257" s="262"/>
      <c r="Q257" s="262"/>
      <c r="R257" s="262"/>
      <c r="S257" s="264"/>
    </row>
    <row r="258" spans="1:19" ht="29.25" customHeight="1">
      <c r="A258" s="282" t="s">
        <v>0</v>
      </c>
      <c r="B258" s="22"/>
      <c r="C258" s="22"/>
      <c r="D258" s="6"/>
      <c r="E258" s="128" t="s">
        <v>815</v>
      </c>
      <c r="F258" s="533"/>
      <c r="G258" s="6"/>
      <c r="H258" s="6"/>
      <c r="I258" s="6"/>
      <c r="J258" s="6"/>
      <c r="K258" s="6"/>
      <c r="L258" s="6"/>
      <c r="M258" s="6"/>
      <c r="N258" s="6"/>
      <c r="O258" s="7"/>
      <c r="P258" s="6"/>
      <c r="Q258" s="6"/>
      <c r="R258" s="6"/>
      <c r="S258" s="29"/>
    </row>
    <row r="259" spans="1:19" ht="17.25" customHeight="1">
      <c r="A259" s="8"/>
      <c r="B259" s="131" t="s">
        <v>283</v>
      </c>
      <c r="C259" s="131"/>
      <c r="D259" s="9"/>
      <c r="E259" s="9"/>
      <c r="F259" s="521"/>
      <c r="G259" s="9"/>
      <c r="H259" s="9"/>
      <c r="I259" s="9"/>
      <c r="J259" s="9"/>
      <c r="K259" s="10"/>
      <c r="L259" s="9"/>
      <c r="M259" s="9"/>
      <c r="N259" s="10"/>
      <c r="O259" s="11"/>
      <c r="P259" s="9"/>
      <c r="Q259" s="9"/>
      <c r="R259" s="9"/>
      <c r="S259" s="30" t="s">
        <v>878</v>
      </c>
    </row>
    <row r="260" spans="1:19" s="360" customFormat="1" ht="24.75" customHeight="1">
      <c r="A260" s="12"/>
      <c r="B260" s="49"/>
      <c r="C260" s="49"/>
      <c r="D260" s="13"/>
      <c r="E260" s="130" t="s">
        <v>1296</v>
      </c>
      <c r="F260" s="522"/>
      <c r="G260" s="14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31"/>
    </row>
    <row r="261" spans="1:19" ht="27" customHeight="1">
      <c r="A261" s="333" t="s">
        <v>1126</v>
      </c>
      <c r="B261" s="334" t="s">
        <v>1127</v>
      </c>
      <c r="C261" s="332" t="s">
        <v>851</v>
      </c>
      <c r="D261" s="355" t="s">
        <v>1</v>
      </c>
      <c r="E261" s="355" t="s">
        <v>1124</v>
      </c>
      <c r="F261" s="682" t="s">
        <v>1153</v>
      </c>
      <c r="G261" s="363" t="s">
        <v>1120</v>
      </c>
      <c r="H261" s="363" t="s">
        <v>1121</v>
      </c>
      <c r="I261" s="363" t="s">
        <v>36</v>
      </c>
      <c r="J261" s="363" t="s">
        <v>37</v>
      </c>
      <c r="K261" s="362" t="s">
        <v>1122</v>
      </c>
      <c r="L261" s="364" t="s">
        <v>18</v>
      </c>
      <c r="M261" s="363" t="s">
        <v>19</v>
      </c>
      <c r="N261" s="362" t="s">
        <v>1138</v>
      </c>
      <c r="O261" s="362" t="s">
        <v>1125</v>
      </c>
      <c r="P261" s="171" t="s">
        <v>1123</v>
      </c>
      <c r="Q261" s="363" t="s">
        <v>32</v>
      </c>
      <c r="R261" s="363" t="s">
        <v>1128</v>
      </c>
      <c r="S261" s="359" t="s">
        <v>20</v>
      </c>
    </row>
    <row r="262" spans="1:19" ht="24" customHeight="1">
      <c r="A262" s="650" t="s">
        <v>284</v>
      </c>
      <c r="B262" s="651"/>
      <c r="C262" s="651"/>
      <c r="D262" s="651"/>
      <c r="E262" s="651"/>
      <c r="F262" s="652"/>
      <c r="G262" s="651"/>
      <c r="H262" s="651"/>
      <c r="I262" s="651"/>
      <c r="J262" s="651"/>
      <c r="K262" s="651"/>
      <c r="L262" s="651"/>
      <c r="M262" s="651"/>
      <c r="N262" s="651"/>
      <c r="O262" s="653"/>
      <c r="P262" s="651"/>
      <c r="Q262" s="651"/>
      <c r="R262" s="651"/>
      <c r="S262" s="654"/>
    </row>
    <row r="263" spans="1:19" ht="24" customHeight="1">
      <c r="A263" s="175">
        <v>5200102</v>
      </c>
      <c r="B263" s="205" t="s">
        <v>222</v>
      </c>
      <c r="C263" s="396"/>
      <c r="D263" s="680" t="s">
        <v>223</v>
      </c>
      <c r="E263" s="177" t="s">
        <v>2</v>
      </c>
      <c r="F263" s="570">
        <v>15</v>
      </c>
      <c r="G263" s="396">
        <v>3060.6</v>
      </c>
      <c r="H263" s="396">
        <v>0</v>
      </c>
      <c r="I263" s="396">
        <v>0</v>
      </c>
      <c r="J263" s="396">
        <v>0</v>
      </c>
      <c r="K263" s="396">
        <v>0</v>
      </c>
      <c r="L263" s="396">
        <v>83.57</v>
      </c>
      <c r="M263" s="396">
        <v>0</v>
      </c>
      <c r="N263" s="396">
        <v>0</v>
      </c>
      <c r="O263" s="396">
        <v>0</v>
      </c>
      <c r="P263" s="396">
        <v>0</v>
      </c>
      <c r="Q263" s="396">
        <v>0.03</v>
      </c>
      <c r="R263" s="396">
        <f>G263+H263+I263+K263-N263-P263-L263-O263+M263-Q263</f>
        <v>2976.9999999999995</v>
      </c>
      <c r="S263" s="427"/>
    </row>
    <row r="264" spans="1:19" s="45" customFormat="1" ht="24" customHeight="1">
      <c r="A264" s="655">
        <v>71000001</v>
      </c>
      <c r="B264" s="679" t="s">
        <v>1131</v>
      </c>
      <c r="C264" s="192"/>
      <c r="D264" s="681" t="s">
        <v>745</v>
      </c>
      <c r="E264" s="657" t="s">
        <v>746</v>
      </c>
      <c r="F264" s="658">
        <v>15</v>
      </c>
      <c r="G264" s="192">
        <v>12500.1</v>
      </c>
      <c r="H264" s="192">
        <v>0</v>
      </c>
      <c r="I264" s="192">
        <v>0</v>
      </c>
      <c r="J264" s="192">
        <v>0</v>
      </c>
      <c r="K264" s="192">
        <v>0</v>
      </c>
      <c r="L264" s="192">
        <v>2171.39</v>
      </c>
      <c r="M264" s="192">
        <v>0</v>
      </c>
      <c r="N264" s="192">
        <v>600</v>
      </c>
      <c r="O264" s="192">
        <v>0</v>
      </c>
      <c r="P264" s="192">
        <v>207</v>
      </c>
      <c r="Q264" s="192">
        <v>-0.09</v>
      </c>
      <c r="R264" s="192">
        <f>G264+H264+I264+K264-N264-P264-L264-O264+M264-Q264</f>
        <v>9521.800000000001</v>
      </c>
      <c r="S264" s="659"/>
    </row>
    <row r="265" spans="1:19" ht="24" customHeight="1">
      <c r="A265" s="180">
        <v>7100007</v>
      </c>
      <c r="B265" s="205" t="s">
        <v>287</v>
      </c>
      <c r="C265" s="176"/>
      <c r="D265" s="680" t="s">
        <v>924</v>
      </c>
      <c r="E265" s="177" t="s">
        <v>2</v>
      </c>
      <c r="F265" s="570">
        <v>15</v>
      </c>
      <c r="G265" s="176">
        <v>2049.6</v>
      </c>
      <c r="H265" s="176">
        <v>0</v>
      </c>
      <c r="I265" s="176">
        <v>0</v>
      </c>
      <c r="J265" s="176">
        <v>0</v>
      </c>
      <c r="K265" s="176">
        <v>0</v>
      </c>
      <c r="L265" s="176">
        <v>0</v>
      </c>
      <c r="M265" s="176">
        <v>68.51</v>
      </c>
      <c r="N265" s="176">
        <v>0</v>
      </c>
      <c r="O265" s="181">
        <v>0</v>
      </c>
      <c r="P265" s="176">
        <v>0</v>
      </c>
      <c r="Q265" s="176">
        <v>0.11</v>
      </c>
      <c r="R265" s="176">
        <f>G265+H265+I265+K265-N265-P265-L265-O265+M265-Q265</f>
        <v>2118</v>
      </c>
      <c r="S265" s="182"/>
    </row>
    <row r="266" spans="1:19" ht="15" customHeight="1">
      <c r="A266" s="277" t="s">
        <v>137</v>
      </c>
      <c r="B266" s="178"/>
      <c r="C266" s="176"/>
      <c r="D266" s="177"/>
      <c r="E266" s="177"/>
      <c r="F266" s="570"/>
      <c r="G266" s="183">
        <f>SUM(G263:G265)</f>
        <v>17610.3</v>
      </c>
      <c r="H266" s="183">
        <f aca="true" t="shared" si="45" ref="H266:R266">SUM(H263:H265)</f>
        <v>0</v>
      </c>
      <c r="I266" s="183">
        <f t="shared" si="45"/>
        <v>0</v>
      </c>
      <c r="J266" s="183">
        <f t="shared" si="45"/>
        <v>0</v>
      </c>
      <c r="K266" s="183">
        <f t="shared" si="45"/>
        <v>0</v>
      </c>
      <c r="L266" s="183">
        <f t="shared" si="45"/>
        <v>2254.96</v>
      </c>
      <c r="M266" s="183">
        <f t="shared" si="45"/>
        <v>68.51</v>
      </c>
      <c r="N266" s="183">
        <f t="shared" si="45"/>
        <v>600</v>
      </c>
      <c r="O266" s="183">
        <f t="shared" si="45"/>
        <v>0</v>
      </c>
      <c r="P266" s="183">
        <f t="shared" si="45"/>
        <v>207</v>
      </c>
      <c r="Q266" s="183">
        <f t="shared" si="45"/>
        <v>0.05</v>
      </c>
      <c r="R266" s="183">
        <f t="shared" si="45"/>
        <v>14616.800000000001</v>
      </c>
      <c r="S266" s="179"/>
    </row>
    <row r="267" spans="1:19" ht="24" customHeight="1">
      <c r="A267" s="274" t="s">
        <v>288</v>
      </c>
      <c r="B267" s="413"/>
      <c r="C267" s="184"/>
      <c r="D267" s="185"/>
      <c r="E267" s="185"/>
      <c r="F267" s="571"/>
      <c r="G267" s="184"/>
      <c r="H267" s="184"/>
      <c r="I267" s="184"/>
      <c r="J267" s="184"/>
      <c r="K267" s="184"/>
      <c r="L267" s="184"/>
      <c r="M267" s="184"/>
      <c r="N267" s="184"/>
      <c r="O267" s="186"/>
      <c r="P267" s="184"/>
      <c r="Q267" s="184"/>
      <c r="R267" s="184"/>
      <c r="S267" s="187"/>
    </row>
    <row r="268" spans="1:19" ht="26.25" customHeight="1">
      <c r="A268" s="175">
        <v>7100303</v>
      </c>
      <c r="B268" s="205" t="s">
        <v>291</v>
      </c>
      <c r="C268" s="176"/>
      <c r="D268" s="680" t="s">
        <v>292</v>
      </c>
      <c r="E268" s="177" t="s">
        <v>293</v>
      </c>
      <c r="F268" s="570">
        <v>15</v>
      </c>
      <c r="G268" s="176">
        <v>2925</v>
      </c>
      <c r="H268" s="176">
        <v>0</v>
      </c>
      <c r="I268" s="176">
        <v>0</v>
      </c>
      <c r="J268" s="176">
        <v>300</v>
      </c>
      <c r="K268" s="176">
        <v>0</v>
      </c>
      <c r="L268" s="176">
        <v>68.82</v>
      </c>
      <c r="M268" s="176">
        <v>0</v>
      </c>
      <c r="N268" s="176">
        <v>300</v>
      </c>
      <c r="O268" s="176">
        <v>85.91</v>
      </c>
      <c r="P268" s="176">
        <v>0</v>
      </c>
      <c r="Q268" s="176">
        <v>0.07</v>
      </c>
      <c r="R268" s="176">
        <f aca="true" t="shared" si="46" ref="R268:R279">G268+H268+I268+J268+K268-N268-P268-L268-O268+M268-Q268</f>
        <v>2770.2</v>
      </c>
      <c r="S268" s="179"/>
    </row>
    <row r="269" spans="1:19" ht="26.25" customHeight="1">
      <c r="A269" s="175">
        <v>7100304</v>
      </c>
      <c r="B269" s="205" t="s">
        <v>853</v>
      </c>
      <c r="C269" s="176"/>
      <c r="D269" s="680" t="s">
        <v>925</v>
      </c>
      <c r="E269" s="177" t="s">
        <v>319</v>
      </c>
      <c r="F269" s="570">
        <v>15</v>
      </c>
      <c r="G269" s="176">
        <v>4000.05</v>
      </c>
      <c r="H269" s="176">
        <v>0</v>
      </c>
      <c r="I269" s="176">
        <v>0</v>
      </c>
      <c r="J269" s="176">
        <v>300</v>
      </c>
      <c r="K269" s="176">
        <v>0</v>
      </c>
      <c r="L269" s="176">
        <v>349.05</v>
      </c>
      <c r="M269" s="176">
        <v>0</v>
      </c>
      <c r="N269" s="176">
        <v>0</v>
      </c>
      <c r="O269" s="176">
        <v>0</v>
      </c>
      <c r="P269" s="176">
        <v>0</v>
      </c>
      <c r="Q269" s="176">
        <v>0</v>
      </c>
      <c r="R269" s="176">
        <f t="shared" si="46"/>
        <v>3951</v>
      </c>
      <c r="S269" s="179"/>
    </row>
    <row r="270" spans="1:19" ht="26.25" customHeight="1">
      <c r="A270" s="175">
        <v>7100306</v>
      </c>
      <c r="B270" s="205" t="s">
        <v>854</v>
      </c>
      <c r="C270" s="176"/>
      <c r="D270" s="680" t="s">
        <v>926</v>
      </c>
      <c r="E270" s="177" t="s">
        <v>293</v>
      </c>
      <c r="F270" s="570">
        <v>15</v>
      </c>
      <c r="G270" s="176">
        <v>2925</v>
      </c>
      <c r="H270" s="176">
        <v>0</v>
      </c>
      <c r="I270" s="176">
        <v>0</v>
      </c>
      <c r="J270" s="176">
        <v>300</v>
      </c>
      <c r="K270" s="176">
        <v>0</v>
      </c>
      <c r="L270" s="176">
        <v>68.82</v>
      </c>
      <c r="M270" s="176">
        <v>0</v>
      </c>
      <c r="N270" s="176">
        <v>0</v>
      </c>
      <c r="O270" s="176">
        <v>0</v>
      </c>
      <c r="P270" s="176">
        <v>0</v>
      </c>
      <c r="Q270" s="176">
        <v>-0.02</v>
      </c>
      <c r="R270" s="176">
        <f t="shared" si="46"/>
        <v>3156.2</v>
      </c>
      <c r="S270" s="179"/>
    </row>
    <row r="271" spans="1:19" ht="26.25" customHeight="1">
      <c r="A271" s="175">
        <v>7100307</v>
      </c>
      <c r="B271" s="205" t="s">
        <v>294</v>
      </c>
      <c r="C271" s="176"/>
      <c r="D271" s="680" t="s">
        <v>295</v>
      </c>
      <c r="E271" s="177" t="s">
        <v>293</v>
      </c>
      <c r="F271" s="570">
        <v>15</v>
      </c>
      <c r="G271" s="176">
        <v>2925</v>
      </c>
      <c r="H271" s="176">
        <v>0</v>
      </c>
      <c r="I271" s="176">
        <v>0</v>
      </c>
      <c r="J271" s="176">
        <v>300</v>
      </c>
      <c r="K271" s="176">
        <v>0</v>
      </c>
      <c r="L271" s="176">
        <v>68.82</v>
      </c>
      <c r="M271" s="176">
        <v>0</v>
      </c>
      <c r="N271" s="176">
        <v>0</v>
      </c>
      <c r="O271" s="176">
        <v>0</v>
      </c>
      <c r="P271" s="176">
        <v>0</v>
      </c>
      <c r="Q271" s="176">
        <v>-0.02</v>
      </c>
      <c r="R271" s="176">
        <f t="shared" si="46"/>
        <v>3156.2</v>
      </c>
      <c r="S271" s="179"/>
    </row>
    <row r="272" spans="1:19" ht="26.25" customHeight="1">
      <c r="A272" s="175">
        <v>7100308</v>
      </c>
      <c r="B272" s="205" t="s">
        <v>907</v>
      </c>
      <c r="C272" s="176"/>
      <c r="D272" s="680" t="s">
        <v>908</v>
      </c>
      <c r="E272" s="177" t="s">
        <v>293</v>
      </c>
      <c r="F272" s="570">
        <v>15</v>
      </c>
      <c r="G272" s="176">
        <v>2925</v>
      </c>
      <c r="H272" s="176">
        <v>0</v>
      </c>
      <c r="I272" s="176">
        <v>0</v>
      </c>
      <c r="J272" s="176">
        <v>300</v>
      </c>
      <c r="K272" s="176">
        <v>0</v>
      </c>
      <c r="L272" s="176">
        <v>68.82</v>
      </c>
      <c r="M272" s="176">
        <v>0</v>
      </c>
      <c r="N272" s="176">
        <v>0</v>
      </c>
      <c r="O272" s="176">
        <v>0</v>
      </c>
      <c r="P272" s="176">
        <v>0</v>
      </c>
      <c r="Q272" s="176">
        <v>-0.02</v>
      </c>
      <c r="R272" s="176">
        <f t="shared" si="46"/>
        <v>3156.2</v>
      </c>
      <c r="S272" s="179"/>
    </row>
    <row r="273" spans="1:19" ht="26.25" customHeight="1">
      <c r="A273" s="175">
        <v>7100309</v>
      </c>
      <c r="B273" s="205" t="s">
        <v>296</v>
      </c>
      <c r="C273" s="176"/>
      <c r="D273" s="680" t="s">
        <v>297</v>
      </c>
      <c r="E273" s="177" t="s">
        <v>293</v>
      </c>
      <c r="F273" s="570">
        <v>15</v>
      </c>
      <c r="G273" s="176">
        <v>2925</v>
      </c>
      <c r="H273" s="176">
        <v>0</v>
      </c>
      <c r="I273" s="176">
        <v>0</v>
      </c>
      <c r="J273" s="176">
        <v>300</v>
      </c>
      <c r="K273" s="176">
        <v>0</v>
      </c>
      <c r="L273" s="176">
        <v>68.82</v>
      </c>
      <c r="M273" s="176">
        <v>0</v>
      </c>
      <c r="N273" s="176">
        <v>0</v>
      </c>
      <c r="O273" s="176">
        <v>0</v>
      </c>
      <c r="P273" s="176">
        <v>0</v>
      </c>
      <c r="Q273" s="176">
        <v>-0.02</v>
      </c>
      <c r="R273" s="176">
        <f t="shared" si="46"/>
        <v>3156.2</v>
      </c>
      <c r="S273" s="179"/>
    </row>
    <row r="274" spans="1:19" ht="26.25" customHeight="1">
      <c r="A274" s="175">
        <v>7100310</v>
      </c>
      <c r="B274" s="205" t="s">
        <v>298</v>
      </c>
      <c r="C274" s="176"/>
      <c r="D274" s="680" t="s">
        <v>299</v>
      </c>
      <c r="E274" s="177" t="s">
        <v>293</v>
      </c>
      <c r="F274" s="570">
        <v>15</v>
      </c>
      <c r="G274" s="176">
        <v>2925</v>
      </c>
      <c r="H274" s="176">
        <v>0</v>
      </c>
      <c r="I274" s="176">
        <v>0</v>
      </c>
      <c r="J274" s="176">
        <v>300</v>
      </c>
      <c r="K274" s="176">
        <v>0</v>
      </c>
      <c r="L274" s="176">
        <v>68.82</v>
      </c>
      <c r="M274" s="176">
        <v>0</v>
      </c>
      <c r="N274" s="176">
        <v>500</v>
      </c>
      <c r="O274" s="176">
        <v>0</v>
      </c>
      <c r="P274" s="176">
        <v>0</v>
      </c>
      <c r="Q274" s="176">
        <v>-0.02</v>
      </c>
      <c r="R274" s="176">
        <f t="shared" si="46"/>
        <v>2656.2</v>
      </c>
      <c r="S274" s="179"/>
    </row>
    <row r="275" spans="1:19" ht="26.25" customHeight="1">
      <c r="A275" s="175">
        <v>7100311</v>
      </c>
      <c r="B275" s="205" t="s">
        <v>909</v>
      </c>
      <c r="C275" s="176"/>
      <c r="D275" s="680" t="s">
        <v>910</v>
      </c>
      <c r="E275" s="177" t="s">
        <v>293</v>
      </c>
      <c r="F275" s="570">
        <v>15</v>
      </c>
      <c r="G275" s="176">
        <v>2925</v>
      </c>
      <c r="H275" s="176">
        <v>0</v>
      </c>
      <c r="I275" s="176">
        <v>0</v>
      </c>
      <c r="J275" s="176">
        <v>300</v>
      </c>
      <c r="K275" s="176">
        <v>0</v>
      </c>
      <c r="L275" s="176">
        <v>68.82</v>
      </c>
      <c r="M275" s="176">
        <v>0</v>
      </c>
      <c r="N275" s="176">
        <v>0</v>
      </c>
      <c r="O275" s="176">
        <v>0</v>
      </c>
      <c r="P275" s="176">
        <v>0</v>
      </c>
      <c r="Q275" s="176">
        <v>-0.02</v>
      </c>
      <c r="R275" s="176">
        <f t="shared" si="46"/>
        <v>3156.2</v>
      </c>
      <c r="S275" s="179"/>
    </row>
    <row r="276" spans="1:19" ht="26.25" customHeight="1">
      <c r="A276" s="175">
        <v>7100312</v>
      </c>
      <c r="B276" s="205" t="s">
        <v>300</v>
      </c>
      <c r="C276" s="176"/>
      <c r="D276" s="680" t="s">
        <v>301</v>
      </c>
      <c r="E276" s="177" t="s">
        <v>293</v>
      </c>
      <c r="F276" s="570">
        <v>15</v>
      </c>
      <c r="G276" s="176">
        <v>2925</v>
      </c>
      <c r="H276" s="176">
        <v>0</v>
      </c>
      <c r="I276" s="176">
        <v>0</v>
      </c>
      <c r="J276" s="176">
        <v>300</v>
      </c>
      <c r="K276" s="176">
        <v>0</v>
      </c>
      <c r="L276" s="176">
        <v>68.82</v>
      </c>
      <c r="M276" s="176">
        <v>0</v>
      </c>
      <c r="N276" s="176">
        <v>0</v>
      </c>
      <c r="O276" s="176">
        <v>0</v>
      </c>
      <c r="P276" s="176">
        <v>0</v>
      </c>
      <c r="Q276" s="176">
        <v>-0.02</v>
      </c>
      <c r="R276" s="176">
        <f t="shared" si="46"/>
        <v>3156.2</v>
      </c>
      <c r="S276" s="179"/>
    </row>
    <row r="277" spans="1:19" ht="26.25" customHeight="1">
      <c r="A277" s="175">
        <v>7100313</v>
      </c>
      <c r="B277" s="205" t="s">
        <v>302</v>
      </c>
      <c r="C277" s="176"/>
      <c r="D277" s="680" t="s">
        <v>303</v>
      </c>
      <c r="E277" s="177" t="s">
        <v>293</v>
      </c>
      <c r="F277" s="570">
        <v>15</v>
      </c>
      <c r="G277" s="176">
        <v>2925</v>
      </c>
      <c r="H277" s="176">
        <v>0</v>
      </c>
      <c r="I277" s="176">
        <v>0</v>
      </c>
      <c r="J277" s="176">
        <v>300</v>
      </c>
      <c r="K277" s="176">
        <v>0</v>
      </c>
      <c r="L277" s="176">
        <v>68.82</v>
      </c>
      <c r="M277" s="176">
        <v>0</v>
      </c>
      <c r="N277" s="176">
        <v>300</v>
      </c>
      <c r="O277" s="176">
        <v>433.53</v>
      </c>
      <c r="P277" s="176">
        <v>0</v>
      </c>
      <c r="Q277" s="176">
        <v>0.05</v>
      </c>
      <c r="R277" s="176">
        <f t="shared" si="46"/>
        <v>2422.5999999999995</v>
      </c>
      <c r="S277" s="179"/>
    </row>
    <row r="278" spans="1:19" ht="26.25" customHeight="1">
      <c r="A278" s="175">
        <v>7100314</v>
      </c>
      <c r="B278" s="205" t="s">
        <v>304</v>
      </c>
      <c r="C278" s="176"/>
      <c r="D278" s="680" t="s">
        <v>305</v>
      </c>
      <c r="E278" s="177" t="s">
        <v>293</v>
      </c>
      <c r="F278" s="570">
        <v>15</v>
      </c>
      <c r="G278" s="176">
        <v>2925</v>
      </c>
      <c r="H278" s="176">
        <v>0</v>
      </c>
      <c r="I278" s="176">
        <v>0</v>
      </c>
      <c r="J278" s="176">
        <v>300</v>
      </c>
      <c r="K278" s="176">
        <v>0</v>
      </c>
      <c r="L278" s="176">
        <v>68.82</v>
      </c>
      <c r="M278" s="176">
        <v>0</v>
      </c>
      <c r="N278" s="176">
        <v>0</v>
      </c>
      <c r="O278" s="176">
        <v>0</v>
      </c>
      <c r="P278" s="176">
        <v>0</v>
      </c>
      <c r="Q278" s="176">
        <v>-0.02</v>
      </c>
      <c r="R278" s="176">
        <f t="shared" si="46"/>
        <v>3156.2</v>
      </c>
      <c r="S278" s="179"/>
    </row>
    <row r="279" spans="1:19" ht="26.25" customHeight="1">
      <c r="A279" s="175">
        <v>7100315</v>
      </c>
      <c r="B279" s="205" t="s">
        <v>306</v>
      </c>
      <c r="C279" s="176"/>
      <c r="D279" s="680" t="s">
        <v>307</v>
      </c>
      <c r="E279" s="177" t="s">
        <v>293</v>
      </c>
      <c r="F279" s="570">
        <v>15</v>
      </c>
      <c r="G279" s="176">
        <v>2925</v>
      </c>
      <c r="H279" s="176">
        <v>0</v>
      </c>
      <c r="I279" s="176">
        <v>0</v>
      </c>
      <c r="J279" s="176">
        <v>300</v>
      </c>
      <c r="K279" s="176">
        <v>0</v>
      </c>
      <c r="L279" s="176">
        <v>68.82</v>
      </c>
      <c r="M279" s="176">
        <v>0</v>
      </c>
      <c r="N279" s="176">
        <v>0</v>
      </c>
      <c r="O279" s="176">
        <v>433.53</v>
      </c>
      <c r="P279" s="176">
        <v>0</v>
      </c>
      <c r="Q279" s="176">
        <v>0.05</v>
      </c>
      <c r="R279" s="176">
        <f t="shared" si="46"/>
        <v>2722.5999999999995</v>
      </c>
      <c r="S279" s="179"/>
    </row>
    <row r="280" spans="1:19" ht="24.75" customHeight="1">
      <c r="A280" s="175">
        <v>7100318</v>
      </c>
      <c r="B280" s="205" t="s">
        <v>912</v>
      </c>
      <c r="C280" s="176"/>
      <c r="D280" s="680" t="s">
        <v>911</v>
      </c>
      <c r="E280" s="177" t="s">
        <v>293</v>
      </c>
      <c r="F280" s="570">
        <v>15</v>
      </c>
      <c r="G280" s="176">
        <v>2925</v>
      </c>
      <c r="H280" s="176">
        <v>0</v>
      </c>
      <c r="I280" s="178">
        <v>0</v>
      </c>
      <c r="J280" s="176">
        <v>300</v>
      </c>
      <c r="K280" s="176">
        <v>0</v>
      </c>
      <c r="L280" s="176">
        <v>68.82</v>
      </c>
      <c r="M280" s="176">
        <v>0</v>
      </c>
      <c r="N280" s="176">
        <v>0</v>
      </c>
      <c r="O280" s="176">
        <v>0</v>
      </c>
      <c r="P280" s="176">
        <v>0</v>
      </c>
      <c r="Q280" s="176">
        <v>0.18</v>
      </c>
      <c r="R280" s="176">
        <f>G280+H280+I280+J280+K280-N280-P280-L280-O280+M280-Q280</f>
        <v>3156</v>
      </c>
      <c r="S280" s="179"/>
    </row>
    <row r="281" spans="1:19" s="25" customFormat="1" ht="24.75" customHeight="1">
      <c r="A281" s="175">
        <v>7100319</v>
      </c>
      <c r="B281" s="205" t="s">
        <v>913</v>
      </c>
      <c r="C281" s="176"/>
      <c r="D281" s="680" t="s">
        <v>914</v>
      </c>
      <c r="E281" s="177" t="s">
        <v>293</v>
      </c>
      <c r="F281" s="570">
        <v>15</v>
      </c>
      <c r="G281" s="176">
        <v>2925</v>
      </c>
      <c r="H281" s="176">
        <v>0</v>
      </c>
      <c r="I281" s="178">
        <v>0</v>
      </c>
      <c r="J281" s="176">
        <v>300</v>
      </c>
      <c r="K281" s="176">
        <v>0</v>
      </c>
      <c r="L281" s="176">
        <v>68.82</v>
      </c>
      <c r="M281" s="176">
        <v>0</v>
      </c>
      <c r="N281" s="176">
        <v>300</v>
      </c>
      <c r="O281" s="176">
        <v>0</v>
      </c>
      <c r="P281" s="176">
        <v>0</v>
      </c>
      <c r="Q281" s="176">
        <v>0.18</v>
      </c>
      <c r="R281" s="176">
        <f>G281+H281+I281+J281+K281-N281-P281-L281-O281+M281-Q281</f>
        <v>2856</v>
      </c>
      <c r="S281" s="179"/>
    </row>
    <row r="282" spans="1:19" ht="24.75" customHeight="1">
      <c r="A282" s="175">
        <v>7100320</v>
      </c>
      <c r="B282" s="205" t="s">
        <v>308</v>
      </c>
      <c r="C282" s="176"/>
      <c r="D282" s="680" t="s">
        <v>309</v>
      </c>
      <c r="E282" s="177" t="s">
        <v>310</v>
      </c>
      <c r="F282" s="570">
        <v>15</v>
      </c>
      <c r="G282" s="176">
        <v>5775</v>
      </c>
      <c r="H282" s="178">
        <v>0</v>
      </c>
      <c r="I282" s="178">
        <v>0</v>
      </c>
      <c r="J282" s="176">
        <v>0</v>
      </c>
      <c r="K282" s="176">
        <v>0</v>
      </c>
      <c r="L282" s="176">
        <v>686.28</v>
      </c>
      <c r="M282" s="176">
        <v>0</v>
      </c>
      <c r="N282" s="176">
        <v>0</v>
      </c>
      <c r="O282" s="176">
        <v>0</v>
      </c>
      <c r="P282" s="176">
        <v>0</v>
      </c>
      <c r="Q282" s="176">
        <v>0.12</v>
      </c>
      <c r="R282" s="176">
        <f>G282+H282+I282+J282+K282-N282-P282-L282-O282+M282-Q282</f>
        <v>5088.6</v>
      </c>
      <c r="S282" s="179"/>
    </row>
    <row r="283" spans="1:19" ht="24.75" customHeight="1">
      <c r="A283" s="175">
        <v>7100322</v>
      </c>
      <c r="B283" s="702" t="s">
        <v>311</v>
      </c>
      <c r="C283" s="188"/>
      <c r="D283" s="680" t="s">
        <v>312</v>
      </c>
      <c r="E283" s="177" t="s">
        <v>293</v>
      </c>
      <c r="F283" s="570">
        <v>15</v>
      </c>
      <c r="G283" s="176">
        <v>2925</v>
      </c>
      <c r="H283" s="176">
        <v>0</v>
      </c>
      <c r="I283" s="178">
        <v>0</v>
      </c>
      <c r="J283" s="176">
        <v>300</v>
      </c>
      <c r="K283" s="176">
        <v>0</v>
      </c>
      <c r="L283" s="176">
        <v>68.82</v>
      </c>
      <c r="M283" s="176">
        <v>0</v>
      </c>
      <c r="N283" s="176">
        <v>0</v>
      </c>
      <c r="O283" s="176">
        <v>127.55</v>
      </c>
      <c r="P283" s="176">
        <v>0</v>
      </c>
      <c r="Q283" s="176">
        <v>0.03</v>
      </c>
      <c r="R283" s="176">
        <f>G283+H283+I283+J283+K283-N283-P283-L283-O283+M283-Q283</f>
        <v>3028.5999999999995</v>
      </c>
      <c r="S283" s="179"/>
    </row>
    <row r="284" spans="1:19" s="25" customFormat="1" ht="26.25" customHeight="1" hidden="1">
      <c r="A284" s="348"/>
      <c r="B284" s="346"/>
      <c r="C284" s="346"/>
      <c r="D284" s="346"/>
      <c r="E284" s="347"/>
      <c r="F284" s="572"/>
      <c r="G284" s="346">
        <f aca="true" t="shared" si="47" ref="G284:R284">SUM(G268:G283)</f>
        <v>50725.05</v>
      </c>
      <c r="H284" s="346">
        <f t="shared" si="47"/>
        <v>0</v>
      </c>
      <c r="I284" s="346">
        <f t="shared" si="47"/>
        <v>0</v>
      </c>
      <c r="J284" s="346">
        <f t="shared" si="47"/>
        <v>4500</v>
      </c>
      <c r="K284" s="346">
        <f t="shared" si="47"/>
        <v>0</v>
      </c>
      <c r="L284" s="346">
        <f t="shared" si="47"/>
        <v>1998.8099999999993</v>
      </c>
      <c r="M284" s="346">
        <f t="shared" si="47"/>
        <v>0</v>
      </c>
      <c r="N284" s="346">
        <f t="shared" si="47"/>
        <v>1400</v>
      </c>
      <c r="O284" s="346">
        <f t="shared" si="47"/>
        <v>1080.52</v>
      </c>
      <c r="P284" s="346">
        <f t="shared" si="47"/>
        <v>0</v>
      </c>
      <c r="Q284" s="346">
        <f t="shared" si="47"/>
        <v>0.52</v>
      </c>
      <c r="R284" s="346">
        <f t="shared" si="47"/>
        <v>50745.2</v>
      </c>
      <c r="S284" s="349"/>
    </row>
    <row r="285" spans="1:19" s="25" customFormat="1" ht="20.25" customHeight="1">
      <c r="A285" s="350"/>
      <c r="B285" s="351" t="s">
        <v>33</v>
      </c>
      <c r="C285" s="351"/>
      <c r="D285" s="352"/>
      <c r="E285" s="353"/>
      <c r="F285" s="573"/>
      <c r="G285" s="352">
        <f aca="true" t="shared" si="48" ref="G285:R285">G266+G284</f>
        <v>68335.35</v>
      </c>
      <c r="H285" s="352">
        <f t="shared" si="48"/>
        <v>0</v>
      </c>
      <c r="I285" s="352">
        <f t="shared" si="48"/>
        <v>0</v>
      </c>
      <c r="J285" s="352">
        <f t="shared" si="48"/>
        <v>4500</v>
      </c>
      <c r="K285" s="352">
        <f t="shared" si="48"/>
        <v>0</v>
      </c>
      <c r="L285" s="352">
        <f t="shared" si="48"/>
        <v>4253.7699999999995</v>
      </c>
      <c r="M285" s="352">
        <f t="shared" si="48"/>
        <v>68.51</v>
      </c>
      <c r="N285" s="352">
        <f t="shared" si="48"/>
        <v>2000</v>
      </c>
      <c r="O285" s="352">
        <f t="shared" si="48"/>
        <v>1080.52</v>
      </c>
      <c r="P285" s="352">
        <f t="shared" si="48"/>
        <v>207</v>
      </c>
      <c r="Q285" s="352">
        <f t="shared" si="48"/>
        <v>0.5700000000000001</v>
      </c>
      <c r="R285" s="352">
        <f t="shared" si="48"/>
        <v>65362</v>
      </c>
      <c r="S285" s="354"/>
    </row>
    <row r="286" spans="1:19" s="286" customFormat="1" ht="18">
      <c r="A286" s="26"/>
      <c r="B286" s="70"/>
      <c r="C286" s="70"/>
      <c r="D286" s="27"/>
      <c r="E286" s="27"/>
      <c r="F286" s="574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190"/>
    </row>
    <row r="287" spans="1:19" s="286" customFormat="1" ht="18.75">
      <c r="A287" s="283"/>
      <c r="B287" s="284"/>
      <c r="C287" s="284"/>
      <c r="D287" s="284"/>
      <c r="E287" s="284" t="s">
        <v>43</v>
      </c>
      <c r="F287" s="531"/>
      <c r="G287" s="284"/>
      <c r="H287" s="284"/>
      <c r="I287" s="284"/>
      <c r="J287" s="284"/>
      <c r="K287" s="284"/>
      <c r="L287" s="284"/>
      <c r="M287" s="284"/>
      <c r="O287" s="284"/>
      <c r="P287" s="284"/>
      <c r="Q287" s="284" t="s">
        <v>44</v>
      </c>
      <c r="R287" s="284"/>
      <c r="S287" s="285"/>
    </row>
    <row r="288" spans="1:19" ht="18.75">
      <c r="A288" s="283" t="s">
        <v>1232</v>
      </c>
      <c r="B288" s="284"/>
      <c r="C288" s="284"/>
      <c r="D288" s="284"/>
      <c r="E288" s="284" t="s">
        <v>42</v>
      </c>
      <c r="F288" s="531"/>
      <c r="G288" s="284"/>
      <c r="H288" s="284"/>
      <c r="I288" s="284"/>
      <c r="J288" s="284"/>
      <c r="K288" s="284"/>
      <c r="L288" s="284"/>
      <c r="M288" s="284"/>
      <c r="N288" s="286"/>
      <c r="O288" s="284"/>
      <c r="P288" s="284"/>
      <c r="Q288" s="284" t="s">
        <v>45</v>
      </c>
      <c r="R288" s="284"/>
      <c r="S288" s="285"/>
    </row>
    <row r="289" spans="2:18" ht="18">
      <c r="B289" s="20"/>
      <c r="C289" s="20"/>
      <c r="D289" s="20"/>
      <c r="E289" s="20"/>
      <c r="F289" s="532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9" ht="26.25" customHeight="1">
      <c r="A290" s="114"/>
      <c r="B290" s="115"/>
      <c r="C290" s="115"/>
      <c r="D290" s="115"/>
      <c r="E290" s="115"/>
      <c r="F290" s="575"/>
      <c r="G290" s="115"/>
      <c r="H290" s="115"/>
      <c r="I290" s="115"/>
      <c r="J290" s="115"/>
      <c r="K290" s="115"/>
      <c r="L290" s="115"/>
      <c r="M290" s="115"/>
      <c r="N290" s="115"/>
      <c r="O290" s="116"/>
      <c r="P290" s="115"/>
      <c r="Q290" s="115"/>
      <c r="R290" s="115"/>
      <c r="S290" s="117"/>
    </row>
    <row r="291" spans="1:19" ht="27.75" customHeight="1">
      <c r="A291" s="282" t="s">
        <v>0</v>
      </c>
      <c r="B291" s="22"/>
      <c r="C291" s="22"/>
      <c r="D291" s="6"/>
      <c r="E291" s="128" t="s">
        <v>815</v>
      </c>
      <c r="F291" s="533"/>
      <c r="G291" s="6"/>
      <c r="H291" s="6"/>
      <c r="I291" s="6"/>
      <c r="J291" s="6"/>
      <c r="K291" s="6"/>
      <c r="L291" s="6"/>
      <c r="M291" s="6"/>
      <c r="N291" s="6"/>
      <c r="O291" s="7"/>
      <c r="P291" s="6"/>
      <c r="Q291" s="6"/>
      <c r="R291" s="6"/>
      <c r="S291" s="29"/>
    </row>
    <row r="292" spans="1:19" ht="27.75" customHeight="1">
      <c r="A292" s="8"/>
      <c r="B292" s="131" t="s">
        <v>283</v>
      </c>
      <c r="C292" s="131"/>
      <c r="D292" s="9"/>
      <c r="E292" s="9"/>
      <c r="F292" s="521"/>
      <c r="G292" s="9"/>
      <c r="H292" s="9"/>
      <c r="I292" s="9"/>
      <c r="J292" s="9"/>
      <c r="K292" s="10"/>
      <c r="L292" s="9"/>
      <c r="M292" s="9"/>
      <c r="N292" s="10"/>
      <c r="O292" s="11"/>
      <c r="P292" s="9"/>
      <c r="Q292" s="9"/>
      <c r="R292" s="9"/>
      <c r="S292" s="30" t="s">
        <v>879</v>
      </c>
    </row>
    <row r="293" spans="1:19" s="360" customFormat="1" ht="27" customHeight="1">
      <c r="A293" s="12"/>
      <c r="B293" s="13"/>
      <c r="C293" s="13"/>
      <c r="D293" s="13"/>
      <c r="E293" s="130" t="s">
        <v>1296</v>
      </c>
      <c r="F293" s="522"/>
      <c r="G293" s="14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31"/>
    </row>
    <row r="294" spans="1:19" ht="27" customHeight="1" thickBot="1">
      <c r="A294" s="333" t="s">
        <v>1126</v>
      </c>
      <c r="B294" s="334" t="s">
        <v>1127</v>
      </c>
      <c r="C294" s="332" t="s">
        <v>851</v>
      </c>
      <c r="D294" s="355" t="s">
        <v>1</v>
      </c>
      <c r="E294" s="355" t="s">
        <v>1124</v>
      </c>
      <c r="F294" s="576" t="s">
        <v>1153</v>
      </c>
      <c r="G294" s="357" t="s">
        <v>1120</v>
      </c>
      <c r="H294" s="357" t="s">
        <v>1121</v>
      </c>
      <c r="I294" s="357" t="s">
        <v>36</v>
      </c>
      <c r="J294" s="357" t="s">
        <v>37</v>
      </c>
      <c r="K294" s="356" t="s">
        <v>1122</v>
      </c>
      <c r="L294" s="358" t="s">
        <v>18</v>
      </c>
      <c r="M294" s="357" t="s">
        <v>19</v>
      </c>
      <c r="N294" s="356" t="s">
        <v>1138</v>
      </c>
      <c r="O294" s="356" t="s">
        <v>1125</v>
      </c>
      <c r="P294" s="28" t="s">
        <v>1123</v>
      </c>
      <c r="Q294" s="357" t="s">
        <v>32</v>
      </c>
      <c r="R294" s="357" t="s">
        <v>1128</v>
      </c>
      <c r="S294" s="359" t="s">
        <v>20</v>
      </c>
    </row>
    <row r="295" spans="1:19" ht="21" customHeight="1" thickTop="1">
      <c r="A295" s="274" t="s">
        <v>288</v>
      </c>
      <c r="B295" s="184"/>
      <c r="C295" s="184"/>
      <c r="D295" s="185"/>
      <c r="E295" s="185"/>
      <c r="F295" s="571"/>
      <c r="G295" s="184"/>
      <c r="H295" s="184"/>
      <c r="I295" s="184"/>
      <c r="J295" s="184"/>
      <c r="K295" s="184"/>
      <c r="L295" s="184"/>
      <c r="M295" s="184"/>
      <c r="N295" s="184"/>
      <c r="O295" s="186"/>
      <c r="P295" s="184"/>
      <c r="Q295" s="184"/>
      <c r="R295" s="184"/>
      <c r="S295" s="187"/>
    </row>
    <row r="296" spans="1:19" ht="24.75" customHeight="1">
      <c r="A296" s="175">
        <v>7100323</v>
      </c>
      <c r="B296" s="660" t="s">
        <v>1158</v>
      </c>
      <c r="C296" s="188"/>
      <c r="D296" s="177" t="s">
        <v>1159</v>
      </c>
      <c r="E296" s="177" t="s">
        <v>293</v>
      </c>
      <c r="F296" s="570">
        <v>15</v>
      </c>
      <c r="G296" s="176">
        <v>2925</v>
      </c>
      <c r="H296" s="176">
        <v>0</v>
      </c>
      <c r="I296" s="178">
        <v>0</v>
      </c>
      <c r="J296" s="176">
        <v>300</v>
      </c>
      <c r="K296" s="176">
        <v>0</v>
      </c>
      <c r="L296" s="176">
        <v>68.82</v>
      </c>
      <c r="M296" s="176">
        <v>0</v>
      </c>
      <c r="N296" s="176">
        <v>0</v>
      </c>
      <c r="O296" s="176">
        <v>0</v>
      </c>
      <c r="P296" s="176">
        <v>0</v>
      </c>
      <c r="Q296" s="176">
        <v>0.18</v>
      </c>
      <c r="R296" s="176">
        <f aca="true" t="shared" si="49" ref="R296:R312">G296+H296+I296+J296+K296-N296-P296-L296-O296+M296-Q296</f>
        <v>3156</v>
      </c>
      <c r="S296" s="179"/>
    </row>
    <row r="297" spans="1:19" ht="24.75" customHeight="1">
      <c r="A297" s="175">
        <v>7100324</v>
      </c>
      <c r="B297" s="188" t="s">
        <v>1204</v>
      </c>
      <c r="C297" s="188"/>
      <c r="D297" s="177" t="s">
        <v>1184</v>
      </c>
      <c r="E297" s="177" t="s">
        <v>293</v>
      </c>
      <c r="F297" s="570">
        <v>15</v>
      </c>
      <c r="G297" s="176">
        <v>2925</v>
      </c>
      <c r="H297" s="176">
        <v>0</v>
      </c>
      <c r="I297" s="178">
        <v>0</v>
      </c>
      <c r="J297" s="176">
        <v>300</v>
      </c>
      <c r="K297" s="176">
        <v>0</v>
      </c>
      <c r="L297" s="176">
        <v>68.82</v>
      </c>
      <c r="M297" s="176">
        <v>0</v>
      </c>
      <c r="N297" s="176">
        <v>0</v>
      </c>
      <c r="O297" s="176">
        <v>0</v>
      </c>
      <c r="P297" s="176">
        <v>0</v>
      </c>
      <c r="Q297" s="176">
        <v>-0.02</v>
      </c>
      <c r="R297" s="176">
        <f t="shared" si="49"/>
        <v>3156.2</v>
      </c>
      <c r="S297" s="179"/>
    </row>
    <row r="298" spans="1:19" ht="24.75" customHeight="1">
      <c r="A298" s="175">
        <v>7100325</v>
      </c>
      <c r="B298" s="176" t="s">
        <v>313</v>
      </c>
      <c r="C298" s="176"/>
      <c r="D298" s="177" t="s">
        <v>314</v>
      </c>
      <c r="E298" s="177" t="s">
        <v>293</v>
      </c>
      <c r="F298" s="570">
        <v>13</v>
      </c>
      <c r="G298" s="176">
        <v>2535</v>
      </c>
      <c r="H298" s="176">
        <v>0</v>
      </c>
      <c r="I298" s="178">
        <v>0</v>
      </c>
      <c r="J298" s="176">
        <v>260</v>
      </c>
      <c r="K298" s="176">
        <v>0</v>
      </c>
      <c r="L298" s="176">
        <v>11.47</v>
      </c>
      <c r="M298" s="176">
        <v>0</v>
      </c>
      <c r="N298" s="176">
        <v>300</v>
      </c>
      <c r="O298" s="176">
        <v>395.9</v>
      </c>
      <c r="P298" s="176">
        <v>0</v>
      </c>
      <c r="Q298" s="176">
        <v>0.03</v>
      </c>
      <c r="R298" s="176">
        <f t="shared" si="49"/>
        <v>2087.6</v>
      </c>
      <c r="S298" s="179"/>
    </row>
    <row r="299" spans="1:19" ht="24.75" customHeight="1">
      <c r="A299" s="175">
        <v>7100326</v>
      </c>
      <c r="B299" s="176" t="s">
        <v>1220</v>
      </c>
      <c r="C299" s="176"/>
      <c r="D299" s="177" t="s">
        <v>1221</v>
      </c>
      <c r="E299" s="177" t="s">
        <v>293</v>
      </c>
      <c r="F299" s="570">
        <v>15</v>
      </c>
      <c r="G299" s="176">
        <v>2925</v>
      </c>
      <c r="H299" s="176">
        <v>0</v>
      </c>
      <c r="I299" s="178">
        <v>0</v>
      </c>
      <c r="J299" s="176">
        <v>300</v>
      </c>
      <c r="K299" s="176">
        <v>0</v>
      </c>
      <c r="L299" s="176">
        <v>68.82</v>
      </c>
      <c r="M299" s="176">
        <v>0</v>
      </c>
      <c r="N299" s="176">
        <v>0</v>
      </c>
      <c r="O299" s="176">
        <v>0</v>
      </c>
      <c r="P299" s="176">
        <v>0</v>
      </c>
      <c r="Q299" s="176">
        <v>0.18</v>
      </c>
      <c r="R299" s="176">
        <f t="shared" si="49"/>
        <v>3156</v>
      </c>
      <c r="S299" s="179"/>
    </row>
    <row r="300" spans="1:19" ht="24.75" customHeight="1">
      <c r="A300" s="175">
        <v>7100327</v>
      </c>
      <c r="B300" s="176" t="s">
        <v>315</v>
      </c>
      <c r="C300" s="176"/>
      <c r="D300" s="177" t="s">
        <v>316</v>
      </c>
      <c r="E300" s="177" t="s">
        <v>293</v>
      </c>
      <c r="F300" s="570">
        <v>15</v>
      </c>
      <c r="G300" s="176">
        <v>2925</v>
      </c>
      <c r="H300" s="176">
        <v>0</v>
      </c>
      <c r="I300" s="178">
        <v>0</v>
      </c>
      <c r="J300" s="176">
        <v>300</v>
      </c>
      <c r="K300" s="176">
        <v>0</v>
      </c>
      <c r="L300" s="176">
        <v>68.82</v>
      </c>
      <c r="M300" s="176">
        <v>0</v>
      </c>
      <c r="N300" s="176">
        <v>0</v>
      </c>
      <c r="O300" s="176">
        <v>0</v>
      </c>
      <c r="P300" s="176">
        <v>0</v>
      </c>
      <c r="Q300" s="176">
        <v>-0.02</v>
      </c>
      <c r="R300" s="176">
        <f t="shared" si="49"/>
        <v>3156.2</v>
      </c>
      <c r="S300" s="179"/>
    </row>
    <row r="301" spans="1:19" ht="24.75" customHeight="1">
      <c r="A301" s="175">
        <v>7100328</v>
      </c>
      <c r="B301" s="176" t="s">
        <v>1222</v>
      </c>
      <c r="C301" s="176"/>
      <c r="D301" s="177" t="s">
        <v>1223</v>
      </c>
      <c r="E301" s="177" t="s">
        <v>293</v>
      </c>
      <c r="F301" s="570">
        <v>15</v>
      </c>
      <c r="G301" s="176">
        <v>2925</v>
      </c>
      <c r="H301" s="176">
        <v>0</v>
      </c>
      <c r="I301" s="178">
        <v>0</v>
      </c>
      <c r="J301" s="176">
        <v>300</v>
      </c>
      <c r="K301" s="176">
        <v>0</v>
      </c>
      <c r="L301" s="176">
        <v>68.82</v>
      </c>
      <c r="M301" s="176">
        <v>0</v>
      </c>
      <c r="N301" s="176">
        <v>0</v>
      </c>
      <c r="O301" s="176">
        <v>0</v>
      </c>
      <c r="P301" s="176">
        <v>0</v>
      </c>
      <c r="Q301" s="176">
        <v>-0.02</v>
      </c>
      <c r="R301" s="176">
        <f t="shared" si="49"/>
        <v>3156.2</v>
      </c>
      <c r="S301" s="179"/>
    </row>
    <row r="302" spans="1:19" ht="24.75" customHeight="1">
      <c r="A302" s="175">
        <v>7100329</v>
      </c>
      <c r="B302" s="176" t="s">
        <v>1245</v>
      </c>
      <c r="C302" s="176"/>
      <c r="D302" s="177" t="s">
        <v>1246</v>
      </c>
      <c r="E302" s="177" t="s">
        <v>293</v>
      </c>
      <c r="F302" s="570">
        <v>15</v>
      </c>
      <c r="G302" s="176">
        <v>2925</v>
      </c>
      <c r="H302" s="176">
        <v>0</v>
      </c>
      <c r="I302" s="178">
        <v>0</v>
      </c>
      <c r="J302" s="176">
        <v>300</v>
      </c>
      <c r="K302" s="176">
        <v>0</v>
      </c>
      <c r="L302" s="176">
        <v>68.82</v>
      </c>
      <c r="M302" s="176">
        <v>0</v>
      </c>
      <c r="N302" s="176">
        <v>0</v>
      </c>
      <c r="O302" s="176">
        <v>0</v>
      </c>
      <c r="P302" s="176">
        <v>0</v>
      </c>
      <c r="Q302" s="176">
        <v>-0.02</v>
      </c>
      <c r="R302" s="176">
        <f t="shared" si="49"/>
        <v>3156.2</v>
      </c>
      <c r="S302" s="179"/>
    </row>
    <row r="303" spans="1:19" ht="24.75" customHeight="1">
      <c r="A303" s="175">
        <v>7100330</v>
      </c>
      <c r="B303" s="176" t="s">
        <v>317</v>
      </c>
      <c r="C303" s="176"/>
      <c r="D303" s="177" t="s">
        <v>318</v>
      </c>
      <c r="E303" s="177" t="s">
        <v>319</v>
      </c>
      <c r="F303" s="570">
        <v>15</v>
      </c>
      <c r="G303" s="176">
        <v>4000.05</v>
      </c>
      <c r="H303" s="176">
        <v>0</v>
      </c>
      <c r="I303" s="178">
        <v>0</v>
      </c>
      <c r="J303" s="176">
        <v>300</v>
      </c>
      <c r="K303" s="176">
        <v>0</v>
      </c>
      <c r="L303" s="176">
        <v>349.05</v>
      </c>
      <c r="M303" s="176">
        <v>0</v>
      </c>
      <c r="N303" s="176">
        <v>0</v>
      </c>
      <c r="O303" s="176">
        <v>0</v>
      </c>
      <c r="P303" s="176">
        <v>0</v>
      </c>
      <c r="Q303" s="176">
        <v>0</v>
      </c>
      <c r="R303" s="176">
        <f t="shared" si="49"/>
        <v>3951</v>
      </c>
      <c r="S303" s="179"/>
    </row>
    <row r="304" spans="1:19" ht="24.75" customHeight="1">
      <c r="A304" s="175">
        <v>7100331</v>
      </c>
      <c r="B304" s="176" t="s">
        <v>320</v>
      </c>
      <c r="C304" s="176"/>
      <c r="D304" s="177" t="s">
        <v>321</v>
      </c>
      <c r="E304" s="177" t="s">
        <v>833</v>
      </c>
      <c r="F304" s="570">
        <v>15</v>
      </c>
      <c r="G304" s="176">
        <v>4000.05</v>
      </c>
      <c r="H304" s="176">
        <v>0</v>
      </c>
      <c r="I304" s="178">
        <v>0</v>
      </c>
      <c r="J304" s="176">
        <v>300</v>
      </c>
      <c r="K304" s="176">
        <v>0</v>
      </c>
      <c r="L304" s="176">
        <v>349.05</v>
      </c>
      <c r="M304" s="176">
        <v>0</v>
      </c>
      <c r="N304" s="176">
        <v>0</v>
      </c>
      <c r="O304" s="176">
        <v>408.14</v>
      </c>
      <c r="P304" s="176">
        <v>0</v>
      </c>
      <c r="Q304" s="176">
        <v>0.06</v>
      </c>
      <c r="R304" s="176">
        <f t="shared" si="49"/>
        <v>3542.8</v>
      </c>
      <c r="S304" s="179"/>
    </row>
    <row r="305" spans="1:19" ht="24.75" customHeight="1">
      <c r="A305" s="175">
        <v>7100333</v>
      </c>
      <c r="B305" s="176" t="s">
        <v>322</v>
      </c>
      <c r="C305" s="176"/>
      <c r="D305" s="177" t="s">
        <v>323</v>
      </c>
      <c r="E305" s="177" t="s">
        <v>293</v>
      </c>
      <c r="F305" s="570">
        <v>15</v>
      </c>
      <c r="G305" s="176">
        <v>2925</v>
      </c>
      <c r="H305" s="176">
        <v>0</v>
      </c>
      <c r="I305" s="178">
        <v>0</v>
      </c>
      <c r="J305" s="176">
        <v>300</v>
      </c>
      <c r="K305" s="176">
        <v>0</v>
      </c>
      <c r="L305" s="176">
        <v>68.82</v>
      </c>
      <c r="M305" s="176">
        <v>0</v>
      </c>
      <c r="N305" s="176">
        <v>0</v>
      </c>
      <c r="O305" s="176">
        <v>276.65</v>
      </c>
      <c r="P305" s="176">
        <v>0</v>
      </c>
      <c r="Q305" s="176">
        <v>-0.07</v>
      </c>
      <c r="R305" s="176">
        <f t="shared" si="49"/>
        <v>2879.6</v>
      </c>
      <c r="S305" s="179"/>
    </row>
    <row r="306" spans="1:19" ht="24.75" customHeight="1">
      <c r="A306" s="175">
        <v>7100334</v>
      </c>
      <c r="B306" s="176" t="s">
        <v>1224</v>
      </c>
      <c r="C306" s="176"/>
      <c r="D306" s="177" t="s">
        <v>1225</v>
      </c>
      <c r="E306" s="177" t="s">
        <v>293</v>
      </c>
      <c r="F306" s="570">
        <v>15</v>
      </c>
      <c r="G306" s="176">
        <v>2925</v>
      </c>
      <c r="H306" s="176">
        <v>0</v>
      </c>
      <c r="I306" s="178">
        <v>0</v>
      </c>
      <c r="J306" s="176">
        <v>300</v>
      </c>
      <c r="K306" s="176">
        <v>0</v>
      </c>
      <c r="L306" s="176">
        <v>68.82</v>
      </c>
      <c r="M306" s="176">
        <v>0</v>
      </c>
      <c r="N306" s="176">
        <v>0</v>
      </c>
      <c r="O306" s="176">
        <v>0</v>
      </c>
      <c r="P306" s="176">
        <v>0</v>
      </c>
      <c r="Q306" s="176">
        <v>-0.02</v>
      </c>
      <c r="R306" s="176">
        <f t="shared" si="49"/>
        <v>3156.2</v>
      </c>
      <c r="S306" s="179"/>
    </row>
    <row r="307" spans="1:19" ht="24.75" customHeight="1">
      <c r="A307" s="175">
        <v>7100336</v>
      </c>
      <c r="B307" s="176" t="s">
        <v>1226</v>
      </c>
      <c r="C307" s="176"/>
      <c r="D307" s="177" t="s">
        <v>1227</v>
      </c>
      <c r="E307" s="177" t="s">
        <v>293</v>
      </c>
      <c r="F307" s="570">
        <v>15</v>
      </c>
      <c r="G307" s="176">
        <v>2925</v>
      </c>
      <c r="H307" s="176">
        <v>0</v>
      </c>
      <c r="I307" s="178">
        <v>0</v>
      </c>
      <c r="J307" s="176">
        <v>300</v>
      </c>
      <c r="K307" s="176">
        <v>0</v>
      </c>
      <c r="L307" s="176">
        <v>68.82</v>
      </c>
      <c r="M307" s="176">
        <v>0</v>
      </c>
      <c r="N307" s="176">
        <v>0</v>
      </c>
      <c r="O307" s="176">
        <v>0</v>
      </c>
      <c r="P307" s="176">
        <v>0</v>
      </c>
      <c r="Q307" s="176">
        <v>-0.02</v>
      </c>
      <c r="R307" s="176">
        <f t="shared" si="49"/>
        <v>3156.2</v>
      </c>
      <c r="S307" s="179"/>
    </row>
    <row r="308" spans="1:19" ht="24.75" customHeight="1">
      <c r="A308" s="175">
        <v>7100337</v>
      </c>
      <c r="B308" s="176" t="s">
        <v>324</v>
      </c>
      <c r="C308" s="176"/>
      <c r="D308" s="177" t="s">
        <v>325</v>
      </c>
      <c r="E308" s="177" t="s">
        <v>293</v>
      </c>
      <c r="F308" s="570">
        <v>15</v>
      </c>
      <c r="G308" s="176">
        <v>2925</v>
      </c>
      <c r="H308" s="176">
        <v>0</v>
      </c>
      <c r="I308" s="178">
        <v>0</v>
      </c>
      <c r="J308" s="176">
        <v>300</v>
      </c>
      <c r="K308" s="176">
        <v>0</v>
      </c>
      <c r="L308" s="176">
        <v>68.82</v>
      </c>
      <c r="M308" s="176">
        <v>0</v>
      </c>
      <c r="N308" s="176">
        <v>0</v>
      </c>
      <c r="O308" s="176">
        <v>0</v>
      </c>
      <c r="P308" s="176">
        <v>0</v>
      </c>
      <c r="Q308" s="176">
        <v>0.18</v>
      </c>
      <c r="R308" s="176">
        <f t="shared" si="49"/>
        <v>3156</v>
      </c>
      <c r="S308" s="179"/>
    </row>
    <row r="309" spans="1:19" ht="24.75" customHeight="1">
      <c r="A309" s="175">
        <v>7100338</v>
      </c>
      <c r="B309" s="176" t="s">
        <v>326</v>
      </c>
      <c r="C309" s="176"/>
      <c r="D309" s="177" t="s">
        <v>327</v>
      </c>
      <c r="E309" s="177" t="s">
        <v>293</v>
      </c>
      <c r="F309" s="570">
        <v>15</v>
      </c>
      <c r="G309" s="176">
        <v>2925</v>
      </c>
      <c r="H309" s="176">
        <v>0</v>
      </c>
      <c r="I309" s="178">
        <v>0</v>
      </c>
      <c r="J309" s="176">
        <v>300</v>
      </c>
      <c r="K309" s="176">
        <v>0</v>
      </c>
      <c r="L309" s="176">
        <v>68.82</v>
      </c>
      <c r="M309" s="176">
        <v>0</v>
      </c>
      <c r="N309" s="176">
        <v>0</v>
      </c>
      <c r="O309" s="176">
        <v>416.4</v>
      </c>
      <c r="P309" s="176">
        <v>0</v>
      </c>
      <c r="Q309" s="176">
        <v>-0.02</v>
      </c>
      <c r="R309" s="176">
        <f t="shared" si="49"/>
        <v>2739.7999999999997</v>
      </c>
      <c r="S309" s="179"/>
    </row>
    <row r="310" spans="1:19" ht="24.75" customHeight="1">
      <c r="A310" s="175">
        <v>7100339</v>
      </c>
      <c r="B310" s="176" t="s">
        <v>1228</v>
      </c>
      <c r="C310" s="176"/>
      <c r="D310" s="177" t="s">
        <v>1229</v>
      </c>
      <c r="E310" s="177" t="s">
        <v>293</v>
      </c>
      <c r="F310" s="570">
        <v>15</v>
      </c>
      <c r="G310" s="176">
        <v>2925</v>
      </c>
      <c r="H310" s="176">
        <v>0</v>
      </c>
      <c r="I310" s="178">
        <v>0</v>
      </c>
      <c r="J310" s="176">
        <v>300</v>
      </c>
      <c r="K310" s="176">
        <v>0</v>
      </c>
      <c r="L310" s="176">
        <v>68.82</v>
      </c>
      <c r="M310" s="176">
        <v>0</v>
      </c>
      <c r="N310" s="176">
        <v>0</v>
      </c>
      <c r="O310" s="176">
        <v>0</v>
      </c>
      <c r="P310" s="176">
        <v>0</v>
      </c>
      <c r="Q310" s="176">
        <v>-0.02</v>
      </c>
      <c r="R310" s="176">
        <f t="shared" si="49"/>
        <v>3156.2</v>
      </c>
      <c r="S310" s="179"/>
    </row>
    <row r="311" spans="1:19" ht="24.75" customHeight="1">
      <c r="A311" s="175">
        <v>7100340</v>
      </c>
      <c r="B311" s="176" t="s">
        <v>328</v>
      </c>
      <c r="C311" s="176"/>
      <c r="D311" s="177" t="s">
        <v>329</v>
      </c>
      <c r="E311" s="177" t="s">
        <v>293</v>
      </c>
      <c r="F311" s="570">
        <v>15</v>
      </c>
      <c r="G311" s="176">
        <v>2925</v>
      </c>
      <c r="H311" s="176">
        <v>0</v>
      </c>
      <c r="I311" s="178">
        <v>0</v>
      </c>
      <c r="J311" s="176">
        <v>300</v>
      </c>
      <c r="K311" s="176">
        <v>0</v>
      </c>
      <c r="L311" s="176">
        <v>68.82</v>
      </c>
      <c r="M311" s="176">
        <v>0</v>
      </c>
      <c r="N311" s="176">
        <v>0</v>
      </c>
      <c r="O311" s="176">
        <v>0</v>
      </c>
      <c r="P311" s="176">
        <v>0</v>
      </c>
      <c r="Q311" s="176">
        <v>-0.02</v>
      </c>
      <c r="R311" s="176">
        <f t="shared" si="49"/>
        <v>3156.2</v>
      </c>
      <c r="S311" s="179"/>
    </row>
    <row r="312" spans="1:19" s="25" customFormat="1" ht="24.75" customHeight="1">
      <c r="A312" s="175">
        <v>7100341</v>
      </c>
      <c r="B312" s="176" t="s">
        <v>330</v>
      </c>
      <c r="C312" s="176"/>
      <c r="D312" s="177" t="s">
        <v>331</v>
      </c>
      <c r="E312" s="177" t="s">
        <v>293</v>
      </c>
      <c r="F312" s="570">
        <v>15</v>
      </c>
      <c r="G312" s="176">
        <v>2925</v>
      </c>
      <c r="H312" s="176">
        <v>0</v>
      </c>
      <c r="I312" s="178">
        <v>0</v>
      </c>
      <c r="J312" s="176">
        <v>300</v>
      </c>
      <c r="K312" s="176">
        <v>0</v>
      </c>
      <c r="L312" s="176">
        <v>68.82</v>
      </c>
      <c r="M312" s="176">
        <v>0</v>
      </c>
      <c r="N312" s="176">
        <v>0</v>
      </c>
      <c r="O312" s="176">
        <v>0</v>
      </c>
      <c r="P312" s="176">
        <v>0</v>
      </c>
      <c r="Q312" s="176">
        <v>-0.02</v>
      </c>
      <c r="R312" s="176">
        <f t="shared" si="49"/>
        <v>3156.2</v>
      </c>
      <c r="S312" s="179"/>
    </row>
    <row r="313" spans="1:19" ht="24.75" customHeight="1">
      <c r="A313" s="175">
        <v>7100342</v>
      </c>
      <c r="B313" s="176" t="s">
        <v>1247</v>
      </c>
      <c r="C313" s="176"/>
      <c r="D313" s="177" t="s">
        <v>1248</v>
      </c>
      <c r="E313" s="177" t="s">
        <v>293</v>
      </c>
      <c r="F313" s="570">
        <v>15</v>
      </c>
      <c r="G313" s="176">
        <v>2925</v>
      </c>
      <c r="H313" s="396">
        <v>0</v>
      </c>
      <c r="I313" s="178">
        <v>0</v>
      </c>
      <c r="J313" s="176">
        <v>300</v>
      </c>
      <c r="K313" s="176">
        <v>0</v>
      </c>
      <c r="L313" s="176">
        <v>68.82</v>
      </c>
      <c r="M313" s="176">
        <v>0</v>
      </c>
      <c r="N313" s="176">
        <v>0</v>
      </c>
      <c r="O313" s="176">
        <v>0</v>
      </c>
      <c r="P313" s="176">
        <v>0</v>
      </c>
      <c r="Q313" s="176">
        <v>-0.02</v>
      </c>
      <c r="R313" s="176">
        <f>G313+H313+I313+J313+K313-N313-P313-L313-O313+M313-Q313</f>
        <v>3156.2</v>
      </c>
      <c r="S313" s="179"/>
    </row>
    <row r="314" spans="1:19" ht="24.75" customHeight="1">
      <c r="A314" s="175">
        <v>7100344</v>
      </c>
      <c r="B314" s="642" t="s">
        <v>1255</v>
      </c>
      <c r="C314" s="176"/>
      <c r="D314" s="177" t="s">
        <v>1256</v>
      </c>
      <c r="E314" s="177" t="s">
        <v>293</v>
      </c>
      <c r="F314" s="570">
        <v>15</v>
      </c>
      <c r="G314" s="176">
        <v>2925</v>
      </c>
      <c r="H314" s="396">
        <v>0</v>
      </c>
      <c r="I314" s="178">
        <v>0</v>
      </c>
      <c r="J314" s="176">
        <v>300</v>
      </c>
      <c r="K314" s="176">
        <v>0</v>
      </c>
      <c r="L314" s="176">
        <v>68.82</v>
      </c>
      <c r="M314" s="176">
        <v>0</v>
      </c>
      <c r="N314" s="176">
        <v>0</v>
      </c>
      <c r="O314" s="176">
        <v>0</v>
      </c>
      <c r="P314" s="176">
        <v>0</v>
      </c>
      <c r="Q314" s="176">
        <v>-0.02</v>
      </c>
      <c r="R314" s="176">
        <f>G314+H314+I314+J314+K314-N314-P314-L314-O314+M314-Q314</f>
        <v>3156.2</v>
      </c>
      <c r="S314" s="179"/>
    </row>
    <row r="315" spans="1:19" ht="24.75" customHeight="1">
      <c r="A315" s="175">
        <v>7100345</v>
      </c>
      <c r="B315" s="176" t="s">
        <v>1260</v>
      </c>
      <c r="C315" s="176"/>
      <c r="D315" s="177" t="s">
        <v>1284</v>
      </c>
      <c r="E315" s="177" t="s">
        <v>293</v>
      </c>
      <c r="F315" s="570">
        <v>15</v>
      </c>
      <c r="G315" s="176">
        <v>2925</v>
      </c>
      <c r="H315" s="396">
        <v>0</v>
      </c>
      <c r="I315" s="178">
        <v>0</v>
      </c>
      <c r="J315" s="176">
        <v>300</v>
      </c>
      <c r="K315" s="176">
        <v>0</v>
      </c>
      <c r="L315" s="176">
        <v>68.82</v>
      </c>
      <c r="M315" s="176">
        <v>0</v>
      </c>
      <c r="N315" s="176">
        <v>0</v>
      </c>
      <c r="O315" s="176">
        <v>0</v>
      </c>
      <c r="P315" s="176">
        <v>0</v>
      </c>
      <c r="Q315" s="176">
        <v>-0.02</v>
      </c>
      <c r="R315" s="176">
        <f>G315+H315+I315+J315+K315-N315-P315-L315-O315+M315-Q315</f>
        <v>3156.2</v>
      </c>
      <c r="S315" s="179"/>
    </row>
    <row r="316" spans="1:19" ht="24.75" customHeight="1">
      <c r="A316" s="175">
        <v>7100346</v>
      </c>
      <c r="B316" s="205" t="s">
        <v>1285</v>
      </c>
      <c r="C316" s="176"/>
      <c r="D316" s="177" t="s">
        <v>1286</v>
      </c>
      <c r="E316" s="177" t="s">
        <v>293</v>
      </c>
      <c r="F316" s="570">
        <v>15</v>
      </c>
      <c r="G316" s="176">
        <v>2925</v>
      </c>
      <c r="H316" s="396">
        <v>0</v>
      </c>
      <c r="I316" s="178">
        <v>0</v>
      </c>
      <c r="J316" s="176">
        <v>0</v>
      </c>
      <c r="K316" s="176">
        <v>0</v>
      </c>
      <c r="L316" s="176">
        <v>68.82</v>
      </c>
      <c r="M316" s="176">
        <v>0</v>
      </c>
      <c r="N316" s="176">
        <v>0</v>
      </c>
      <c r="O316" s="176">
        <v>0</v>
      </c>
      <c r="P316" s="176">
        <v>0</v>
      </c>
      <c r="Q316" s="176">
        <v>-0.02</v>
      </c>
      <c r="R316" s="176">
        <f>G316+H316+I316+J316+K316-N316-P316-L316-O316+M316-Q316</f>
        <v>2856.2</v>
      </c>
      <c r="S316" s="179"/>
    </row>
    <row r="317" spans="1:19" s="286" customFormat="1" ht="20.25" customHeight="1">
      <c r="A317" s="65"/>
      <c r="B317" s="279" t="s">
        <v>33</v>
      </c>
      <c r="C317" s="279"/>
      <c r="D317" s="66"/>
      <c r="E317" s="66"/>
      <c r="F317" s="546"/>
      <c r="G317" s="66">
        <f>SUM(G296:G316)</f>
        <v>63185.1</v>
      </c>
      <c r="H317" s="66">
        <f aca="true" t="shared" si="50" ref="H317:R317">SUM(H296:H316)</f>
        <v>0</v>
      </c>
      <c r="I317" s="66">
        <f t="shared" si="50"/>
        <v>0</v>
      </c>
      <c r="J317" s="66">
        <f t="shared" si="50"/>
        <v>5960</v>
      </c>
      <c r="K317" s="66">
        <f t="shared" si="50"/>
        <v>0</v>
      </c>
      <c r="L317" s="66">
        <f t="shared" si="50"/>
        <v>1948.3299999999992</v>
      </c>
      <c r="M317" s="66">
        <f t="shared" si="50"/>
        <v>0</v>
      </c>
      <c r="N317" s="66">
        <f t="shared" si="50"/>
        <v>300</v>
      </c>
      <c r="O317" s="66">
        <f t="shared" si="50"/>
        <v>1497.0900000000001</v>
      </c>
      <c r="P317" s="66">
        <f t="shared" si="50"/>
        <v>0</v>
      </c>
      <c r="Q317" s="66">
        <f t="shared" si="50"/>
        <v>0.27999999999999975</v>
      </c>
      <c r="R317" s="66">
        <f t="shared" si="50"/>
        <v>65399.39999999998</v>
      </c>
      <c r="S317" s="67"/>
    </row>
    <row r="318" spans="1:19" s="286" customFormat="1" ht="20.25" customHeight="1" hidden="1">
      <c r="A318" s="685"/>
      <c r="B318" s="686"/>
      <c r="C318" s="686"/>
      <c r="D318" s="687"/>
      <c r="E318" s="687"/>
      <c r="F318" s="688"/>
      <c r="G318" s="687"/>
      <c r="H318" s="687"/>
      <c r="I318" s="687"/>
      <c r="J318" s="687"/>
      <c r="K318" s="687"/>
      <c r="L318" s="687"/>
      <c r="M318" s="687"/>
      <c r="N318" s="687"/>
      <c r="O318" s="687"/>
      <c r="P318" s="687"/>
      <c r="Q318" s="687"/>
      <c r="R318" s="687"/>
      <c r="S318" s="689"/>
    </row>
    <row r="319" spans="1:19" s="286" customFormat="1" ht="21" customHeight="1">
      <c r="A319" s="283"/>
      <c r="B319" s="284"/>
      <c r="C319" s="284"/>
      <c r="D319" s="284"/>
      <c r="E319" s="284" t="s">
        <v>43</v>
      </c>
      <c r="F319" s="531"/>
      <c r="G319" s="284"/>
      <c r="H319" s="284"/>
      <c r="I319" s="284"/>
      <c r="J319" s="284"/>
      <c r="K319" s="284"/>
      <c r="L319" s="284"/>
      <c r="M319" s="284"/>
      <c r="O319" s="284"/>
      <c r="P319" s="284"/>
      <c r="Q319" s="284" t="s">
        <v>44</v>
      </c>
      <c r="R319" s="284"/>
      <c r="S319" s="285"/>
    </row>
    <row r="320" spans="1:19" ht="15.75" customHeight="1">
      <c r="A320" s="283" t="s">
        <v>1232</v>
      </c>
      <c r="B320" s="284"/>
      <c r="C320" s="284"/>
      <c r="D320" s="284"/>
      <c r="E320" s="284" t="s">
        <v>42</v>
      </c>
      <c r="F320" s="531"/>
      <c r="G320" s="284"/>
      <c r="H320" s="284"/>
      <c r="I320" s="284"/>
      <c r="J320" s="284"/>
      <c r="K320" s="284"/>
      <c r="L320" s="284"/>
      <c r="M320" s="284"/>
      <c r="N320" s="286"/>
      <c r="O320" s="284"/>
      <c r="P320" s="284"/>
      <c r="Q320" s="284" t="s">
        <v>45</v>
      </c>
      <c r="R320" s="284"/>
      <c r="S320" s="285"/>
    </row>
    <row r="321" spans="2:18" ht="25.5" customHeight="1">
      <c r="B321" s="20"/>
      <c r="C321" s="20"/>
      <c r="D321" s="20"/>
      <c r="E321" s="20"/>
      <c r="F321" s="532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9" ht="15" customHeight="1">
      <c r="A322" s="114"/>
      <c r="B322" s="200"/>
      <c r="C322" s="200"/>
      <c r="D322" s="200"/>
      <c r="E322" s="200"/>
      <c r="F322" s="577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117"/>
    </row>
    <row r="323" spans="1:19" ht="26.25" customHeight="1">
      <c r="A323" s="282" t="s">
        <v>0</v>
      </c>
      <c r="B323" s="22"/>
      <c r="C323" s="22"/>
      <c r="D323" s="6"/>
      <c r="E323" s="128" t="s">
        <v>815</v>
      </c>
      <c r="F323" s="533"/>
      <c r="G323" s="6"/>
      <c r="H323" s="6"/>
      <c r="I323" s="6"/>
      <c r="J323" s="6"/>
      <c r="K323" s="6"/>
      <c r="L323" s="6"/>
      <c r="M323" s="6"/>
      <c r="N323" s="6"/>
      <c r="O323" s="7"/>
      <c r="P323" s="6"/>
      <c r="Q323" s="6"/>
      <c r="R323" s="6"/>
      <c r="S323" s="29"/>
    </row>
    <row r="324" spans="1:19" ht="17.25" customHeight="1">
      <c r="A324" s="8"/>
      <c r="B324" s="131" t="s">
        <v>283</v>
      </c>
      <c r="C324" s="131"/>
      <c r="D324" s="9"/>
      <c r="E324" s="9"/>
      <c r="F324" s="521"/>
      <c r="G324" s="9"/>
      <c r="H324" s="9"/>
      <c r="I324" s="9"/>
      <c r="J324" s="9"/>
      <c r="K324" s="10"/>
      <c r="L324" s="9"/>
      <c r="M324" s="9"/>
      <c r="N324" s="10"/>
      <c r="O324" s="11"/>
      <c r="P324" s="9"/>
      <c r="Q324" s="9"/>
      <c r="R324" s="9"/>
      <c r="S324" s="30" t="s">
        <v>880</v>
      </c>
    </row>
    <row r="325" spans="1:19" s="153" customFormat="1" ht="20.25" customHeight="1">
      <c r="A325" s="325"/>
      <c r="B325" s="365"/>
      <c r="C325" s="365"/>
      <c r="D325" s="365"/>
      <c r="E325" s="366" t="s">
        <v>1296</v>
      </c>
      <c r="F325" s="578"/>
      <c r="G325" s="9"/>
      <c r="H325" s="9"/>
      <c r="I325" s="9"/>
      <c r="J325" s="9"/>
      <c r="K325" s="9"/>
      <c r="L325" s="9"/>
      <c r="M325" s="9"/>
      <c r="N325" s="9"/>
      <c r="O325" s="11"/>
      <c r="P325" s="9"/>
      <c r="Q325" s="9"/>
      <c r="R325" s="9"/>
      <c r="S325" s="203"/>
    </row>
    <row r="326" spans="1:19" ht="24" customHeight="1">
      <c r="A326" s="374" t="s">
        <v>1126</v>
      </c>
      <c r="B326" s="493" t="s">
        <v>1127</v>
      </c>
      <c r="C326" s="332" t="s">
        <v>851</v>
      </c>
      <c r="D326" s="375" t="s">
        <v>1</v>
      </c>
      <c r="E326" s="375" t="s">
        <v>1124</v>
      </c>
      <c r="F326" s="611" t="s">
        <v>1153</v>
      </c>
      <c r="G326" s="377" t="s">
        <v>1120</v>
      </c>
      <c r="H326" s="377" t="s">
        <v>1121</v>
      </c>
      <c r="I326" s="377" t="s">
        <v>36</v>
      </c>
      <c r="J326" s="377" t="s">
        <v>37</v>
      </c>
      <c r="K326" s="376" t="s">
        <v>1122</v>
      </c>
      <c r="L326" s="378" t="s">
        <v>18</v>
      </c>
      <c r="M326" s="377" t="s">
        <v>19</v>
      </c>
      <c r="N326" s="376" t="s">
        <v>17</v>
      </c>
      <c r="O326" s="376" t="s">
        <v>1125</v>
      </c>
      <c r="P326" s="191" t="s">
        <v>1123</v>
      </c>
      <c r="Q326" s="377" t="s">
        <v>32</v>
      </c>
      <c r="R326" s="377" t="s">
        <v>1128</v>
      </c>
      <c r="S326" s="379" t="s">
        <v>20</v>
      </c>
    </row>
    <row r="327" spans="1:19" ht="15" customHeight="1">
      <c r="A327" s="274" t="s">
        <v>288</v>
      </c>
      <c r="B327" s="184"/>
      <c r="C327" s="184"/>
      <c r="D327" s="185"/>
      <c r="E327" s="185"/>
      <c r="F327" s="571"/>
      <c r="G327" s="184"/>
      <c r="H327" s="184"/>
      <c r="I327" s="184"/>
      <c r="J327" s="184"/>
      <c r="K327" s="184"/>
      <c r="L327" s="184"/>
      <c r="M327" s="184"/>
      <c r="N327" s="184"/>
      <c r="O327" s="186"/>
      <c r="P327" s="385"/>
      <c r="Q327" s="184"/>
      <c r="R327" s="184"/>
      <c r="S327" s="187"/>
    </row>
    <row r="328" spans="1:19" ht="24.75" customHeight="1">
      <c r="A328" s="175">
        <v>7100347</v>
      </c>
      <c r="B328" s="176" t="s">
        <v>1297</v>
      </c>
      <c r="C328" s="176"/>
      <c r="D328" s="177" t="s">
        <v>1298</v>
      </c>
      <c r="E328" s="177" t="s">
        <v>293</v>
      </c>
      <c r="F328" s="570">
        <v>15</v>
      </c>
      <c r="G328" s="176">
        <v>2925</v>
      </c>
      <c r="H328" s="396">
        <v>0</v>
      </c>
      <c r="I328" s="178">
        <v>0</v>
      </c>
      <c r="J328" s="176">
        <v>300</v>
      </c>
      <c r="K328" s="176">
        <v>0</v>
      </c>
      <c r="L328" s="176">
        <v>68.82</v>
      </c>
      <c r="M328" s="176">
        <v>0</v>
      </c>
      <c r="N328" s="176">
        <v>0</v>
      </c>
      <c r="O328" s="176">
        <v>0</v>
      </c>
      <c r="P328" s="176">
        <v>0</v>
      </c>
      <c r="Q328" s="176">
        <v>-0.02</v>
      </c>
      <c r="R328" s="176">
        <f>G328+H328+I328+J328+K328-N328-P328-L328-O328+M328-Q328</f>
        <v>3156.2</v>
      </c>
      <c r="S328" s="179"/>
    </row>
    <row r="329" spans="1:19" ht="24.75" customHeight="1">
      <c r="A329" s="175">
        <v>7100348</v>
      </c>
      <c r="B329" s="176" t="s">
        <v>1299</v>
      </c>
      <c r="C329" s="176"/>
      <c r="D329" s="177" t="s">
        <v>1300</v>
      </c>
      <c r="E329" s="177" t="s">
        <v>293</v>
      </c>
      <c r="F329" s="570">
        <v>15</v>
      </c>
      <c r="G329" s="176">
        <v>2925</v>
      </c>
      <c r="H329" s="396">
        <v>0</v>
      </c>
      <c r="I329" s="178">
        <v>0</v>
      </c>
      <c r="J329" s="176">
        <v>300</v>
      </c>
      <c r="K329" s="176">
        <v>0</v>
      </c>
      <c r="L329" s="176">
        <v>68.82</v>
      </c>
      <c r="M329" s="176">
        <v>0</v>
      </c>
      <c r="N329" s="176">
        <v>0</v>
      </c>
      <c r="O329" s="176">
        <v>0</v>
      </c>
      <c r="P329" s="176">
        <v>0</v>
      </c>
      <c r="Q329" s="176">
        <v>-0.02</v>
      </c>
      <c r="R329" s="176">
        <f>G329+H329+I329+J329+K329-N329-P329-L329-O329+M329-Q329</f>
        <v>3156.2</v>
      </c>
      <c r="S329" s="179"/>
    </row>
    <row r="330" spans="1:19" ht="24.75" customHeight="1">
      <c r="A330" s="175">
        <v>7100350</v>
      </c>
      <c r="B330" s="176" t="s">
        <v>332</v>
      </c>
      <c r="C330" s="176"/>
      <c r="D330" s="177" t="s">
        <v>333</v>
      </c>
      <c r="E330" s="177" t="s">
        <v>310</v>
      </c>
      <c r="F330" s="570">
        <v>15</v>
      </c>
      <c r="G330" s="176">
        <v>5775</v>
      </c>
      <c r="H330" s="396">
        <v>0</v>
      </c>
      <c r="I330" s="178">
        <v>0</v>
      </c>
      <c r="J330" s="176">
        <v>0</v>
      </c>
      <c r="K330" s="176">
        <v>0</v>
      </c>
      <c r="L330" s="176">
        <v>686.28</v>
      </c>
      <c r="M330" s="176">
        <v>0</v>
      </c>
      <c r="N330" s="176">
        <v>0</v>
      </c>
      <c r="O330" s="176">
        <v>0</v>
      </c>
      <c r="P330" s="176">
        <v>0</v>
      </c>
      <c r="Q330" s="176">
        <v>0.12</v>
      </c>
      <c r="R330" s="176">
        <f aca="true" t="shared" si="51" ref="R330:R335">G330+H330+I330+J330+K330-N330-P330-L330-O330+M330-Q330</f>
        <v>5088.6</v>
      </c>
      <c r="S330" s="179"/>
    </row>
    <row r="331" spans="1:19" ht="24.75" customHeight="1">
      <c r="A331" s="175">
        <v>7100351</v>
      </c>
      <c r="B331" s="176" t="s">
        <v>334</v>
      </c>
      <c r="C331" s="176"/>
      <c r="D331" s="177" t="s">
        <v>335</v>
      </c>
      <c r="E331" s="177" t="s">
        <v>319</v>
      </c>
      <c r="F331" s="570">
        <v>15</v>
      </c>
      <c r="G331" s="176">
        <v>4000.05</v>
      </c>
      <c r="H331" s="176">
        <v>0</v>
      </c>
      <c r="I331" s="178">
        <v>0</v>
      </c>
      <c r="J331" s="176">
        <v>300</v>
      </c>
      <c r="K331" s="176">
        <v>0</v>
      </c>
      <c r="L331" s="176">
        <v>349.05</v>
      </c>
      <c r="M331" s="176">
        <v>0</v>
      </c>
      <c r="N331" s="176">
        <v>0</v>
      </c>
      <c r="O331" s="176">
        <v>498.42</v>
      </c>
      <c r="P331" s="176">
        <v>0</v>
      </c>
      <c r="Q331" s="176">
        <v>-0.02</v>
      </c>
      <c r="R331" s="176">
        <f t="shared" si="51"/>
        <v>3452.6</v>
      </c>
      <c r="S331" s="179"/>
    </row>
    <row r="332" spans="1:19" ht="24.75" customHeight="1">
      <c r="A332" s="175">
        <v>7100354</v>
      </c>
      <c r="B332" s="176" t="s">
        <v>336</v>
      </c>
      <c r="C332" s="176"/>
      <c r="D332" s="177" t="s">
        <v>337</v>
      </c>
      <c r="E332" s="177" t="s">
        <v>293</v>
      </c>
      <c r="F332" s="570">
        <v>15</v>
      </c>
      <c r="G332" s="176">
        <v>2925</v>
      </c>
      <c r="H332" s="176">
        <v>0</v>
      </c>
      <c r="I332" s="178">
        <v>0</v>
      </c>
      <c r="J332" s="176">
        <v>300</v>
      </c>
      <c r="K332" s="176">
        <v>0</v>
      </c>
      <c r="L332" s="192">
        <v>68.82</v>
      </c>
      <c r="M332" s="176">
        <v>0</v>
      </c>
      <c r="N332" s="176">
        <v>0</v>
      </c>
      <c r="O332" s="176">
        <v>0</v>
      </c>
      <c r="P332" s="176">
        <v>0</v>
      </c>
      <c r="Q332" s="176">
        <v>-0.02</v>
      </c>
      <c r="R332" s="176">
        <f t="shared" si="51"/>
        <v>3156.2</v>
      </c>
      <c r="S332" s="179"/>
    </row>
    <row r="333" spans="1:19" ht="24.75" customHeight="1">
      <c r="A333" s="175">
        <v>7100356</v>
      </c>
      <c r="B333" s="176" t="s">
        <v>338</v>
      </c>
      <c r="C333" s="176"/>
      <c r="D333" s="177" t="s">
        <v>339</v>
      </c>
      <c r="E333" s="177" t="s">
        <v>293</v>
      </c>
      <c r="F333" s="570">
        <v>15</v>
      </c>
      <c r="G333" s="176">
        <v>2925</v>
      </c>
      <c r="H333" s="176">
        <v>0</v>
      </c>
      <c r="I333" s="178">
        <v>0</v>
      </c>
      <c r="J333" s="176">
        <v>300</v>
      </c>
      <c r="K333" s="176">
        <v>0</v>
      </c>
      <c r="L333" s="192">
        <v>68.82</v>
      </c>
      <c r="M333" s="176">
        <v>0</v>
      </c>
      <c r="N333" s="176">
        <v>0</v>
      </c>
      <c r="O333" s="176">
        <v>0</v>
      </c>
      <c r="P333" s="176">
        <v>0</v>
      </c>
      <c r="Q333" s="176">
        <v>-0.02</v>
      </c>
      <c r="R333" s="176">
        <f t="shared" si="51"/>
        <v>3156.2</v>
      </c>
      <c r="S333" s="179"/>
    </row>
    <row r="334" spans="1:19" ht="25.5" customHeight="1">
      <c r="A334" s="175">
        <v>7100357</v>
      </c>
      <c r="B334" s="176" t="s">
        <v>340</v>
      </c>
      <c r="C334" s="176"/>
      <c r="D334" s="177" t="s">
        <v>341</v>
      </c>
      <c r="E334" s="177" t="s">
        <v>293</v>
      </c>
      <c r="F334" s="570">
        <v>15</v>
      </c>
      <c r="G334" s="176">
        <v>2925</v>
      </c>
      <c r="H334" s="176">
        <v>0</v>
      </c>
      <c r="I334" s="178">
        <v>0</v>
      </c>
      <c r="J334" s="176">
        <v>300</v>
      </c>
      <c r="K334" s="176">
        <v>0</v>
      </c>
      <c r="L334" s="192">
        <v>68.82</v>
      </c>
      <c r="M334" s="176">
        <v>0</v>
      </c>
      <c r="N334" s="176">
        <v>0</v>
      </c>
      <c r="O334" s="176">
        <v>0</v>
      </c>
      <c r="P334" s="176">
        <v>0</v>
      </c>
      <c r="Q334" s="176">
        <v>-0.02</v>
      </c>
      <c r="R334" s="176">
        <f t="shared" si="51"/>
        <v>3156.2</v>
      </c>
      <c r="S334" s="179"/>
    </row>
    <row r="335" spans="1:19" ht="25.5" customHeight="1">
      <c r="A335" s="175">
        <v>7100359</v>
      </c>
      <c r="B335" s="176" t="s">
        <v>1230</v>
      </c>
      <c r="C335" s="176"/>
      <c r="D335" s="177" t="s">
        <v>1231</v>
      </c>
      <c r="E335" s="177" t="s">
        <v>293</v>
      </c>
      <c r="F335" s="570">
        <v>15</v>
      </c>
      <c r="G335" s="176">
        <v>2925</v>
      </c>
      <c r="H335" s="176">
        <v>0</v>
      </c>
      <c r="I335" s="178">
        <v>0</v>
      </c>
      <c r="J335" s="176">
        <v>300</v>
      </c>
      <c r="K335" s="176">
        <v>0</v>
      </c>
      <c r="L335" s="192">
        <v>68.82</v>
      </c>
      <c r="M335" s="176">
        <v>0</v>
      </c>
      <c r="N335" s="176">
        <v>0</v>
      </c>
      <c r="O335" s="176">
        <v>0</v>
      </c>
      <c r="P335" s="176">
        <v>0</v>
      </c>
      <c r="Q335" s="176">
        <v>-0.02</v>
      </c>
      <c r="R335" s="176">
        <f t="shared" si="51"/>
        <v>3156.2</v>
      </c>
      <c r="S335" s="179"/>
    </row>
    <row r="336" spans="1:19" ht="25.5" customHeight="1">
      <c r="A336" s="175">
        <v>7100373</v>
      </c>
      <c r="B336" s="176" t="s">
        <v>342</v>
      </c>
      <c r="C336" s="176"/>
      <c r="D336" s="177" t="s">
        <v>343</v>
      </c>
      <c r="E336" s="177" t="s">
        <v>293</v>
      </c>
      <c r="F336" s="570">
        <v>15</v>
      </c>
      <c r="G336" s="176">
        <v>2925</v>
      </c>
      <c r="H336" s="176">
        <v>0</v>
      </c>
      <c r="I336" s="178">
        <v>0</v>
      </c>
      <c r="J336" s="176">
        <v>300</v>
      </c>
      <c r="K336" s="176">
        <v>0</v>
      </c>
      <c r="L336" s="192">
        <v>68.82</v>
      </c>
      <c r="M336" s="176">
        <v>0</v>
      </c>
      <c r="N336" s="176">
        <v>0</v>
      </c>
      <c r="O336" s="176">
        <v>0</v>
      </c>
      <c r="P336" s="176">
        <v>0</v>
      </c>
      <c r="Q336" s="176">
        <v>-0.02</v>
      </c>
      <c r="R336" s="176">
        <f aca="true" t="shared" si="52" ref="R336:R347">G336+H336+I336+J336+K336-N336-P336-L336-O336+M336-Q336</f>
        <v>3156.2</v>
      </c>
      <c r="S336" s="179"/>
    </row>
    <row r="337" spans="1:19" ht="25.5" customHeight="1">
      <c r="A337" s="175">
        <v>7100376</v>
      </c>
      <c r="B337" s="176" t="s">
        <v>344</v>
      </c>
      <c r="C337" s="176"/>
      <c r="D337" s="177" t="s">
        <v>345</v>
      </c>
      <c r="E337" s="177" t="s">
        <v>346</v>
      </c>
      <c r="F337" s="570">
        <v>15</v>
      </c>
      <c r="G337" s="176">
        <v>4500</v>
      </c>
      <c r="H337" s="176">
        <v>0</v>
      </c>
      <c r="I337" s="178">
        <v>0</v>
      </c>
      <c r="J337" s="176">
        <v>300</v>
      </c>
      <c r="K337" s="176">
        <v>0</v>
      </c>
      <c r="L337" s="192">
        <v>433.95</v>
      </c>
      <c r="M337" s="176">
        <v>0</v>
      </c>
      <c r="N337" s="176">
        <v>500</v>
      </c>
      <c r="O337" s="176">
        <v>0</v>
      </c>
      <c r="P337" s="176">
        <v>0</v>
      </c>
      <c r="Q337" s="176">
        <v>0.05</v>
      </c>
      <c r="R337" s="176">
        <f t="shared" si="52"/>
        <v>3866</v>
      </c>
      <c r="S337" s="179"/>
    </row>
    <row r="338" spans="1:19" ht="25.5" customHeight="1">
      <c r="A338" s="175">
        <v>7100378</v>
      </c>
      <c r="B338" s="176" t="s">
        <v>347</v>
      </c>
      <c r="C338" s="176"/>
      <c r="D338" s="177" t="s">
        <v>348</v>
      </c>
      <c r="E338" s="177" t="s">
        <v>293</v>
      </c>
      <c r="F338" s="570">
        <v>15</v>
      </c>
      <c r="G338" s="176">
        <v>2925</v>
      </c>
      <c r="H338" s="176">
        <v>0</v>
      </c>
      <c r="I338" s="178">
        <v>0</v>
      </c>
      <c r="J338" s="176">
        <v>300</v>
      </c>
      <c r="K338" s="176">
        <v>0</v>
      </c>
      <c r="L338" s="176">
        <v>68.82</v>
      </c>
      <c r="M338" s="176">
        <v>0</v>
      </c>
      <c r="N338" s="178">
        <v>200</v>
      </c>
      <c r="O338" s="176">
        <v>0</v>
      </c>
      <c r="P338" s="176">
        <v>0</v>
      </c>
      <c r="Q338" s="176">
        <v>0.18</v>
      </c>
      <c r="R338" s="176">
        <f t="shared" si="52"/>
        <v>2956</v>
      </c>
      <c r="S338" s="179"/>
    </row>
    <row r="339" spans="1:19" ht="25.5" customHeight="1">
      <c r="A339" s="175">
        <v>7100380</v>
      </c>
      <c r="B339" s="176" t="s">
        <v>349</v>
      </c>
      <c r="C339" s="176"/>
      <c r="D339" s="177" t="s">
        <v>350</v>
      </c>
      <c r="E339" s="177" t="s">
        <v>293</v>
      </c>
      <c r="F339" s="570">
        <v>15</v>
      </c>
      <c r="G339" s="176">
        <v>2925</v>
      </c>
      <c r="H339" s="176">
        <v>0</v>
      </c>
      <c r="I339" s="178">
        <v>0</v>
      </c>
      <c r="J339" s="176">
        <v>300</v>
      </c>
      <c r="K339" s="176">
        <v>0</v>
      </c>
      <c r="L339" s="176">
        <v>68.82</v>
      </c>
      <c r="M339" s="176">
        <v>0</v>
      </c>
      <c r="N339" s="176">
        <v>0</v>
      </c>
      <c r="O339" s="176">
        <v>0</v>
      </c>
      <c r="P339" s="176">
        <v>0</v>
      </c>
      <c r="Q339" s="176">
        <v>-0.02</v>
      </c>
      <c r="R339" s="176">
        <f t="shared" si="52"/>
        <v>3156.2</v>
      </c>
      <c r="S339" s="179"/>
    </row>
    <row r="340" spans="1:19" ht="25.5" customHeight="1">
      <c r="A340" s="175">
        <v>7100383</v>
      </c>
      <c r="B340" s="176" t="s">
        <v>351</v>
      </c>
      <c r="C340" s="176"/>
      <c r="D340" s="177" t="s">
        <v>352</v>
      </c>
      <c r="E340" s="177" t="s">
        <v>293</v>
      </c>
      <c r="F340" s="570">
        <v>15</v>
      </c>
      <c r="G340" s="176">
        <v>2925</v>
      </c>
      <c r="H340" s="176">
        <v>0</v>
      </c>
      <c r="I340" s="178">
        <v>0</v>
      </c>
      <c r="J340" s="176">
        <v>300</v>
      </c>
      <c r="K340" s="176">
        <v>0</v>
      </c>
      <c r="L340" s="176">
        <v>68.82</v>
      </c>
      <c r="M340" s="176">
        <v>0</v>
      </c>
      <c r="N340" s="176">
        <v>0</v>
      </c>
      <c r="O340" s="176">
        <v>0</v>
      </c>
      <c r="P340" s="176">
        <v>0</v>
      </c>
      <c r="Q340" s="176">
        <v>-0.02</v>
      </c>
      <c r="R340" s="176">
        <f t="shared" si="52"/>
        <v>3156.2</v>
      </c>
      <c r="S340" s="179"/>
    </row>
    <row r="341" spans="1:19" ht="25.5" customHeight="1">
      <c r="A341" s="193">
        <v>7100386</v>
      </c>
      <c r="B341" s="194" t="s">
        <v>353</v>
      </c>
      <c r="C341" s="194"/>
      <c r="D341" s="195" t="s">
        <v>354</v>
      </c>
      <c r="E341" s="195" t="s">
        <v>293</v>
      </c>
      <c r="F341" s="570">
        <v>15</v>
      </c>
      <c r="G341" s="194">
        <v>2925</v>
      </c>
      <c r="H341" s="194">
        <v>0</v>
      </c>
      <c r="I341" s="468">
        <v>0</v>
      </c>
      <c r="J341" s="194">
        <v>300</v>
      </c>
      <c r="K341" s="194">
        <v>0</v>
      </c>
      <c r="L341" s="176">
        <v>68.82</v>
      </c>
      <c r="M341" s="176">
        <v>0</v>
      </c>
      <c r="N341" s="468">
        <v>400</v>
      </c>
      <c r="O341" s="194">
        <v>0</v>
      </c>
      <c r="P341" s="194">
        <v>0</v>
      </c>
      <c r="Q341" s="194">
        <v>-0.02</v>
      </c>
      <c r="R341" s="194">
        <f t="shared" si="52"/>
        <v>2756.2</v>
      </c>
      <c r="S341" s="196"/>
    </row>
    <row r="342" spans="1:19" ht="25.5" customHeight="1">
      <c r="A342" s="175">
        <v>7100389</v>
      </c>
      <c r="B342" s="176" t="s">
        <v>355</v>
      </c>
      <c r="C342" s="176"/>
      <c r="D342" s="177" t="s">
        <v>356</v>
      </c>
      <c r="E342" s="177" t="s">
        <v>293</v>
      </c>
      <c r="F342" s="570">
        <v>15</v>
      </c>
      <c r="G342" s="176">
        <v>2925</v>
      </c>
      <c r="H342" s="176">
        <v>0</v>
      </c>
      <c r="I342" s="178">
        <v>0</v>
      </c>
      <c r="J342" s="176">
        <v>300</v>
      </c>
      <c r="K342" s="176">
        <v>0</v>
      </c>
      <c r="L342" s="176">
        <v>68.82</v>
      </c>
      <c r="M342" s="176">
        <v>0</v>
      </c>
      <c r="N342" s="176">
        <v>300</v>
      </c>
      <c r="O342" s="176">
        <v>0</v>
      </c>
      <c r="P342" s="176">
        <v>0</v>
      </c>
      <c r="Q342" s="176">
        <v>-0.02</v>
      </c>
      <c r="R342" s="176">
        <f t="shared" si="52"/>
        <v>2856.2</v>
      </c>
      <c r="S342" s="179"/>
    </row>
    <row r="343" spans="1:19" ht="25.5" customHeight="1">
      <c r="A343" s="175">
        <v>7100390</v>
      </c>
      <c r="B343" s="205" t="s">
        <v>357</v>
      </c>
      <c r="C343" s="176"/>
      <c r="D343" s="177" t="s">
        <v>358</v>
      </c>
      <c r="E343" s="177" t="s">
        <v>319</v>
      </c>
      <c r="F343" s="570">
        <v>15</v>
      </c>
      <c r="G343" s="176">
        <v>4000.05</v>
      </c>
      <c r="H343" s="176">
        <v>0</v>
      </c>
      <c r="I343" s="178">
        <v>0</v>
      </c>
      <c r="J343" s="176">
        <v>300</v>
      </c>
      <c r="K343" s="176">
        <v>0</v>
      </c>
      <c r="L343" s="176">
        <v>349.05</v>
      </c>
      <c r="M343" s="176">
        <v>0</v>
      </c>
      <c r="N343" s="176">
        <v>300</v>
      </c>
      <c r="O343" s="176">
        <v>0</v>
      </c>
      <c r="P343" s="176">
        <v>0</v>
      </c>
      <c r="Q343" s="176">
        <v>0</v>
      </c>
      <c r="R343" s="176">
        <f t="shared" si="52"/>
        <v>3651</v>
      </c>
      <c r="S343" s="179"/>
    </row>
    <row r="344" spans="1:19" ht="25.5" customHeight="1">
      <c r="A344" s="175">
        <v>7100396</v>
      </c>
      <c r="B344" s="176" t="s">
        <v>359</v>
      </c>
      <c r="C344" s="176"/>
      <c r="D344" s="177" t="s">
        <v>360</v>
      </c>
      <c r="E344" s="177" t="s">
        <v>293</v>
      </c>
      <c r="F344" s="570">
        <v>15</v>
      </c>
      <c r="G344" s="176">
        <v>2925</v>
      </c>
      <c r="H344" s="176">
        <v>0</v>
      </c>
      <c r="I344" s="178">
        <v>0</v>
      </c>
      <c r="J344" s="176">
        <v>300</v>
      </c>
      <c r="K344" s="176">
        <v>0</v>
      </c>
      <c r="L344" s="176">
        <v>68.82</v>
      </c>
      <c r="M344" s="176">
        <v>0</v>
      </c>
      <c r="N344" s="176">
        <v>0</v>
      </c>
      <c r="O344" s="176">
        <v>0</v>
      </c>
      <c r="P344" s="176">
        <v>0</v>
      </c>
      <c r="Q344" s="176">
        <v>-0.02</v>
      </c>
      <c r="R344" s="176">
        <f t="shared" si="52"/>
        <v>3156.2</v>
      </c>
      <c r="S344" s="179"/>
    </row>
    <row r="345" spans="1:19" ht="25.5" customHeight="1">
      <c r="A345" s="175">
        <v>7100397</v>
      </c>
      <c r="B345" s="361" t="s">
        <v>361</v>
      </c>
      <c r="C345" s="176"/>
      <c r="D345" s="177" t="s">
        <v>362</v>
      </c>
      <c r="E345" s="177" t="s">
        <v>346</v>
      </c>
      <c r="F345" s="570">
        <v>15</v>
      </c>
      <c r="G345" s="176">
        <v>4500</v>
      </c>
      <c r="H345" s="176">
        <v>0</v>
      </c>
      <c r="I345" s="178">
        <v>0</v>
      </c>
      <c r="J345" s="176">
        <v>300</v>
      </c>
      <c r="K345" s="176">
        <v>0</v>
      </c>
      <c r="L345" s="176">
        <v>433.95</v>
      </c>
      <c r="M345" s="176">
        <v>0</v>
      </c>
      <c r="N345" s="176">
        <v>500</v>
      </c>
      <c r="O345" s="176">
        <v>0</v>
      </c>
      <c r="P345" s="176">
        <v>0</v>
      </c>
      <c r="Q345" s="176">
        <v>0.05</v>
      </c>
      <c r="R345" s="176">
        <f t="shared" si="52"/>
        <v>3866</v>
      </c>
      <c r="S345" s="179"/>
    </row>
    <row r="346" spans="1:19" ht="25.5" customHeight="1">
      <c r="A346" s="175">
        <v>7100399</v>
      </c>
      <c r="B346" s="197" t="s">
        <v>363</v>
      </c>
      <c r="C346" s="197"/>
      <c r="D346" s="177" t="s">
        <v>364</v>
      </c>
      <c r="E346" s="177" t="s">
        <v>293</v>
      </c>
      <c r="F346" s="570">
        <v>15</v>
      </c>
      <c r="G346" s="176">
        <v>2925</v>
      </c>
      <c r="H346" s="176">
        <v>0</v>
      </c>
      <c r="I346" s="178">
        <v>0</v>
      </c>
      <c r="J346" s="176">
        <v>300</v>
      </c>
      <c r="K346" s="176">
        <v>0</v>
      </c>
      <c r="L346" s="176">
        <v>68.82</v>
      </c>
      <c r="M346" s="176">
        <v>0</v>
      </c>
      <c r="N346" s="176">
        <v>400</v>
      </c>
      <c r="O346" s="176">
        <v>0</v>
      </c>
      <c r="P346" s="176">
        <v>0</v>
      </c>
      <c r="Q346" s="176">
        <v>-0.02</v>
      </c>
      <c r="R346" s="176">
        <f t="shared" si="52"/>
        <v>2756.2</v>
      </c>
      <c r="S346" s="179"/>
    </row>
    <row r="347" spans="1:19" ht="25.5" customHeight="1">
      <c r="A347" s="175">
        <v>7100402</v>
      </c>
      <c r="B347" s="197" t="s">
        <v>365</v>
      </c>
      <c r="C347" s="197"/>
      <c r="D347" s="177" t="s">
        <v>366</v>
      </c>
      <c r="E347" s="177" t="s">
        <v>319</v>
      </c>
      <c r="F347" s="570">
        <v>15</v>
      </c>
      <c r="G347" s="176">
        <v>4000.05</v>
      </c>
      <c r="H347" s="176">
        <v>0</v>
      </c>
      <c r="I347" s="178">
        <v>0</v>
      </c>
      <c r="J347" s="176">
        <v>300</v>
      </c>
      <c r="K347" s="176">
        <v>0</v>
      </c>
      <c r="L347" s="176">
        <v>349.05</v>
      </c>
      <c r="M347" s="176">
        <v>0</v>
      </c>
      <c r="N347" s="176">
        <v>0</v>
      </c>
      <c r="O347" s="176">
        <v>0</v>
      </c>
      <c r="P347" s="176">
        <v>0</v>
      </c>
      <c r="Q347" s="176">
        <v>0</v>
      </c>
      <c r="R347" s="176">
        <f t="shared" si="52"/>
        <v>3951</v>
      </c>
      <c r="S347" s="179"/>
    </row>
    <row r="348" spans="1:19" s="25" customFormat="1" ht="24" customHeight="1">
      <c r="A348" s="350"/>
      <c r="B348" s="351" t="s">
        <v>33</v>
      </c>
      <c r="C348" s="351"/>
      <c r="D348" s="353"/>
      <c r="E348" s="353"/>
      <c r="F348" s="573"/>
      <c r="G348" s="380">
        <f>SUM(G328:G347)</f>
        <v>67725.15000000001</v>
      </c>
      <c r="H348" s="380">
        <f aca="true" t="shared" si="53" ref="H348:R348">SUM(H328:H347)</f>
        <v>0</v>
      </c>
      <c r="I348" s="380">
        <f t="shared" si="53"/>
        <v>0</v>
      </c>
      <c r="J348" s="380">
        <f t="shared" si="53"/>
        <v>5700</v>
      </c>
      <c r="K348" s="380">
        <f t="shared" si="53"/>
        <v>0</v>
      </c>
      <c r="L348" s="380">
        <f t="shared" si="53"/>
        <v>3564.810000000001</v>
      </c>
      <c r="M348" s="380">
        <f t="shared" si="53"/>
        <v>0</v>
      </c>
      <c r="N348" s="380">
        <f t="shared" si="53"/>
        <v>2600</v>
      </c>
      <c r="O348" s="380">
        <f t="shared" si="53"/>
        <v>498.42</v>
      </c>
      <c r="P348" s="380">
        <f t="shared" si="53"/>
        <v>0</v>
      </c>
      <c r="Q348" s="380">
        <f t="shared" si="53"/>
        <v>0.12000000000000001</v>
      </c>
      <c r="R348" s="380">
        <f t="shared" si="53"/>
        <v>66761.79999999999</v>
      </c>
      <c r="S348" s="381"/>
    </row>
    <row r="349" spans="1:19" s="286" customFormat="1" ht="13.5" customHeight="1">
      <c r="A349" s="283"/>
      <c r="B349" s="284"/>
      <c r="C349" s="284"/>
      <c r="D349" s="284"/>
      <c r="E349" s="284" t="s">
        <v>43</v>
      </c>
      <c r="F349" s="531"/>
      <c r="G349" s="284"/>
      <c r="H349" s="284"/>
      <c r="I349" s="284"/>
      <c r="J349" s="284"/>
      <c r="K349" s="284"/>
      <c r="L349" s="284"/>
      <c r="M349" s="284"/>
      <c r="N349" s="284" t="s">
        <v>44</v>
      </c>
      <c r="O349" s="284"/>
      <c r="P349" s="284"/>
      <c r="Q349" s="284"/>
      <c r="R349" s="284"/>
      <c r="S349" s="285"/>
    </row>
    <row r="350" spans="1:19" ht="13.5" customHeight="1">
      <c r="A350" s="283" t="s">
        <v>1232</v>
      </c>
      <c r="B350" s="284"/>
      <c r="C350" s="284"/>
      <c r="D350" s="284"/>
      <c r="E350" s="284" t="s">
        <v>42</v>
      </c>
      <c r="F350" s="531"/>
      <c r="G350" s="284"/>
      <c r="H350" s="284"/>
      <c r="I350" s="284"/>
      <c r="J350" s="284"/>
      <c r="K350" s="284"/>
      <c r="L350" s="284"/>
      <c r="M350" s="284"/>
      <c r="N350" s="284" t="s">
        <v>45</v>
      </c>
      <c r="O350" s="284"/>
      <c r="P350" s="284"/>
      <c r="Q350" s="284"/>
      <c r="R350" s="284"/>
      <c r="S350" s="285"/>
    </row>
    <row r="351" spans="2:18" ht="13.5" customHeight="1">
      <c r="B351" s="20"/>
      <c r="C351" s="20"/>
      <c r="D351" s="20"/>
      <c r="E351" s="20"/>
      <c r="F351" s="532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9" ht="18">
      <c r="A352" s="114"/>
      <c r="B352" s="200"/>
      <c r="C352" s="200"/>
      <c r="D352" s="200"/>
      <c r="E352" s="200"/>
      <c r="F352" s="577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117"/>
    </row>
    <row r="353" spans="1:19" ht="28.5" customHeight="1">
      <c r="A353" s="282" t="s">
        <v>0</v>
      </c>
      <c r="B353" s="22"/>
      <c r="C353" s="22"/>
      <c r="D353" s="6"/>
      <c r="E353" s="128" t="s">
        <v>815</v>
      </c>
      <c r="F353" s="533"/>
      <c r="G353" s="6"/>
      <c r="H353" s="6"/>
      <c r="I353" s="6"/>
      <c r="J353" s="6"/>
      <c r="K353" s="6"/>
      <c r="L353" s="6"/>
      <c r="M353" s="6"/>
      <c r="N353" s="6"/>
      <c r="O353" s="7"/>
      <c r="P353" s="6"/>
      <c r="Q353" s="6"/>
      <c r="R353" s="6"/>
      <c r="S353" s="29"/>
    </row>
    <row r="354" spans="1:19" ht="20.25">
      <c r="A354" s="8"/>
      <c r="B354" s="131" t="s">
        <v>283</v>
      </c>
      <c r="C354" s="131"/>
      <c r="D354" s="9"/>
      <c r="E354" s="9"/>
      <c r="F354" s="521"/>
      <c r="G354" s="9"/>
      <c r="H354" s="9"/>
      <c r="I354" s="9"/>
      <c r="J354" s="9"/>
      <c r="K354" s="10"/>
      <c r="L354" s="9"/>
      <c r="M354" s="9"/>
      <c r="N354" s="10"/>
      <c r="O354" s="11"/>
      <c r="P354" s="9"/>
      <c r="Q354" s="9"/>
      <c r="R354" s="9"/>
      <c r="S354" s="30" t="s">
        <v>881</v>
      </c>
    </row>
    <row r="355" spans="1:19" s="153" customFormat="1" ht="18.75" customHeight="1">
      <c r="A355" s="12"/>
      <c r="B355" s="13"/>
      <c r="C355" s="13"/>
      <c r="D355" s="13"/>
      <c r="E355" s="130" t="s">
        <v>1296</v>
      </c>
      <c r="F355" s="522"/>
      <c r="G355" s="14"/>
      <c r="H355" s="14"/>
      <c r="I355" s="14"/>
      <c r="J355" s="14"/>
      <c r="K355" s="14"/>
      <c r="L355" s="14"/>
      <c r="M355" s="14"/>
      <c r="N355" s="14"/>
      <c r="O355" s="15"/>
      <c r="P355" s="14"/>
      <c r="Q355" s="14"/>
      <c r="R355" s="14"/>
      <c r="S355" s="31"/>
    </row>
    <row r="356" spans="1:19" ht="24" customHeight="1">
      <c r="A356" s="333" t="s">
        <v>1126</v>
      </c>
      <c r="B356" s="334" t="s">
        <v>1127</v>
      </c>
      <c r="C356" s="332" t="s">
        <v>851</v>
      </c>
      <c r="D356" s="355" t="s">
        <v>1</v>
      </c>
      <c r="E356" s="355" t="s">
        <v>1124</v>
      </c>
      <c r="F356" s="576" t="s">
        <v>1153</v>
      </c>
      <c r="G356" s="357" t="s">
        <v>1120</v>
      </c>
      <c r="H356" s="357" t="s">
        <v>1121</v>
      </c>
      <c r="I356" s="357" t="s">
        <v>36</v>
      </c>
      <c r="J356" s="357" t="s">
        <v>37</v>
      </c>
      <c r="K356" s="356" t="s">
        <v>1122</v>
      </c>
      <c r="L356" s="358" t="s">
        <v>18</v>
      </c>
      <c r="M356" s="357" t="s">
        <v>19</v>
      </c>
      <c r="N356" s="356" t="s">
        <v>1138</v>
      </c>
      <c r="O356" s="356" t="s">
        <v>1125</v>
      </c>
      <c r="P356" s="191" t="s">
        <v>1123</v>
      </c>
      <c r="Q356" s="357" t="s">
        <v>32</v>
      </c>
      <c r="R356" s="357" t="s">
        <v>1128</v>
      </c>
      <c r="S356" s="359" t="s">
        <v>20</v>
      </c>
    </row>
    <row r="357" spans="1:19" ht="18" customHeight="1">
      <c r="A357" s="273" t="s">
        <v>288</v>
      </c>
      <c r="B357" s="385"/>
      <c r="C357" s="385"/>
      <c r="D357" s="386"/>
      <c r="E357" s="386"/>
      <c r="F357" s="579"/>
      <c r="G357" s="385"/>
      <c r="H357" s="385"/>
      <c r="I357" s="385"/>
      <c r="J357" s="385"/>
      <c r="K357" s="385"/>
      <c r="L357" s="385"/>
      <c r="M357" s="385"/>
      <c r="N357" s="385"/>
      <c r="O357" s="387"/>
      <c r="P357" s="385"/>
      <c r="Q357" s="385"/>
      <c r="R357" s="385"/>
      <c r="S357" s="174"/>
    </row>
    <row r="358" spans="1:19" ht="26.25" customHeight="1">
      <c r="A358" s="175">
        <v>7100407</v>
      </c>
      <c r="B358" s="199" t="s">
        <v>367</v>
      </c>
      <c r="C358" s="199"/>
      <c r="D358" s="177" t="s">
        <v>927</v>
      </c>
      <c r="E358" s="177" t="s">
        <v>293</v>
      </c>
      <c r="F358" s="570">
        <v>15</v>
      </c>
      <c r="G358" s="176">
        <v>2925</v>
      </c>
      <c r="H358" s="176">
        <v>0</v>
      </c>
      <c r="I358" s="178">
        <v>0</v>
      </c>
      <c r="J358" s="176">
        <v>300</v>
      </c>
      <c r="K358" s="178">
        <v>0</v>
      </c>
      <c r="L358" s="176">
        <v>68.82</v>
      </c>
      <c r="M358" s="176">
        <v>0</v>
      </c>
      <c r="N358" s="176">
        <v>0</v>
      </c>
      <c r="O358" s="176">
        <v>0</v>
      </c>
      <c r="P358" s="176">
        <v>0</v>
      </c>
      <c r="Q358" s="176">
        <v>-0.02</v>
      </c>
      <c r="R358" s="176">
        <f>G358+H358+I358+J358+K358-N358-P358-L358-O358+M358-Q358</f>
        <v>3156.2</v>
      </c>
      <c r="S358" s="179"/>
    </row>
    <row r="359" spans="1:19" s="25" customFormat="1" ht="26.25" customHeight="1">
      <c r="A359" s="175">
        <v>7100414</v>
      </c>
      <c r="B359" s="199" t="s">
        <v>368</v>
      </c>
      <c r="C359" s="199"/>
      <c r="D359" s="177" t="s">
        <v>369</v>
      </c>
      <c r="E359" s="177" t="s">
        <v>293</v>
      </c>
      <c r="F359" s="570">
        <v>15</v>
      </c>
      <c r="G359" s="176">
        <v>2925</v>
      </c>
      <c r="H359" s="176">
        <v>0</v>
      </c>
      <c r="I359" s="178">
        <v>0</v>
      </c>
      <c r="J359" s="176">
        <v>300</v>
      </c>
      <c r="K359" s="178">
        <v>0</v>
      </c>
      <c r="L359" s="176">
        <v>68.82</v>
      </c>
      <c r="M359" s="176">
        <v>0</v>
      </c>
      <c r="N359" s="176">
        <v>0</v>
      </c>
      <c r="O359" s="176">
        <v>0</v>
      </c>
      <c r="P359" s="176">
        <v>0</v>
      </c>
      <c r="Q359" s="176">
        <v>-0.02</v>
      </c>
      <c r="R359" s="176">
        <f>G359+H359+I359+J359+K359-N359-P359-L359-O359+M359-Q359</f>
        <v>3156.2</v>
      </c>
      <c r="S359" s="179"/>
    </row>
    <row r="360" spans="1:19" ht="26.25" customHeight="1">
      <c r="A360" s="175">
        <v>7100415</v>
      </c>
      <c r="B360" s="199" t="s">
        <v>370</v>
      </c>
      <c r="C360" s="199"/>
      <c r="D360" s="177" t="s">
        <v>371</v>
      </c>
      <c r="E360" s="177" t="s">
        <v>748</v>
      </c>
      <c r="F360" s="570">
        <v>15</v>
      </c>
      <c r="G360" s="176">
        <v>4500</v>
      </c>
      <c r="H360" s="176">
        <v>0</v>
      </c>
      <c r="I360" s="178">
        <v>0</v>
      </c>
      <c r="J360" s="176">
        <v>300</v>
      </c>
      <c r="K360" s="178">
        <v>0</v>
      </c>
      <c r="L360" s="176">
        <v>433.95</v>
      </c>
      <c r="M360" s="176">
        <v>0</v>
      </c>
      <c r="N360" s="176">
        <v>0</v>
      </c>
      <c r="O360" s="176">
        <v>0</v>
      </c>
      <c r="P360" s="176">
        <v>0</v>
      </c>
      <c r="Q360" s="176">
        <v>0.05</v>
      </c>
      <c r="R360" s="176">
        <f>G360+H360+I360+J360+K360-N360-P360-L360-O360+M360-Q360</f>
        <v>4366</v>
      </c>
      <c r="S360" s="179"/>
    </row>
    <row r="361" spans="1:19" ht="26.25" customHeight="1">
      <c r="A361" s="175">
        <v>7100417</v>
      </c>
      <c r="B361" s="199" t="s">
        <v>372</v>
      </c>
      <c r="C361" s="199"/>
      <c r="D361" s="177" t="s">
        <v>373</v>
      </c>
      <c r="E361" s="177" t="s">
        <v>293</v>
      </c>
      <c r="F361" s="570">
        <v>15</v>
      </c>
      <c r="G361" s="176">
        <v>2925</v>
      </c>
      <c r="H361" s="176">
        <v>0</v>
      </c>
      <c r="I361" s="178">
        <v>0</v>
      </c>
      <c r="J361" s="176">
        <v>300</v>
      </c>
      <c r="K361" s="178">
        <v>0</v>
      </c>
      <c r="L361" s="176">
        <v>68.82</v>
      </c>
      <c r="M361" s="176">
        <v>0</v>
      </c>
      <c r="N361" s="176">
        <v>0</v>
      </c>
      <c r="O361" s="176">
        <v>0</v>
      </c>
      <c r="P361" s="176">
        <v>0</v>
      </c>
      <c r="Q361" s="176">
        <v>-0.02</v>
      </c>
      <c r="R361" s="176">
        <f>G361+H361+I361+J361+K361-N361-P361-L361-O361+M361-Q361</f>
        <v>3156.2</v>
      </c>
      <c r="S361" s="179"/>
    </row>
    <row r="362" spans="1:19" ht="26.25" customHeight="1">
      <c r="A362" s="175">
        <v>7100419</v>
      </c>
      <c r="B362" s="199" t="s">
        <v>374</v>
      </c>
      <c r="C362" s="199"/>
      <c r="D362" s="177" t="s">
        <v>928</v>
      </c>
      <c r="E362" s="177" t="s">
        <v>375</v>
      </c>
      <c r="F362" s="570">
        <v>15</v>
      </c>
      <c r="G362" s="176">
        <v>1836.45</v>
      </c>
      <c r="H362" s="176">
        <v>0</v>
      </c>
      <c r="I362" s="178">
        <v>0</v>
      </c>
      <c r="J362" s="176">
        <v>0</v>
      </c>
      <c r="K362" s="178">
        <v>0</v>
      </c>
      <c r="L362" s="176">
        <v>0</v>
      </c>
      <c r="M362" s="176">
        <v>82.15</v>
      </c>
      <c r="N362" s="176">
        <v>0</v>
      </c>
      <c r="O362" s="176">
        <v>0</v>
      </c>
      <c r="P362" s="176">
        <v>0</v>
      </c>
      <c r="Q362" s="176">
        <v>0</v>
      </c>
      <c r="R362" s="176">
        <f aca="true" t="shared" si="54" ref="R362:R372">G362+H362+I362+J362+K362-N362-P362-L362-O362+M362-Q362</f>
        <v>1918.6000000000001</v>
      </c>
      <c r="S362" s="179"/>
    </row>
    <row r="363" spans="1:19" ht="26.25" customHeight="1">
      <c r="A363" s="175">
        <v>7101001</v>
      </c>
      <c r="B363" s="188" t="s">
        <v>865</v>
      </c>
      <c r="C363" s="188"/>
      <c r="D363" s="177" t="s">
        <v>747</v>
      </c>
      <c r="E363" s="177" t="s">
        <v>748</v>
      </c>
      <c r="F363" s="570">
        <v>15</v>
      </c>
      <c r="G363" s="176">
        <v>4500</v>
      </c>
      <c r="H363" s="176">
        <v>0</v>
      </c>
      <c r="I363" s="178">
        <v>0</v>
      </c>
      <c r="J363" s="176">
        <v>300</v>
      </c>
      <c r="K363" s="198">
        <v>0</v>
      </c>
      <c r="L363" s="176">
        <v>433.95</v>
      </c>
      <c r="M363" s="176">
        <v>0</v>
      </c>
      <c r="N363" s="176">
        <v>0</v>
      </c>
      <c r="O363" s="176">
        <v>0</v>
      </c>
      <c r="P363" s="176">
        <v>0</v>
      </c>
      <c r="Q363" s="176">
        <v>-0.15</v>
      </c>
      <c r="R363" s="176">
        <f t="shared" si="54"/>
        <v>4366.2</v>
      </c>
      <c r="S363" s="179"/>
    </row>
    <row r="364" spans="1:19" ht="26.25" customHeight="1">
      <c r="A364" s="175">
        <v>7102001</v>
      </c>
      <c r="B364" s="176" t="s">
        <v>804</v>
      </c>
      <c r="C364" s="176"/>
      <c r="D364" s="177" t="s">
        <v>929</v>
      </c>
      <c r="E364" s="177" t="s">
        <v>293</v>
      </c>
      <c r="F364" s="570">
        <v>15</v>
      </c>
      <c r="G364" s="176">
        <v>2925</v>
      </c>
      <c r="H364" s="176">
        <v>0</v>
      </c>
      <c r="I364" s="178">
        <v>0</v>
      </c>
      <c r="J364" s="176">
        <v>300</v>
      </c>
      <c r="K364" s="176">
        <v>0</v>
      </c>
      <c r="L364" s="176">
        <v>68.82</v>
      </c>
      <c r="M364" s="176">
        <v>0</v>
      </c>
      <c r="N364" s="176">
        <v>350</v>
      </c>
      <c r="O364" s="181">
        <v>0</v>
      </c>
      <c r="P364" s="176">
        <v>0</v>
      </c>
      <c r="Q364" s="176">
        <v>-0.02</v>
      </c>
      <c r="R364" s="176">
        <f t="shared" si="54"/>
        <v>2806.2</v>
      </c>
      <c r="S364" s="179"/>
    </row>
    <row r="365" spans="1:19" ht="26.25" customHeight="1">
      <c r="A365" s="175">
        <v>7102002</v>
      </c>
      <c r="B365" s="199" t="s">
        <v>751</v>
      </c>
      <c r="C365" s="199"/>
      <c r="D365" s="177" t="s">
        <v>930</v>
      </c>
      <c r="E365" s="177" t="s">
        <v>319</v>
      </c>
      <c r="F365" s="570">
        <v>15</v>
      </c>
      <c r="G365" s="176">
        <v>4000.05</v>
      </c>
      <c r="H365" s="176">
        <v>0</v>
      </c>
      <c r="I365" s="178">
        <v>0</v>
      </c>
      <c r="J365" s="176">
        <v>300</v>
      </c>
      <c r="K365" s="176">
        <v>0</v>
      </c>
      <c r="L365" s="176">
        <v>349.05</v>
      </c>
      <c r="M365" s="176">
        <v>0</v>
      </c>
      <c r="N365" s="176">
        <v>0</v>
      </c>
      <c r="O365" s="176">
        <v>0</v>
      </c>
      <c r="P365" s="176">
        <v>0</v>
      </c>
      <c r="Q365" s="176">
        <v>0</v>
      </c>
      <c r="R365" s="176">
        <f t="shared" si="54"/>
        <v>3951</v>
      </c>
      <c r="S365" s="179"/>
    </row>
    <row r="366" spans="1:19" ht="26.25" customHeight="1">
      <c r="A366" s="175">
        <v>7102003</v>
      </c>
      <c r="B366" s="199" t="s">
        <v>752</v>
      </c>
      <c r="C366" s="199"/>
      <c r="D366" s="177" t="s">
        <v>753</v>
      </c>
      <c r="E366" s="177" t="s">
        <v>293</v>
      </c>
      <c r="F366" s="570">
        <v>15</v>
      </c>
      <c r="G366" s="176">
        <v>2925</v>
      </c>
      <c r="H366" s="176">
        <v>0</v>
      </c>
      <c r="I366" s="178">
        <v>0</v>
      </c>
      <c r="J366" s="176">
        <v>300</v>
      </c>
      <c r="K366" s="176">
        <v>0</v>
      </c>
      <c r="L366" s="176">
        <v>68.82</v>
      </c>
      <c r="M366" s="176">
        <v>0</v>
      </c>
      <c r="N366" s="176">
        <v>350</v>
      </c>
      <c r="O366" s="176">
        <v>0</v>
      </c>
      <c r="P366" s="176">
        <v>0</v>
      </c>
      <c r="Q366" s="176">
        <v>-0.02</v>
      </c>
      <c r="R366" s="176">
        <f t="shared" si="54"/>
        <v>2806.2</v>
      </c>
      <c r="S366" s="179"/>
    </row>
    <row r="367" spans="1:19" ht="26.25" customHeight="1">
      <c r="A367" s="175">
        <v>7102006</v>
      </c>
      <c r="B367" s="199" t="s">
        <v>754</v>
      </c>
      <c r="C367" s="199"/>
      <c r="D367" s="177" t="s">
        <v>931</v>
      </c>
      <c r="E367" s="177" t="s">
        <v>293</v>
      </c>
      <c r="F367" s="570">
        <v>15</v>
      </c>
      <c r="G367" s="176">
        <v>2925</v>
      </c>
      <c r="H367" s="176">
        <v>0</v>
      </c>
      <c r="I367" s="178">
        <v>0</v>
      </c>
      <c r="J367" s="176">
        <v>300</v>
      </c>
      <c r="K367" s="178">
        <v>0</v>
      </c>
      <c r="L367" s="176">
        <v>68.82</v>
      </c>
      <c r="M367" s="176">
        <v>0</v>
      </c>
      <c r="N367" s="176">
        <v>0</v>
      </c>
      <c r="O367" s="176">
        <v>0</v>
      </c>
      <c r="P367" s="176">
        <v>0</v>
      </c>
      <c r="Q367" s="176">
        <v>-0.02</v>
      </c>
      <c r="R367" s="176">
        <f t="shared" si="54"/>
        <v>3156.2</v>
      </c>
      <c r="S367" s="179"/>
    </row>
    <row r="368" spans="1:19" ht="26.25" customHeight="1">
      <c r="A368" s="175">
        <v>7102007</v>
      </c>
      <c r="B368" s="199" t="s">
        <v>755</v>
      </c>
      <c r="C368" s="199"/>
      <c r="D368" s="177" t="s">
        <v>932</v>
      </c>
      <c r="E368" s="177" t="s">
        <v>293</v>
      </c>
      <c r="F368" s="570">
        <v>15</v>
      </c>
      <c r="G368" s="176">
        <v>2925</v>
      </c>
      <c r="H368" s="176">
        <v>0</v>
      </c>
      <c r="I368" s="178">
        <v>0</v>
      </c>
      <c r="J368" s="176">
        <v>300</v>
      </c>
      <c r="K368" s="178">
        <v>0</v>
      </c>
      <c r="L368" s="176">
        <v>68.82</v>
      </c>
      <c r="M368" s="176">
        <v>0</v>
      </c>
      <c r="N368" s="176">
        <v>0</v>
      </c>
      <c r="O368" s="176">
        <v>0</v>
      </c>
      <c r="P368" s="176">
        <v>0</v>
      </c>
      <c r="Q368" s="176">
        <v>-0.02</v>
      </c>
      <c r="R368" s="176">
        <f t="shared" si="54"/>
        <v>3156.2</v>
      </c>
      <c r="S368" s="179"/>
    </row>
    <row r="369" spans="1:19" ht="26.25" customHeight="1">
      <c r="A369" s="175">
        <v>7110501</v>
      </c>
      <c r="B369" s="176" t="s">
        <v>376</v>
      </c>
      <c r="C369" s="176"/>
      <c r="D369" s="177" t="s">
        <v>377</v>
      </c>
      <c r="E369" s="177" t="s">
        <v>375</v>
      </c>
      <c r="F369" s="570">
        <v>15</v>
      </c>
      <c r="G369" s="176">
        <v>1928.27</v>
      </c>
      <c r="H369" s="176">
        <v>0</v>
      </c>
      <c r="I369" s="178">
        <v>0</v>
      </c>
      <c r="J369" s="176">
        <v>0</v>
      </c>
      <c r="K369" s="176">
        <v>0</v>
      </c>
      <c r="L369" s="176">
        <v>0</v>
      </c>
      <c r="M369" s="176">
        <v>76.27</v>
      </c>
      <c r="N369" s="176">
        <v>0</v>
      </c>
      <c r="O369" s="176">
        <v>0</v>
      </c>
      <c r="P369" s="176">
        <v>0</v>
      </c>
      <c r="Q369" s="176">
        <v>-0.06</v>
      </c>
      <c r="R369" s="176">
        <f t="shared" si="54"/>
        <v>2004.6</v>
      </c>
      <c r="S369" s="179"/>
    </row>
    <row r="370" spans="1:19" ht="26.25" customHeight="1">
      <c r="A370" s="175">
        <v>7110503</v>
      </c>
      <c r="B370" s="176" t="s">
        <v>378</v>
      </c>
      <c r="C370" s="176"/>
      <c r="D370" s="177" t="s">
        <v>933</v>
      </c>
      <c r="E370" s="177" t="s">
        <v>293</v>
      </c>
      <c r="F370" s="570">
        <v>15</v>
      </c>
      <c r="G370" s="176">
        <v>2925</v>
      </c>
      <c r="H370" s="176">
        <v>0</v>
      </c>
      <c r="I370" s="178">
        <v>0</v>
      </c>
      <c r="J370" s="176">
        <v>300</v>
      </c>
      <c r="K370" s="176">
        <v>0</v>
      </c>
      <c r="L370" s="176">
        <v>68.82</v>
      </c>
      <c r="M370" s="176">
        <v>0</v>
      </c>
      <c r="N370" s="176">
        <v>350</v>
      </c>
      <c r="O370" s="176">
        <v>0</v>
      </c>
      <c r="P370" s="176">
        <v>0</v>
      </c>
      <c r="Q370" s="176">
        <v>-0.02</v>
      </c>
      <c r="R370" s="176">
        <f t="shared" si="54"/>
        <v>2806.2</v>
      </c>
      <c r="S370" s="179"/>
    </row>
    <row r="371" spans="1:19" ht="26.25" customHeight="1">
      <c r="A371" s="175">
        <v>7110510</v>
      </c>
      <c r="B371" s="188" t="s">
        <v>379</v>
      </c>
      <c r="C371" s="188"/>
      <c r="D371" s="177" t="s">
        <v>380</v>
      </c>
      <c r="E371" s="177" t="s">
        <v>293</v>
      </c>
      <c r="F371" s="570">
        <v>15</v>
      </c>
      <c r="G371" s="176">
        <v>2925</v>
      </c>
      <c r="H371" s="176">
        <v>0</v>
      </c>
      <c r="I371" s="178">
        <v>0</v>
      </c>
      <c r="J371" s="176">
        <v>300</v>
      </c>
      <c r="K371" s="176">
        <v>0</v>
      </c>
      <c r="L371" s="176">
        <v>68.82</v>
      </c>
      <c r="M371" s="176">
        <v>0</v>
      </c>
      <c r="N371" s="176">
        <v>0</v>
      </c>
      <c r="O371" s="176">
        <v>0</v>
      </c>
      <c r="P371" s="176">
        <v>0</v>
      </c>
      <c r="Q371" s="176">
        <v>-0.02</v>
      </c>
      <c r="R371" s="176">
        <f t="shared" si="54"/>
        <v>3156.2</v>
      </c>
      <c r="S371" s="179"/>
    </row>
    <row r="372" spans="1:19" s="707" customFormat="1" ht="26.25" customHeight="1">
      <c r="A372" s="175">
        <v>7110512</v>
      </c>
      <c r="B372" s="660" t="s">
        <v>381</v>
      </c>
      <c r="C372" s="188"/>
      <c r="D372" s="177" t="s">
        <v>382</v>
      </c>
      <c r="E372" s="177" t="s">
        <v>319</v>
      </c>
      <c r="F372" s="570">
        <v>15</v>
      </c>
      <c r="G372" s="176">
        <v>4000.05</v>
      </c>
      <c r="H372" s="176">
        <v>0</v>
      </c>
      <c r="I372" s="178">
        <v>0</v>
      </c>
      <c r="J372" s="176">
        <v>300</v>
      </c>
      <c r="K372" s="176">
        <v>0</v>
      </c>
      <c r="L372" s="176">
        <v>349.05</v>
      </c>
      <c r="M372" s="176">
        <v>0</v>
      </c>
      <c r="N372" s="176">
        <v>0</v>
      </c>
      <c r="O372" s="176">
        <v>0</v>
      </c>
      <c r="P372" s="176">
        <v>0</v>
      </c>
      <c r="Q372" s="176">
        <v>0</v>
      </c>
      <c r="R372" s="176">
        <f t="shared" si="54"/>
        <v>3951</v>
      </c>
      <c r="S372" s="179"/>
    </row>
    <row r="373" spans="1:19" s="45" customFormat="1" ht="24.75" customHeight="1" hidden="1">
      <c r="A373" s="382"/>
      <c r="B373" s="370"/>
      <c r="C373" s="370"/>
      <c r="D373" s="371"/>
      <c r="E373" s="371"/>
      <c r="F373" s="580"/>
      <c r="G373" s="371">
        <f>SUM(G358:G372)</f>
        <v>47089.82</v>
      </c>
      <c r="H373" s="371">
        <f aca="true" t="shared" si="55" ref="H373:R373">SUM(H358:H372)</f>
        <v>0</v>
      </c>
      <c r="I373" s="371">
        <f t="shared" si="55"/>
        <v>0</v>
      </c>
      <c r="J373" s="371">
        <f t="shared" si="55"/>
        <v>3900</v>
      </c>
      <c r="K373" s="371">
        <f t="shared" si="55"/>
        <v>0</v>
      </c>
      <c r="L373" s="371">
        <f t="shared" si="55"/>
        <v>2185.3799999999997</v>
      </c>
      <c r="M373" s="371">
        <f t="shared" si="55"/>
        <v>158.42000000000002</v>
      </c>
      <c r="N373" s="371">
        <f t="shared" si="55"/>
        <v>1050</v>
      </c>
      <c r="O373" s="371">
        <f t="shared" si="55"/>
        <v>0</v>
      </c>
      <c r="P373" s="371">
        <f t="shared" si="55"/>
        <v>0</v>
      </c>
      <c r="Q373" s="371">
        <f t="shared" si="55"/>
        <v>-0.33999999999999997</v>
      </c>
      <c r="R373" s="371">
        <f t="shared" si="55"/>
        <v>47913.19999999999</v>
      </c>
      <c r="S373" s="383"/>
    </row>
    <row r="374" spans="1:19" ht="21" customHeight="1">
      <c r="A374" s="419" t="s">
        <v>137</v>
      </c>
      <c r="B374" s="477"/>
      <c r="C374" s="477"/>
      <c r="D374" s="477"/>
      <c r="E374" s="477"/>
      <c r="F374" s="581"/>
      <c r="G374" s="478">
        <f aca="true" t="shared" si="56" ref="G374:R374">G284+G317+G348+G373</f>
        <v>228725.12</v>
      </c>
      <c r="H374" s="478">
        <f t="shared" si="56"/>
        <v>0</v>
      </c>
      <c r="I374" s="478">
        <f t="shared" si="56"/>
        <v>0</v>
      </c>
      <c r="J374" s="478">
        <f t="shared" si="56"/>
        <v>20060</v>
      </c>
      <c r="K374" s="478">
        <f t="shared" si="56"/>
        <v>0</v>
      </c>
      <c r="L374" s="478">
        <f t="shared" si="56"/>
        <v>9697.329999999998</v>
      </c>
      <c r="M374" s="478">
        <f t="shared" si="56"/>
        <v>158.42000000000002</v>
      </c>
      <c r="N374" s="478">
        <f t="shared" si="56"/>
        <v>5350</v>
      </c>
      <c r="O374" s="478">
        <f t="shared" si="56"/>
        <v>3076.03</v>
      </c>
      <c r="P374" s="478">
        <f t="shared" si="56"/>
        <v>0</v>
      </c>
      <c r="Q374" s="478">
        <f t="shared" si="56"/>
        <v>0.5799999999999998</v>
      </c>
      <c r="R374" s="478">
        <f t="shared" si="56"/>
        <v>230819.59999999995</v>
      </c>
      <c r="S374" s="479"/>
    </row>
    <row r="375" spans="1:19" ht="19.5" customHeight="1">
      <c r="A375" s="274" t="s">
        <v>383</v>
      </c>
      <c r="B375" s="184"/>
      <c r="C375" s="184"/>
      <c r="D375" s="185"/>
      <c r="E375" s="185"/>
      <c r="F375" s="571"/>
      <c r="G375" s="184"/>
      <c r="H375" s="184"/>
      <c r="I375" s="184"/>
      <c r="J375" s="184"/>
      <c r="K375" s="184"/>
      <c r="L375" s="184"/>
      <c r="M375" s="184"/>
      <c r="N375" s="184"/>
      <c r="O375" s="186"/>
      <c r="P375" s="184"/>
      <c r="Q375" s="184"/>
      <c r="R375" s="184"/>
      <c r="S375" s="187"/>
    </row>
    <row r="376" spans="1:19" ht="26.25" customHeight="1">
      <c r="A376" s="175">
        <v>7100202</v>
      </c>
      <c r="B376" s="661" t="s">
        <v>289</v>
      </c>
      <c r="C376" s="361"/>
      <c r="D376" s="177" t="s">
        <v>290</v>
      </c>
      <c r="E376" s="373" t="s">
        <v>384</v>
      </c>
      <c r="F376" s="582">
        <v>15</v>
      </c>
      <c r="G376" s="176">
        <v>6825</v>
      </c>
      <c r="H376" s="176">
        <v>0</v>
      </c>
      <c r="I376" s="176">
        <v>0</v>
      </c>
      <c r="J376" s="176">
        <v>0</v>
      </c>
      <c r="K376" s="176">
        <v>0</v>
      </c>
      <c r="L376" s="176">
        <v>910.56</v>
      </c>
      <c r="M376" s="176">
        <v>0</v>
      </c>
      <c r="N376" s="176">
        <v>500</v>
      </c>
      <c r="O376" s="176">
        <v>0</v>
      </c>
      <c r="P376" s="176">
        <v>0</v>
      </c>
      <c r="Q376" s="176">
        <v>0.04</v>
      </c>
      <c r="R376" s="176">
        <f>G376+H376+I376+J376+K376-N376-P376-L376-O376+M376-Q376</f>
        <v>5414.400000000001</v>
      </c>
      <c r="S376" s="179"/>
    </row>
    <row r="377" spans="1:19" s="45" customFormat="1" ht="26.25" customHeight="1">
      <c r="A377" s="175">
        <v>7101002</v>
      </c>
      <c r="B377" s="197" t="s">
        <v>749</v>
      </c>
      <c r="C377" s="197"/>
      <c r="D377" s="177" t="s">
        <v>849</v>
      </c>
      <c r="E377" s="373" t="s">
        <v>750</v>
      </c>
      <c r="F377" s="582">
        <v>15</v>
      </c>
      <c r="G377" s="176">
        <v>6825</v>
      </c>
      <c r="H377" s="396">
        <v>0</v>
      </c>
      <c r="I377" s="176">
        <v>0</v>
      </c>
      <c r="J377" s="176">
        <v>0</v>
      </c>
      <c r="K377" s="176">
        <v>0</v>
      </c>
      <c r="L377" s="176">
        <v>910.56</v>
      </c>
      <c r="M377" s="176">
        <v>0</v>
      </c>
      <c r="N377" s="176">
        <v>0</v>
      </c>
      <c r="O377" s="176">
        <v>0</v>
      </c>
      <c r="P377" s="176">
        <v>0</v>
      </c>
      <c r="Q377" s="176">
        <v>0.04</v>
      </c>
      <c r="R377" s="176">
        <f>G377+H377+I377+J377+K377-N377-P377-L377-O377+M377-Q377</f>
        <v>5914.400000000001</v>
      </c>
      <c r="S377" s="179"/>
    </row>
    <row r="378" spans="1:19" s="25" customFormat="1" ht="19.5" customHeight="1">
      <c r="A378" s="419" t="s">
        <v>137</v>
      </c>
      <c r="B378" s="477"/>
      <c r="C378" s="477"/>
      <c r="D378" s="477"/>
      <c r="E378" s="477"/>
      <c r="F378" s="581"/>
      <c r="G378" s="478">
        <f>SUM(G376:G377)</f>
        <v>13650</v>
      </c>
      <c r="H378" s="480">
        <f aca="true" t="shared" si="57" ref="H378:R378">SUM(H376:H377)</f>
        <v>0</v>
      </c>
      <c r="I378" s="478">
        <f t="shared" si="57"/>
        <v>0</v>
      </c>
      <c r="J378" s="478">
        <f t="shared" si="57"/>
        <v>0</v>
      </c>
      <c r="K378" s="478">
        <f t="shared" si="57"/>
        <v>0</v>
      </c>
      <c r="L378" s="478">
        <f>SUM(L376:L377)</f>
        <v>1821.12</v>
      </c>
      <c r="M378" s="478">
        <f>SUM(M376:M377)</f>
        <v>0</v>
      </c>
      <c r="N378" s="478">
        <f t="shared" si="57"/>
        <v>500</v>
      </c>
      <c r="O378" s="478">
        <f t="shared" si="57"/>
        <v>0</v>
      </c>
      <c r="P378" s="478">
        <f t="shared" si="57"/>
        <v>0</v>
      </c>
      <c r="Q378" s="478">
        <f t="shared" si="57"/>
        <v>0.08</v>
      </c>
      <c r="R378" s="478">
        <f t="shared" si="57"/>
        <v>11328.800000000001</v>
      </c>
      <c r="S378" s="479"/>
    </row>
    <row r="379" spans="1:19" s="286" customFormat="1" ht="21.75" customHeight="1">
      <c r="A379" s="350"/>
      <c r="B379" s="351" t="s">
        <v>33</v>
      </c>
      <c r="C379" s="351"/>
      <c r="D379" s="352"/>
      <c r="E379" s="352"/>
      <c r="F379" s="583"/>
      <c r="G379" s="352">
        <f>G373+G378</f>
        <v>60739.82</v>
      </c>
      <c r="H379" s="352">
        <f aca="true" t="shared" si="58" ref="H379:R379">H373+H378</f>
        <v>0</v>
      </c>
      <c r="I379" s="352">
        <f t="shared" si="58"/>
        <v>0</v>
      </c>
      <c r="J379" s="352">
        <f t="shared" si="58"/>
        <v>3900</v>
      </c>
      <c r="K379" s="352">
        <f t="shared" si="58"/>
        <v>0</v>
      </c>
      <c r="L379" s="352">
        <f>L373+L378</f>
        <v>4006.4999999999995</v>
      </c>
      <c r="M379" s="352">
        <f>M373+M378</f>
        <v>158.42000000000002</v>
      </c>
      <c r="N379" s="352">
        <f t="shared" si="58"/>
        <v>1550</v>
      </c>
      <c r="O379" s="352">
        <f t="shared" si="58"/>
        <v>0</v>
      </c>
      <c r="P379" s="352">
        <f t="shared" si="58"/>
        <v>0</v>
      </c>
      <c r="Q379" s="352">
        <f t="shared" si="58"/>
        <v>-0.25999999999999995</v>
      </c>
      <c r="R379" s="352">
        <f t="shared" si="58"/>
        <v>59241.99999999999</v>
      </c>
      <c r="S379" s="381"/>
    </row>
    <row r="380" spans="1:19" s="286" customFormat="1" ht="11.25" customHeight="1">
      <c r="A380" s="690"/>
      <c r="B380" s="691"/>
      <c r="C380" s="691"/>
      <c r="D380" s="692"/>
      <c r="E380" s="692"/>
      <c r="F380" s="693"/>
      <c r="G380" s="692"/>
      <c r="H380" s="692"/>
      <c r="I380" s="692"/>
      <c r="J380" s="692"/>
      <c r="K380" s="692"/>
      <c r="L380" s="692"/>
      <c r="M380" s="692"/>
      <c r="N380" s="692"/>
      <c r="O380" s="692"/>
      <c r="P380" s="692"/>
      <c r="Q380" s="692"/>
      <c r="R380" s="692"/>
      <c r="S380" s="694"/>
    </row>
    <row r="381" spans="1:19" s="286" customFormat="1" ht="13.5" customHeight="1">
      <c r="A381" s="283"/>
      <c r="B381" s="284"/>
      <c r="C381" s="284"/>
      <c r="D381" s="284"/>
      <c r="E381" s="284" t="s">
        <v>43</v>
      </c>
      <c r="F381" s="531"/>
      <c r="G381" s="284"/>
      <c r="H381" s="284"/>
      <c r="I381" s="284"/>
      <c r="J381" s="284"/>
      <c r="K381" s="284"/>
      <c r="L381" s="284"/>
      <c r="M381" s="284"/>
      <c r="N381" s="284" t="s">
        <v>44</v>
      </c>
      <c r="O381" s="284"/>
      <c r="P381" s="284"/>
      <c r="Q381" s="284"/>
      <c r="R381" s="284"/>
      <c r="S381" s="285"/>
    </row>
    <row r="382" spans="1:19" ht="13.5" customHeight="1">
      <c r="A382" s="283" t="s">
        <v>1232</v>
      </c>
      <c r="B382" s="284"/>
      <c r="C382" s="284"/>
      <c r="D382" s="284"/>
      <c r="E382" s="284" t="s">
        <v>42</v>
      </c>
      <c r="F382" s="531"/>
      <c r="G382" s="284"/>
      <c r="H382" s="284"/>
      <c r="I382" s="284"/>
      <c r="J382" s="284"/>
      <c r="K382" s="284"/>
      <c r="L382" s="284"/>
      <c r="M382" s="284"/>
      <c r="N382" s="284" t="s">
        <v>45</v>
      </c>
      <c r="O382" s="284"/>
      <c r="P382" s="284"/>
      <c r="Q382" s="284"/>
      <c r="R382" s="284"/>
      <c r="S382" s="285"/>
    </row>
    <row r="383" spans="2:18" ht="18">
      <c r="B383" s="20"/>
      <c r="C383" s="20"/>
      <c r="D383" s="20"/>
      <c r="E383" s="20"/>
      <c r="F383" s="532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ht="30.75" customHeight="1"/>
    <row r="385" spans="1:19" ht="30" customHeight="1">
      <c r="A385" s="282" t="s">
        <v>0</v>
      </c>
      <c r="B385" s="37"/>
      <c r="C385" s="37"/>
      <c r="D385" s="6"/>
      <c r="E385" s="128" t="s">
        <v>815</v>
      </c>
      <c r="F385" s="533"/>
      <c r="G385" s="6"/>
      <c r="H385" s="6"/>
      <c r="I385" s="6"/>
      <c r="J385" s="6"/>
      <c r="K385" s="6"/>
      <c r="L385" s="6"/>
      <c r="M385" s="6"/>
      <c r="N385" s="6"/>
      <c r="O385" s="7"/>
      <c r="P385" s="6"/>
      <c r="Q385" s="6"/>
      <c r="R385" s="6"/>
      <c r="S385" s="29"/>
    </row>
    <row r="386" spans="1:19" ht="17.25" customHeight="1">
      <c r="A386" s="8"/>
      <c r="B386" s="272" t="s">
        <v>385</v>
      </c>
      <c r="C386" s="272"/>
      <c r="D386" s="9"/>
      <c r="E386" s="9"/>
      <c r="F386" s="521"/>
      <c r="G386" s="9"/>
      <c r="H386" s="9"/>
      <c r="I386" s="9"/>
      <c r="J386" s="9"/>
      <c r="K386" s="10"/>
      <c r="L386" s="9"/>
      <c r="M386" s="9"/>
      <c r="N386" s="10"/>
      <c r="O386" s="11"/>
      <c r="P386" s="9"/>
      <c r="Q386" s="9"/>
      <c r="R386" s="9"/>
      <c r="S386" s="30" t="s">
        <v>882</v>
      </c>
    </row>
    <row r="387" spans="1:19" s="384" customFormat="1" ht="24" customHeight="1">
      <c r="A387" s="12"/>
      <c r="B387" s="49"/>
      <c r="C387" s="49"/>
      <c r="D387" s="13"/>
      <c r="E387" s="130" t="s">
        <v>1296</v>
      </c>
      <c r="F387" s="522"/>
      <c r="G387" s="14"/>
      <c r="H387" s="14"/>
      <c r="I387" s="14"/>
      <c r="J387" s="14"/>
      <c r="K387" s="14"/>
      <c r="L387" s="14"/>
      <c r="M387" s="14"/>
      <c r="N387" s="14"/>
      <c r="O387" s="15"/>
      <c r="P387" s="14"/>
      <c r="Q387" s="14"/>
      <c r="R387" s="14"/>
      <c r="S387" s="31"/>
    </row>
    <row r="388" spans="1:19" ht="22.5" customHeight="1">
      <c r="A388" s="333" t="s">
        <v>1126</v>
      </c>
      <c r="B388" s="334" t="s">
        <v>1127</v>
      </c>
      <c r="C388" s="332" t="s">
        <v>851</v>
      </c>
      <c r="D388" s="334" t="s">
        <v>1</v>
      </c>
      <c r="E388" s="334" t="s">
        <v>1124</v>
      </c>
      <c r="F388" s="584" t="s">
        <v>1154</v>
      </c>
      <c r="G388" s="357" t="s">
        <v>1120</v>
      </c>
      <c r="H388" s="502" t="s">
        <v>1121</v>
      </c>
      <c r="I388" s="362" t="s">
        <v>1103</v>
      </c>
      <c r="J388" s="503" t="s">
        <v>37</v>
      </c>
      <c r="K388" s="357" t="s">
        <v>1122</v>
      </c>
      <c r="L388" s="503" t="s">
        <v>18</v>
      </c>
      <c r="M388" s="357" t="s">
        <v>19</v>
      </c>
      <c r="N388" s="357" t="s">
        <v>1138</v>
      </c>
      <c r="O388" s="502" t="s">
        <v>1125</v>
      </c>
      <c r="P388" s="171" t="s">
        <v>1123</v>
      </c>
      <c r="Q388" s="357" t="s">
        <v>32</v>
      </c>
      <c r="R388" s="357" t="s">
        <v>1128</v>
      </c>
      <c r="S388" s="388" t="s">
        <v>20</v>
      </c>
    </row>
    <row r="389" spans="1:19" ht="22.5" customHeight="1">
      <c r="A389" s="390" t="s">
        <v>386</v>
      </c>
      <c r="B389" s="172"/>
      <c r="C389" s="172"/>
      <c r="D389" s="172"/>
      <c r="E389" s="172"/>
      <c r="F389" s="569"/>
      <c r="G389" s="172"/>
      <c r="H389" s="172"/>
      <c r="I389" s="172"/>
      <c r="J389" s="172"/>
      <c r="K389" s="172"/>
      <c r="L389" s="172"/>
      <c r="M389" s="172"/>
      <c r="N389" s="172"/>
      <c r="O389" s="173"/>
      <c r="P389" s="172"/>
      <c r="Q389" s="172"/>
      <c r="R389" s="172"/>
      <c r="S389" s="174"/>
    </row>
    <row r="390" spans="1:19" ht="22.5" customHeight="1">
      <c r="A390" s="175">
        <v>800001</v>
      </c>
      <c r="B390" s="176" t="s">
        <v>756</v>
      </c>
      <c r="C390" s="176"/>
      <c r="D390" s="177" t="s">
        <v>757</v>
      </c>
      <c r="E390" s="177" t="s">
        <v>732</v>
      </c>
      <c r="F390" s="570">
        <v>15</v>
      </c>
      <c r="G390" s="176">
        <v>8500.05</v>
      </c>
      <c r="H390" s="176">
        <v>0</v>
      </c>
      <c r="I390" s="176">
        <v>0</v>
      </c>
      <c r="J390" s="176">
        <v>0</v>
      </c>
      <c r="K390" s="176">
        <v>0</v>
      </c>
      <c r="L390" s="176">
        <v>1268.35</v>
      </c>
      <c r="M390" s="176">
        <v>0</v>
      </c>
      <c r="N390" s="176">
        <v>0</v>
      </c>
      <c r="O390" s="176">
        <v>0</v>
      </c>
      <c r="P390" s="176">
        <v>145</v>
      </c>
      <c r="Q390" s="176">
        <v>-0.1</v>
      </c>
      <c r="R390" s="176">
        <f>G390+H390+I390+K390-N390-P390-L390-O390+M390-Q390</f>
        <v>7086.799999999999</v>
      </c>
      <c r="S390" s="179"/>
    </row>
    <row r="391" spans="1:19" ht="22.5" customHeight="1">
      <c r="A391" s="175">
        <v>8100207</v>
      </c>
      <c r="B391" s="176" t="s">
        <v>400</v>
      </c>
      <c r="C391" s="176"/>
      <c r="D391" s="177" t="s">
        <v>401</v>
      </c>
      <c r="E391" s="177" t="s">
        <v>2</v>
      </c>
      <c r="F391" s="570">
        <v>14</v>
      </c>
      <c r="G391" s="176">
        <v>2866.22</v>
      </c>
      <c r="H391" s="176">
        <v>0</v>
      </c>
      <c r="I391" s="176">
        <v>0</v>
      </c>
      <c r="J391" s="176">
        <v>0</v>
      </c>
      <c r="K391" s="176">
        <v>0</v>
      </c>
      <c r="L391" s="176">
        <v>62.42</v>
      </c>
      <c r="M391" s="176">
        <v>0</v>
      </c>
      <c r="N391" s="176">
        <v>0</v>
      </c>
      <c r="O391" s="176">
        <v>0</v>
      </c>
      <c r="P391" s="176">
        <v>0</v>
      </c>
      <c r="Q391" s="176">
        <v>0</v>
      </c>
      <c r="R391" s="176">
        <f>G391+H391+I391+K391-N391-P391-L391-O391+M391-Q391</f>
        <v>2803.7999999999997</v>
      </c>
      <c r="S391" s="179"/>
    </row>
    <row r="392" spans="1:19" ht="22.5" customHeight="1">
      <c r="A392" s="175">
        <v>10100101</v>
      </c>
      <c r="B392" s="176" t="s">
        <v>406</v>
      </c>
      <c r="C392" s="176"/>
      <c r="D392" s="177" t="s">
        <v>407</v>
      </c>
      <c r="E392" s="177" t="s">
        <v>2</v>
      </c>
      <c r="F392" s="570">
        <v>14</v>
      </c>
      <c r="G392" s="176">
        <v>3266.76</v>
      </c>
      <c r="H392" s="176">
        <v>0</v>
      </c>
      <c r="I392" s="176">
        <v>0</v>
      </c>
      <c r="J392" s="176">
        <v>0</v>
      </c>
      <c r="K392" s="176">
        <v>0</v>
      </c>
      <c r="L392" s="176">
        <v>126.28</v>
      </c>
      <c r="M392" s="176">
        <v>0</v>
      </c>
      <c r="N392" s="176">
        <v>500</v>
      </c>
      <c r="O392" s="176">
        <v>0</v>
      </c>
      <c r="P392" s="176">
        <v>0</v>
      </c>
      <c r="Q392" s="176">
        <v>-0.12</v>
      </c>
      <c r="R392" s="176">
        <f>G392+H392+I392+K392-N392-P392-L392-O392+M392-Q392</f>
        <v>2640.6</v>
      </c>
      <c r="S392" s="179"/>
    </row>
    <row r="393" spans="1:19" ht="17.25" customHeight="1">
      <c r="A393" s="419" t="s">
        <v>137</v>
      </c>
      <c r="B393" s="481"/>
      <c r="C393" s="481"/>
      <c r="D393" s="410"/>
      <c r="E393" s="410"/>
      <c r="F393" s="585"/>
      <c r="G393" s="411">
        <f aca="true" t="shared" si="59" ref="G393:R393">SUM(G390:G392)</f>
        <v>14633.029999999999</v>
      </c>
      <c r="H393" s="482">
        <f t="shared" si="59"/>
        <v>0</v>
      </c>
      <c r="I393" s="482">
        <f t="shared" si="59"/>
        <v>0</v>
      </c>
      <c r="J393" s="482">
        <f t="shared" si="59"/>
        <v>0</v>
      </c>
      <c r="K393" s="482">
        <f t="shared" si="59"/>
        <v>0</v>
      </c>
      <c r="L393" s="482">
        <f>SUM(L390:L392)</f>
        <v>1457.05</v>
      </c>
      <c r="M393" s="482">
        <f>SUM(M390:M392)</f>
        <v>0</v>
      </c>
      <c r="N393" s="482">
        <f t="shared" si="59"/>
        <v>500</v>
      </c>
      <c r="O393" s="482">
        <f t="shared" si="59"/>
        <v>0</v>
      </c>
      <c r="P393" s="482">
        <f t="shared" si="59"/>
        <v>145</v>
      </c>
      <c r="Q393" s="482">
        <f t="shared" si="59"/>
        <v>-0.22</v>
      </c>
      <c r="R393" s="482">
        <f t="shared" si="59"/>
        <v>12531.199999999999</v>
      </c>
      <c r="S393" s="420"/>
    </row>
    <row r="394" spans="1:19" ht="22.5" customHeight="1">
      <c r="A394" s="389" t="s">
        <v>387</v>
      </c>
      <c r="B394" s="184"/>
      <c r="C394" s="184"/>
      <c r="D394" s="185"/>
      <c r="E394" s="185"/>
      <c r="F394" s="571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7"/>
    </row>
    <row r="395" spans="1:19" ht="22.5" customHeight="1">
      <c r="A395" s="175">
        <v>810001</v>
      </c>
      <c r="B395" s="176" t="s">
        <v>758</v>
      </c>
      <c r="C395" s="176"/>
      <c r="D395" s="177" t="s">
        <v>759</v>
      </c>
      <c r="E395" s="177" t="s">
        <v>760</v>
      </c>
      <c r="F395" s="570">
        <v>15</v>
      </c>
      <c r="G395" s="176">
        <v>5500.5</v>
      </c>
      <c r="H395" s="176">
        <v>0</v>
      </c>
      <c r="I395" s="176">
        <v>0</v>
      </c>
      <c r="J395" s="176">
        <v>0</v>
      </c>
      <c r="K395" s="176">
        <v>0</v>
      </c>
      <c r="L395" s="176">
        <v>627.65</v>
      </c>
      <c r="M395" s="176">
        <v>0</v>
      </c>
      <c r="N395" s="176">
        <v>1000</v>
      </c>
      <c r="O395" s="176">
        <v>0</v>
      </c>
      <c r="P395" s="176">
        <v>0</v>
      </c>
      <c r="Q395" s="176">
        <v>0.05</v>
      </c>
      <c r="R395" s="176">
        <f>G395+H395+I395+K395-N395-P395-L395-O395+M395-Q395</f>
        <v>3872.7999999999997</v>
      </c>
      <c r="S395" s="179"/>
    </row>
    <row r="396" spans="1:19" ht="17.25" customHeight="1">
      <c r="A396" s="419" t="s">
        <v>137</v>
      </c>
      <c r="B396" s="481"/>
      <c r="C396" s="481"/>
      <c r="D396" s="410"/>
      <c r="E396" s="410"/>
      <c r="F396" s="585"/>
      <c r="G396" s="482">
        <f>G395</f>
        <v>5500.5</v>
      </c>
      <c r="H396" s="482">
        <f aca="true" t="shared" si="60" ref="H396:R396">H395</f>
        <v>0</v>
      </c>
      <c r="I396" s="482">
        <f t="shared" si="60"/>
        <v>0</v>
      </c>
      <c r="J396" s="482">
        <f t="shared" si="60"/>
        <v>0</v>
      </c>
      <c r="K396" s="482">
        <f t="shared" si="60"/>
        <v>0</v>
      </c>
      <c r="L396" s="482">
        <f>L395</f>
        <v>627.65</v>
      </c>
      <c r="M396" s="482">
        <f>M395</f>
        <v>0</v>
      </c>
      <c r="N396" s="482">
        <f t="shared" si="60"/>
        <v>1000</v>
      </c>
      <c r="O396" s="482">
        <f t="shared" si="60"/>
        <v>0</v>
      </c>
      <c r="P396" s="482">
        <f t="shared" si="60"/>
        <v>0</v>
      </c>
      <c r="Q396" s="482">
        <f t="shared" si="60"/>
        <v>0.05</v>
      </c>
      <c r="R396" s="482">
        <f t="shared" si="60"/>
        <v>3872.7999999999997</v>
      </c>
      <c r="S396" s="420"/>
    </row>
    <row r="397" spans="1:19" ht="22.5" customHeight="1">
      <c r="A397" s="389" t="s">
        <v>388</v>
      </c>
      <c r="B397" s="184"/>
      <c r="C397" s="184"/>
      <c r="D397" s="185"/>
      <c r="E397" s="185"/>
      <c r="F397" s="571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7"/>
    </row>
    <row r="398" spans="1:19" ht="22.5" customHeight="1">
      <c r="A398" s="175">
        <v>820001</v>
      </c>
      <c r="B398" s="176" t="s">
        <v>805</v>
      </c>
      <c r="C398" s="176"/>
      <c r="D398" s="177" t="s">
        <v>934</v>
      </c>
      <c r="E398" s="373" t="s">
        <v>834</v>
      </c>
      <c r="F398" s="582">
        <v>14</v>
      </c>
      <c r="G398" s="176">
        <v>3733.38</v>
      </c>
      <c r="H398" s="176">
        <v>0</v>
      </c>
      <c r="I398" s="176">
        <v>0</v>
      </c>
      <c r="J398" s="176">
        <v>0</v>
      </c>
      <c r="K398" s="176">
        <v>0</v>
      </c>
      <c r="L398" s="176">
        <v>306.39</v>
      </c>
      <c r="M398" s="176">
        <v>0</v>
      </c>
      <c r="N398" s="176">
        <v>0</v>
      </c>
      <c r="O398" s="176">
        <v>0</v>
      </c>
      <c r="P398" s="176">
        <v>0</v>
      </c>
      <c r="Q398" s="176">
        <v>-0.01</v>
      </c>
      <c r="R398" s="176">
        <f aca="true" t="shared" si="61" ref="R398:R412">G398+H398+I398+K398-N398-P398-L398-O398+M398-Q398</f>
        <v>3427.0000000000005</v>
      </c>
      <c r="S398" s="179"/>
    </row>
    <row r="399" spans="1:19" ht="22.5" customHeight="1">
      <c r="A399" s="175">
        <v>8100201</v>
      </c>
      <c r="B399" s="176" t="s">
        <v>389</v>
      </c>
      <c r="C399" s="176"/>
      <c r="D399" s="177" t="s">
        <v>390</v>
      </c>
      <c r="E399" s="373" t="s">
        <v>834</v>
      </c>
      <c r="F399" s="582">
        <v>15</v>
      </c>
      <c r="G399" s="176">
        <v>3204.9</v>
      </c>
      <c r="H399" s="176">
        <v>0</v>
      </c>
      <c r="I399" s="176">
        <v>0</v>
      </c>
      <c r="J399" s="176">
        <v>0</v>
      </c>
      <c r="K399" s="176">
        <v>0</v>
      </c>
      <c r="L399" s="176">
        <v>119.55</v>
      </c>
      <c r="M399" s="176">
        <v>0</v>
      </c>
      <c r="N399" s="176">
        <v>0</v>
      </c>
      <c r="O399" s="176">
        <v>0</v>
      </c>
      <c r="P399" s="176">
        <v>0</v>
      </c>
      <c r="Q399" s="176">
        <v>-0.05</v>
      </c>
      <c r="R399" s="176">
        <f t="shared" si="61"/>
        <v>3085.4</v>
      </c>
      <c r="S399" s="179"/>
    </row>
    <row r="400" spans="1:19" ht="22.5" customHeight="1">
      <c r="A400" s="175">
        <v>8100202</v>
      </c>
      <c r="B400" s="176" t="s">
        <v>391</v>
      </c>
      <c r="C400" s="176"/>
      <c r="D400" s="177" t="s">
        <v>392</v>
      </c>
      <c r="E400" s="373" t="s">
        <v>834</v>
      </c>
      <c r="F400" s="582">
        <v>15</v>
      </c>
      <c r="G400" s="176">
        <v>2842.65</v>
      </c>
      <c r="H400" s="176">
        <v>0</v>
      </c>
      <c r="I400" s="176">
        <v>0</v>
      </c>
      <c r="J400" s="176">
        <v>0</v>
      </c>
      <c r="K400" s="176">
        <v>0</v>
      </c>
      <c r="L400" s="176">
        <v>59.86</v>
      </c>
      <c r="M400" s="176">
        <v>0</v>
      </c>
      <c r="N400" s="176">
        <v>0</v>
      </c>
      <c r="O400" s="176">
        <v>0</v>
      </c>
      <c r="P400" s="176">
        <v>0</v>
      </c>
      <c r="Q400" s="176">
        <v>-0.01</v>
      </c>
      <c r="R400" s="176">
        <f t="shared" si="61"/>
        <v>2782.8</v>
      </c>
      <c r="S400" s="179"/>
    </row>
    <row r="401" spans="1:19" ht="22.5" customHeight="1">
      <c r="A401" s="175">
        <v>8100203</v>
      </c>
      <c r="B401" s="176" t="s">
        <v>393</v>
      </c>
      <c r="C401" s="176"/>
      <c r="D401" s="177" t="s">
        <v>394</v>
      </c>
      <c r="E401" s="177" t="s">
        <v>395</v>
      </c>
      <c r="F401" s="582">
        <v>15</v>
      </c>
      <c r="G401" s="176">
        <v>3783.75</v>
      </c>
      <c r="H401" s="178">
        <v>0</v>
      </c>
      <c r="I401" s="176">
        <v>0</v>
      </c>
      <c r="J401" s="176">
        <v>0</v>
      </c>
      <c r="K401" s="176">
        <v>0</v>
      </c>
      <c r="L401" s="176">
        <v>314.44</v>
      </c>
      <c r="M401" s="176">
        <v>0</v>
      </c>
      <c r="N401" s="176">
        <v>0</v>
      </c>
      <c r="O401" s="176">
        <v>0</v>
      </c>
      <c r="P401" s="176">
        <v>0</v>
      </c>
      <c r="Q401" s="176">
        <v>0.11</v>
      </c>
      <c r="R401" s="176">
        <f t="shared" si="61"/>
        <v>3469.2</v>
      </c>
      <c r="S401" s="179"/>
    </row>
    <row r="402" spans="1:19" ht="22.5" customHeight="1">
      <c r="A402" s="175">
        <v>8100210</v>
      </c>
      <c r="B402" s="176" t="s">
        <v>402</v>
      </c>
      <c r="C402" s="176"/>
      <c r="D402" s="177" t="s">
        <v>935</v>
      </c>
      <c r="E402" s="177" t="s">
        <v>403</v>
      </c>
      <c r="F402" s="582">
        <v>15</v>
      </c>
      <c r="G402" s="176">
        <v>2942.1</v>
      </c>
      <c r="H402" s="178">
        <v>0</v>
      </c>
      <c r="I402" s="176">
        <v>0</v>
      </c>
      <c r="J402" s="176">
        <v>0</v>
      </c>
      <c r="K402" s="176">
        <v>0</v>
      </c>
      <c r="L402" s="176">
        <v>70.68</v>
      </c>
      <c r="M402" s="176">
        <v>0</v>
      </c>
      <c r="N402" s="176">
        <v>0</v>
      </c>
      <c r="O402" s="176">
        <v>0</v>
      </c>
      <c r="P402" s="176">
        <v>0</v>
      </c>
      <c r="Q402" s="176">
        <v>0.02</v>
      </c>
      <c r="R402" s="176">
        <f t="shared" si="61"/>
        <v>2871.4</v>
      </c>
      <c r="S402" s="179"/>
    </row>
    <row r="403" spans="1:19" ht="22.5" customHeight="1">
      <c r="A403" s="175">
        <v>8100211</v>
      </c>
      <c r="B403" s="176" t="s">
        <v>404</v>
      </c>
      <c r="C403" s="176"/>
      <c r="D403" s="177" t="s">
        <v>936</v>
      </c>
      <c r="E403" s="177" t="s">
        <v>403</v>
      </c>
      <c r="F403" s="582">
        <v>15</v>
      </c>
      <c r="G403" s="176">
        <v>2942.1</v>
      </c>
      <c r="H403" s="178">
        <v>0</v>
      </c>
      <c r="I403" s="176">
        <v>0</v>
      </c>
      <c r="J403" s="176">
        <v>0</v>
      </c>
      <c r="K403" s="176">
        <v>0</v>
      </c>
      <c r="L403" s="176">
        <v>70.68</v>
      </c>
      <c r="M403" s="176">
        <v>0</v>
      </c>
      <c r="N403" s="176">
        <v>0</v>
      </c>
      <c r="O403" s="176">
        <v>0</v>
      </c>
      <c r="P403" s="176">
        <v>0</v>
      </c>
      <c r="Q403" s="176">
        <v>0.02</v>
      </c>
      <c r="R403" s="176">
        <f t="shared" si="61"/>
        <v>2871.4</v>
      </c>
      <c r="S403" s="179"/>
    </row>
    <row r="404" spans="1:19" ht="22.5" customHeight="1">
      <c r="A404" s="175">
        <v>8100212</v>
      </c>
      <c r="B404" s="176" t="s">
        <v>405</v>
      </c>
      <c r="C404" s="176"/>
      <c r="D404" s="177" t="s">
        <v>937</v>
      </c>
      <c r="E404" s="177" t="s">
        <v>403</v>
      </c>
      <c r="F404" s="582">
        <v>15</v>
      </c>
      <c r="G404" s="176">
        <v>2942.1</v>
      </c>
      <c r="H404" s="176">
        <v>0</v>
      </c>
      <c r="I404" s="176">
        <v>0</v>
      </c>
      <c r="J404" s="176">
        <v>0</v>
      </c>
      <c r="K404" s="176">
        <v>0</v>
      </c>
      <c r="L404" s="176">
        <v>70.68</v>
      </c>
      <c r="M404" s="176">
        <v>0</v>
      </c>
      <c r="N404" s="176">
        <v>0</v>
      </c>
      <c r="O404" s="176">
        <v>0</v>
      </c>
      <c r="P404" s="176">
        <v>0</v>
      </c>
      <c r="Q404" s="176">
        <v>0.02</v>
      </c>
      <c r="R404" s="176">
        <f t="shared" si="61"/>
        <v>2871.4</v>
      </c>
      <c r="S404" s="179"/>
    </row>
    <row r="405" spans="1:19" ht="22.5" customHeight="1">
      <c r="A405" s="175">
        <v>8100214</v>
      </c>
      <c r="B405" s="176" t="s">
        <v>915</v>
      </c>
      <c r="C405" s="176"/>
      <c r="D405" s="177" t="s">
        <v>916</v>
      </c>
      <c r="E405" s="177" t="s">
        <v>403</v>
      </c>
      <c r="F405" s="582">
        <v>15</v>
      </c>
      <c r="G405" s="176">
        <v>2942.1</v>
      </c>
      <c r="H405" s="176">
        <v>0</v>
      </c>
      <c r="I405" s="176">
        <v>0</v>
      </c>
      <c r="J405" s="176">
        <v>0</v>
      </c>
      <c r="K405" s="176">
        <v>0</v>
      </c>
      <c r="L405" s="176">
        <v>70.68</v>
      </c>
      <c r="M405" s="176">
        <v>0</v>
      </c>
      <c r="N405" s="176">
        <v>0</v>
      </c>
      <c r="O405" s="176">
        <v>0</v>
      </c>
      <c r="P405" s="176">
        <v>0</v>
      </c>
      <c r="Q405" s="176">
        <v>0.02</v>
      </c>
      <c r="R405" s="176">
        <f t="shared" si="61"/>
        <v>2871.4</v>
      </c>
      <c r="S405" s="179"/>
    </row>
    <row r="406" spans="1:19" ht="22.5" customHeight="1">
      <c r="A406" s="175">
        <v>10100201</v>
      </c>
      <c r="B406" s="176" t="s">
        <v>414</v>
      </c>
      <c r="C406" s="176"/>
      <c r="D406" s="177" t="s">
        <v>415</v>
      </c>
      <c r="E406" s="177" t="s">
        <v>869</v>
      </c>
      <c r="F406" s="582">
        <v>15</v>
      </c>
      <c r="G406" s="176">
        <v>5000.1</v>
      </c>
      <c r="H406" s="176">
        <v>0</v>
      </c>
      <c r="I406" s="176">
        <v>0</v>
      </c>
      <c r="J406" s="176">
        <v>0</v>
      </c>
      <c r="K406" s="176">
        <v>0</v>
      </c>
      <c r="L406" s="176">
        <v>523.56</v>
      </c>
      <c r="M406" s="176">
        <v>0</v>
      </c>
      <c r="N406" s="176">
        <v>0</v>
      </c>
      <c r="O406" s="176">
        <v>0</v>
      </c>
      <c r="P406" s="176">
        <v>0</v>
      </c>
      <c r="Q406" s="176">
        <v>-0.06</v>
      </c>
      <c r="R406" s="176">
        <f t="shared" si="61"/>
        <v>4476.600000000001</v>
      </c>
      <c r="S406" s="179"/>
    </row>
    <row r="407" spans="1:19" ht="22.5" customHeight="1">
      <c r="A407" s="175">
        <v>10100202</v>
      </c>
      <c r="B407" s="176" t="s">
        <v>416</v>
      </c>
      <c r="C407" s="176"/>
      <c r="D407" s="177" t="s">
        <v>417</v>
      </c>
      <c r="E407" s="177" t="s">
        <v>702</v>
      </c>
      <c r="F407" s="582">
        <v>15</v>
      </c>
      <c r="G407" s="176">
        <v>3853.24</v>
      </c>
      <c r="H407" s="176">
        <v>0</v>
      </c>
      <c r="I407" s="176">
        <v>0</v>
      </c>
      <c r="J407" s="176">
        <v>0</v>
      </c>
      <c r="K407" s="176">
        <v>0</v>
      </c>
      <c r="L407" s="176">
        <v>325.56</v>
      </c>
      <c r="M407" s="176">
        <v>0</v>
      </c>
      <c r="N407" s="176">
        <v>0</v>
      </c>
      <c r="O407" s="176">
        <v>0</v>
      </c>
      <c r="P407" s="176">
        <v>0</v>
      </c>
      <c r="Q407" s="176">
        <v>0.08</v>
      </c>
      <c r="R407" s="176">
        <f t="shared" si="61"/>
        <v>3527.6</v>
      </c>
      <c r="S407" s="179"/>
    </row>
    <row r="408" spans="1:19" ht="22.5" customHeight="1">
      <c r="A408" s="175">
        <v>11100201</v>
      </c>
      <c r="B408" s="176" t="s">
        <v>424</v>
      </c>
      <c r="C408" s="176"/>
      <c r="D408" s="177" t="s">
        <v>425</v>
      </c>
      <c r="E408" s="177" t="s">
        <v>9</v>
      </c>
      <c r="F408" s="582">
        <v>15</v>
      </c>
      <c r="G408" s="176">
        <v>2514.75</v>
      </c>
      <c r="H408" s="176">
        <v>0</v>
      </c>
      <c r="I408" s="176">
        <v>0</v>
      </c>
      <c r="J408" s="176">
        <v>0</v>
      </c>
      <c r="K408" s="176">
        <v>0</v>
      </c>
      <c r="L408" s="176">
        <v>9.26</v>
      </c>
      <c r="M408" s="176">
        <v>0</v>
      </c>
      <c r="N408" s="176">
        <v>0</v>
      </c>
      <c r="O408" s="176">
        <v>0</v>
      </c>
      <c r="P408" s="176">
        <v>0</v>
      </c>
      <c r="Q408" s="176">
        <v>0.09</v>
      </c>
      <c r="R408" s="176">
        <f t="shared" si="61"/>
        <v>2505.3999999999996</v>
      </c>
      <c r="S408" s="179"/>
    </row>
    <row r="409" spans="1:19" ht="22.5" customHeight="1">
      <c r="A409" s="175">
        <v>11100203</v>
      </c>
      <c r="B409" s="178" t="s">
        <v>428</v>
      </c>
      <c r="C409" s="176"/>
      <c r="D409" s="177" t="s">
        <v>429</v>
      </c>
      <c r="E409" s="177" t="s">
        <v>9</v>
      </c>
      <c r="F409" s="582">
        <v>15</v>
      </c>
      <c r="G409" s="176">
        <v>2514.75</v>
      </c>
      <c r="H409" s="176">
        <v>0</v>
      </c>
      <c r="I409" s="176">
        <v>0</v>
      </c>
      <c r="J409" s="176">
        <v>0</v>
      </c>
      <c r="K409" s="176">
        <v>0</v>
      </c>
      <c r="L409" s="176">
        <v>9.26</v>
      </c>
      <c r="M409" s="176">
        <v>0</v>
      </c>
      <c r="N409" s="176">
        <v>0</v>
      </c>
      <c r="O409" s="176">
        <v>0</v>
      </c>
      <c r="P409" s="176">
        <v>0</v>
      </c>
      <c r="Q409" s="176">
        <v>-0.11</v>
      </c>
      <c r="R409" s="176">
        <f t="shared" si="61"/>
        <v>2505.6</v>
      </c>
      <c r="S409" s="179"/>
    </row>
    <row r="410" spans="1:19" ht="22.5" customHeight="1">
      <c r="A410" s="175">
        <v>11100209</v>
      </c>
      <c r="B410" s="176" t="s">
        <v>434</v>
      </c>
      <c r="C410" s="176"/>
      <c r="D410" s="177" t="s">
        <v>435</v>
      </c>
      <c r="E410" s="177" t="s">
        <v>9</v>
      </c>
      <c r="F410" s="582">
        <v>15</v>
      </c>
      <c r="G410" s="176">
        <v>3137.7</v>
      </c>
      <c r="H410" s="176">
        <v>0</v>
      </c>
      <c r="I410" s="176">
        <v>0</v>
      </c>
      <c r="J410" s="176">
        <v>0</v>
      </c>
      <c r="K410" s="176">
        <v>0</v>
      </c>
      <c r="L410" s="176">
        <v>112.24</v>
      </c>
      <c r="M410" s="176">
        <v>0</v>
      </c>
      <c r="N410" s="176">
        <v>0</v>
      </c>
      <c r="O410" s="176">
        <v>0</v>
      </c>
      <c r="P410" s="176">
        <v>0</v>
      </c>
      <c r="Q410" s="176">
        <v>-0.14</v>
      </c>
      <c r="R410" s="176">
        <f t="shared" si="61"/>
        <v>3025.6</v>
      </c>
      <c r="S410" s="179"/>
    </row>
    <row r="411" spans="1:19" ht="22.5" customHeight="1">
      <c r="A411" s="175">
        <v>11100210</v>
      </c>
      <c r="B411" s="178" t="s">
        <v>436</v>
      </c>
      <c r="C411" s="176"/>
      <c r="D411" s="177" t="s">
        <v>437</v>
      </c>
      <c r="E411" s="177" t="s">
        <v>9</v>
      </c>
      <c r="F411" s="582">
        <v>15</v>
      </c>
      <c r="G411" s="176">
        <v>2514.75</v>
      </c>
      <c r="H411" s="178">
        <v>0</v>
      </c>
      <c r="I411" s="176">
        <v>0</v>
      </c>
      <c r="J411" s="176">
        <v>0</v>
      </c>
      <c r="K411" s="176">
        <v>0</v>
      </c>
      <c r="L411" s="176">
        <v>9.26</v>
      </c>
      <c r="M411" s="176">
        <v>0</v>
      </c>
      <c r="N411" s="176">
        <v>0</v>
      </c>
      <c r="O411" s="176">
        <v>0</v>
      </c>
      <c r="P411" s="176">
        <v>0</v>
      </c>
      <c r="Q411" s="176">
        <v>0.09</v>
      </c>
      <c r="R411" s="176">
        <f t="shared" si="61"/>
        <v>2505.3999999999996</v>
      </c>
      <c r="S411" s="179"/>
    </row>
    <row r="412" spans="1:19" ht="22.5" customHeight="1">
      <c r="A412" s="175">
        <v>15100000</v>
      </c>
      <c r="B412" s="176" t="s">
        <v>572</v>
      </c>
      <c r="C412" s="176"/>
      <c r="D412" s="177" t="s">
        <v>573</v>
      </c>
      <c r="E412" s="177" t="s">
        <v>819</v>
      </c>
      <c r="F412" s="582">
        <v>15</v>
      </c>
      <c r="G412" s="176">
        <v>3858.6</v>
      </c>
      <c r="H412" s="176">
        <v>0</v>
      </c>
      <c r="I412" s="176">
        <v>0</v>
      </c>
      <c r="J412" s="176">
        <v>0</v>
      </c>
      <c r="K412" s="176">
        <v>0</v>
      </c>
      <c r="L412" s="176">
        <v>326.42</v>
      </c>
      <c r="M412" s="176">
        <v>0</v>
      </c>
      <c r="N412" s="176">
        <v>0</v>
      </c>
      <c r="O412" s="176">
        <v>0</v>
      </c>
      <c r="P412" s="176">
        <v>0</v>
      </c>
      <c r="Q412" s="176">
        <v>-0.02</v>
      </c>
      <c r="R412" s="176">
        <f t="shared" si="61"/>
        <v>3532.2</v>
      </c>
      <c r="S412" s="179"/>
    </row>
    <row r="413" spans="1:19" s="25" customFormat="1" ht="19.5" customHeight="1">
      <c r="A413" s="483" t="s">
        <v>137</v>
      </c>
      <c r="B413" s="484"/>
      <c r="C413" s="484"/>
      <c r="D413" s="485"/>
      <c r="E413" s="485"/>
      <c r="F413" s="586"/>
      <c r="G413" s="486">
        <f>SUM(G398:G412)</f>
        <v>48726.96999999999</v>
      </c>
      <c r="H413" s="486">
        <f aca="true" t="shared" si="62" ref="H413:R413">SUM(H398:H412)</f>
        <v>0</v>
      </c>
      <c r="I413" s="486">
        <f t="shared" si="62"/>
        <v>0</v>
      </c>
      <c r="J413" s="486">
        <f t="shared" si="62"/>
        <v>0</v>
      </c>
      <c r="K413" s="486">
        <f t="shared" si="62"/>
        <v>0</v>
      </c>
      <c r="L413" s="486">
        <f>SUM(L398:L412)</f>
        <v>2398.5200000000004</v>
      </c>
      <c r="M413" s="486">
        <f>SUM(M398:M412)</f>
        <v>0</v>
      </c>
      <c r="N413" s="486">
        <f t="shared" si="62"/>
        <v>0</v>
      </c>
      <c r="O413" s="486">
        <f t="shared" si="62"/>
        <v>0</v>
      </c>
      <c r="P413" s="486">
        <f t="shared" si="62"/>
        <v>0</v>
      </c>
      <c r="Q413" s="486">
        <f t="shared" si="62"/>
        <v>0.04999999999999999</v>
      </c>
      <c r="R413" s="486">
        <f t="shared" si="62"/>
        <v>46328.4</v>
      </c>
      <c r="S413" s="487"/>
    </row>
    <row r="414" spans="1:19" ht="20.25" customHeight="1">
      <c r="A414" s="65"/>
      <c r="B414" s="279" t="s">
        <v>33</v>
      </c>
      <c r="C414" s="279"/>
      <c r="D414" s="73"/>
      <c r="E414" s="73"/>
      <c r="F414" s="562"/>
      <c r="G414" s="89">
        <f aca="true" t="shared" si="63" ref="G414:R414">G393+G396+G413</f>
        <v>68860.49999999999</v>
      </c>
      <c r="H414" s="89">
        <f t="shared" si="63"/>
        <v>0</v>
      </c>
      <c r="I414" s="89">
        <f t="shared" si="63"/>
        <v>0</v>
      </c>
      <c r="J414" s="89">
        <f t="shared" si="63"/>
        <v>0</v>
      </c>
      <c r="K414" s="89">
        <f t="shared" si="63"/>
        <v>0</v>
      </c>
      <c r="L414" s="89">
        <f>L393+L396+L413</f>
        <v>4483.22</v>
      </c>
      <c r="M414" s="89">
        <f>M393+M396+M413</f>
        <v>0</v>
      </c>
      <c r="N414" s="89">
        <f t="shared" si="63"/>
        <v>1500</v>
      </c>
      <c r="O414" s="89">
        <f t="shared" si="63"/>
        <v>0</v>
      </c>
      <c r="P414" s="89">
        <f t="shared" si="63"/>
        <v>145</v>
      </c>
      <c r="Q414" s="89">
        <f t="shared" si="63"/>
        <v>-0.12</v>
      </c>
      <c r="R414" s="89">
        <f t="shared" si="63"/>
        <v>62732.4</v>
      </c>
      <c r="S414" s="67"/>
    </row>
    <row r="415" spans="1:19" s="286" customFormat="1" ht="14.25" customHeight="1">
      <c r="A415" s="23"/>
      <c r="B415" s="10"/>
      <c r="C415" s="10"/>
      <c r="D415" s="10"/>
      <c r="E415" s="10"/>
      <c r="F415" s="521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34"/>
    </row>
    <row r="416" spans="1:19" s="286" customFormat="1" ht="12.75" customHeight="1">
      <c r="A416" s="283"/>
      <c r="B416" s="284"/>
      <c r="C416" s="284"/>
      <c r="D416" s="284"/>
      <c r="E416" s="284" t="s">
        <v>43</v>
      </c>
      <c r="F416" s="531"/>
      <c r="G416" s="284"/>
      <c r="H416" s="284"/>
      <c r="I416" s="284"/>
      <c r="J416" s="284"/>
      <c r="K416" s="284"/>
      <c r="L416" s="284"/>
      <c r="M416" s="284"/>
      <c r="N416" s="284" t="s">
        <v>44</v>
      </c>
      <c r="O416" s="284"/>
      <c r="P416" s="284"/>
      <c r="Q416" s="284"/>
      <c r="R416" s="284"/>
      <c r="S416" s="285"/>
    </row>
    <row r="417" spans="1:19" ht="18.75">
      <c r="A417" s="283" t="s">
        <v>1232</v>
      </c>
      <c r="B417" s="284"/>
      <c r="C417" s="284"/>
      <c r="D417" s="284"/>
      <c r="E417" s="284" t="s">
        <v>42</v>
      </c>
      <c r="F417" s="531"/>
      <c r="G417" s="284"/>
      <c r="H417" s="284"/>
      <c r="I417" s="284"/>
      <c r="J417" s="284"/>
      <c r="K417" s="284"/>
      <c r="L417" s="284"/>
      <c r="M417" s="284"/>
      <c r="N417" s="284" t="s">
        <v>45</v>
      </c>
      <c r="O417" s="284"/>
      <c r="P417" s="284"/>
      <c r="Q417" s="284"/>
      <c r="R417" s="284"/>
      <c r="S417" s="285"/>
    </row>
    <row r="419" ht="12" customHeight="1"/>
    <row r="420" spans="1:19" ht="28.5" customHeight="1">
      <c r="A420" s="282" t="s">
        <v>0</v>
      </c>
      <c r="B420" s="37"/>
      <c r="C420" s="37"/>
      <c r="D420" s="6"/>
      <c r="E420" s="129" t="s">
        <v>815</v>
      </c>
      <c r="F420" s="533"/>
      <c r="G420" s="6"/>
      <c r="H420" s="6"/>
      <c r="I420" s="6"/>
      <c r="J420" s="6"/>
      <c r="K420" s="6"/>
      <c r="L420" s="6"/>
      <c r="M420" s="6"/>
      <c r="N420" s="6"/>
      <c r="O420" s="7"/>
      <c r="P420" s="6"/>
      <c r="Q420" s="6"/>
      <c r="R420" s="6"/>
      <c r="S420" s="29"/>
    </row>
    <row r="421" spans="1:19" ht="34.5" customHeight="1">
      <c r="A421" s="8"/>
      <c r="B421" s="272" t="s">
        <v>408</v>
      </c>
      <c r="C421" s="272"/>
      <c r="D421" s="9"/>
      <c r="E421" s="9"/>
      <c r="F421" s="521"/>
      <c r="G421" s="9"/>
      <c r="H421" s="9"/>
      <c r="I421" s="9"/>
      <c r="J421" s="9"/>
      <c r="K421" s="10"/>
      <c r="L421" s="9"/>
      <c r="M421" s="9"/>
      <c r="N421" s="10"/>
      <c r="O421" s="11"/>
      <c r="P421" s="9"/>
      <c r="Q421" s="9"/>
      <c r="R421" s="9"/>
      <c r="S421" s="30" t="s">
        <v>883</v>
      </c>
    </row>
    <row r="422" spans="1:19" s="360" customFormat="1" ht="36.75" customHeight="1">
      <c r="A422" s="12"/>
      <c r="B422" s="49"/>
      <c r="C422" s="49"/>
      <c r="D422" s="13"/>
      <c r="E422" s="130" t="s">
        <v>1296</v>
      </c>
      <c r="F422" s="522"/>
      <c r="G422" s="14"/>
      <c r="H422" s="14"/>
      <c r="I422" s="14"/>
      <c r="J422" s="14"/>
      <c r="K422" s="14"/>
      <c r="L422" s="14"/>
      <c r="M422" s="14"/>
      <c r="N422" s="14"/>
      <c r="O422" s="15"/>
      <c r="P422" s="14"/>
      <c r="Q422" s="14"/>
      <c r="R422" s="14"/>
      <c r="S422" s="31"/>
    </row>
    <row r="423" spans="1:19" ht="37.5" customHeight="1" thickBot="1">
      <c r="A423" s="329" t="s">
        <v>1126</v>
      </c>
      <c r="B423" s="330" t="s">
        <v>1127</v>
      </c>
      <c r="C423" s="332" t="s">
        <v>851</v>
      </c>
      <c r="D423" s="336" t="s">
        <v>1</v>
      </c>
      <c r="E423" s="336" t="s">
        <v>1124</v>
      </c>
      <c r="F423" s="559" t="s">
        <v>1153</v>
      </c>
      <c r="G423" s="331" t="s">
        <v>1120</v>
      </c>
      <c r="H423" s="331" t="s">
        <v>1121</v>
      </c>
      <c r="I423" s="335" t="s">
        <v>1103</v>
      </c>
      <c r="J423" s="331" t="s">
        <v>37</v>
      </c>
      <c r="K423" s="335" t="s">
        <v>1122</v>
      </c>
      <c r="L423" s="337" t="s">
        <v>18</v>
      </c>
      <c r="M423" s="331" t="s">
        <v>19</v>
      </c>
      <c r="N423" s="335" t="s">
        <v>1138</v>
      </c>
      <c r="O423" s="335" t="s">
        <v>1125</v>
      </c>
      <c r="P423" s="28" t="s">
        <v>1123</v>
      </c>
      <c r="Q423" s="331" t="s">
        <v>32</v>
      </c>
      <c r="R423" s="331" t="s">
        <v>1128</v>
      </c>
      <c r="S423" s="339" t="s">
        <v>20</v>
      </c>
    </row>
    <row r="424" spans="1:19" ht="50.25" customHeight="1" thickTop="1">
      <c r="A424" s="139" t="s">
        <v>409</v>
      </c>
      <c r="B424" s="101"/>
      <c r="C424" s="101"/>
      <c r="D424" s="101"/>
      <c r="E424" s="101"/>
      <c r="F424" s="549"/>
      <c r="G424" s="101"/>
      <c r="H424" s="101"/>
      <c r="I424" s="101"/>
      <c r="J424" s="101"/>
      <c r="K424" s="101"/>
      <c r="L424" s="101"/>
      <c r="M424" s="101"/>
      <c r="N424" s="101"/>
      <c r="O424" s="102"/>
      <c r="P424" s="101"/>
      <c r="Q424" s="101"/>
      <c r="R424" s="101"/>
      <c r="S424" s="100"/>
    </row>
    <row r="425" spans="1:19" ht="50.25" customHeight="1">
      <c r="A425" s="163">
        <v>900001</v>
      </c>
      <c r="B425" s="201" t="s">
        <v>761</v>
      </c>
      <c r="C425" s="212" t="s">
        <v>850</v>
      </c>
      <c r="D425" s="47" t="s">
        <v>762</v>
      </c>
      <c r="E425" s="47" t="s">
        <v>763</v>
      </c>
      <c r="F425" s="560">
        <v>15</v>
      </c>
      <c r="G425" s="71">
        <v>8500.05</v>
      </c>
      <c r="H425" s="71">
        <v>0</v>
      </c>
      <c r="I425" s="71">
        <v>0</v>
      </c>
      <c r="J425" s="71">
        <v>0</v>
      </c>
      <c r="K425" s="71">
        <v>0</v>
      </c>
      <c r="L425" s="71">
        <v>1268.35</v>
      </c>
      <c r="M425" s="71">
        <v>0</v>
      </c>
      <c r="N425" s="71">
        <v>0</v>
      </c>
      <c r="O425" s="71">
        <v>0</v>
      </c>
      <c r="P425" s="71">
        <v>145</v>
      </c>
      <c r="Q425" s="71">
        <v>-0.1</v>
      </c>
      <c r="R425" s="71">
        <f>G425+H425+I425+K425-N425-P425-L425-O425+M425-Q425</f>
        <v>7086.799999999999</v>
      </c>
      <c r="S425" s="32"/>
    </row>
    <row r="426" spans="1:19" ht="45" customHeight="1">
      <c r="A426" s="163">
        <v>4100000</v>
      </c>
      <c r="B426" s="201" t="s">
        <v>764</v>
      </c>
      <c r="C426" s="212" t="s">
        <v>850</v>
      </c>
      <c r="D426" s="47" t="s">
        <v>938</v>
      </c>
      <c r="E426" s="47" t="s">
        <v>765</v>
      </c>
      <c r="F426" s="560">
        <v>15</v>
      </c>
      <c r="G426" s="71">
        <v>6615</v>
      </c>
      <c r="H426" s="71">
        <v>0</v>
      </c>
      <c r="I426" s="71">
        <v>0</v>
      </c>
      <c r="J426" s="71">
        <v>0</v>
      </c>
      <c r="K426" s="71">
        <v>0</v>
      </c>
      <c r="L426" s="71">
        <v>865.71</v>
      </c>
      <c r="M426" s="71">
        <v>0</v>
      </c>
      <c r="N426" s="71">
        <v>0</v>
      </c>
      <c r="O426" s="71">
        <v>0</v>
      </c>
      <c r="P426" s="71">
        <v>0</v>
      </c>
      <c r="Q426" s="71">
        <v>0.09</v>
      </c>
      <c r="R426" s="71">
        <f>G426+H426+I426+K426-N426-P426-L426-O426+M426-Q426</f>
        <v>5749.2</v>
      </c>
      <c r="S426" s="32"/>
    </row>
    <row r="427" spans="1:19" ht="47.25" customHeight="1">
      <c r="A427" s="257">
        <v>5200210</v>
      </c>
      <c r="B427" s="293" t="s">
        <v>270</v>
      </c>
      <c r="C427" s="297"/>
      <c r="D427" s="296" t="s">
        <v>271</v>
      </c>
      <c r="E427" s="296" t="s">
        <v>94</v>
      </c>
      <c r="F427" s="518">
        <v>15</v>
      </c>
      <c r="G427" s="293">
        <v>4410</v>
      </c>
      <c r="H427" s="293">
        <v>0</v>
      </c>
      <c r="I427" s="293">
        <v>0</v>
      </c>
      <c r="J427" s="293">
        <v>0</v>
      </c>
      <c r="K427" s="293">
        <v>0</v>
      </c>
      <c r="L427" s="293">
        <v>417.82</v>
      </c>
      <c r="M427" s="293">
        <v>0</v>
      </c>
      <c r="N427" s="293">
        <v>0</v>
      </c>
      <c r="O427" s="293">
        <v>0</v>
      </c>
      <c r="P427" s="293">
        <v>0</v>
      </c>
      <c r="Q427" s="293">
        <v>-0.02</v>
      </c>
      <c r="R427" s="293">
        <f>G427+H427+I427+K427-N427-P427-L427-O427+M427-Q427</f>
        <v>3992.2</v>
      </c>
      <c r="S427" s="47"/>
    </row>
    <row r="428" spans="1:19" ht="18">
      <c r="A428" s="278" t="s">
        <v>137</v>
      </c>
      <c r="B428" s="60"/>
      <c r="C428" s="60"/>
      <c r="D428" s="61"/>
      <c r="E428" s="61"/>
      <c r="F428" s="552"/>
      <c r="G428" s="84">
        <f>SUM(G425:G427)</f>
        <v>19525.05</v>
      </c>
      <c r="H428" s="84">
        <f aca="true" t="shared" si="64" ref="H428:R428">SUM(H425:H427)</f>
        <v>0</v>
      </c>
      <c r="I428" s="84">
        <f t="shared" si="64"/>
        <v>0</v>
      </c>
      <c r="J428" s="84">
        <f t="shared" si="64"/>
        <v>0</v>
      </c>
      <c r="K428" s="84">
        <f t="shared" si="64"/>
        <v>0</v>
      </c>
      <c r="L428" s="84">
        <f>SUM(L425:L427)</f>
        <v>2551.88</v>
      </c>
      <c r="M428" s="84">
        <f>SUM(M425:M427)</f>
        <v>0</v>
      </c>
      <c r="N428" s="84">
        <f t="shared" si="64"/>
        <v>0</v>
      </c>
      <c r="O428" s="84">
        <f t="shared" si="64"/>
        <v>0</v>
      </c>
      <c r="P428" s="84">
        <f t="shared" si="64"/>
        <v>145</v>
      </c>
      <c r="Q428" s="84">
        <f t="shared" si="64"/>
        <v>-0.03000000000000001</v>
      </c>
      <c r="R428" s="84">
        <f t="shared" si="64"/>
        <v>16828.2</v>
      </c>
      <c r="S428" s="32"/>
    </row>
    <row r="429" spans="1:19" ht="18">
      <c r="A429" s="23"/>
      <c r="B429" s="10"/>
      <c r="C429" s="10"/>
      <c r="D429" s="10"/>
      <c r="E429" s="10"/>
      <c r="F429" s="521"/>
      <c r="G429" s="10"/>
      <c r="H429" s="10"/>
      <c r="I429" s="10"/>
      <c r="J429" s="10"/>
      <c r="K429" s="10"/>
      <c r="L429" s="10"/>
      <c r="M429" s="10"/>
      <c r="N429" s="10"/>
      <c r="O429" s="24"/>
      <c r="P429" s="10"/>
      <c r="Q429" s="10"/>
      <c r="R429" s="10"/>
      <c r="S429" s="34"/>
    </row>
    <row r="430" spans="1:19" ht="18">
      <c r="A430" s="23"/>
      <c r="B430" s="10"/>
      <c r="C430" s="10"/>
      <c r="D430" s="10"/>
      <c r="E430" s="10"/>
      <c r="F430" s="521"/>
      <c r="G430" s="10"/>
      <c r="H430" s="10"/>
      <c r="I430" s="10"/>
      <c r="J430" s="10"/>
      <c r="K430" s="10"/>
      <c r="L430" s="10"/>
      <c r="M430" s="10"/>
      <c r="N430" s="10"/>
      <c r="O430" s="24"/>
      <c r="P430" s="10"/>
      <c r="Q430" s="10"/>
      <c r="R430" s="10"/>
      <c r="S430" s="34"/>
    </row>
    <row r="431" spans="1:19" ht="18">
      <c r="A431" s="23"/>
      <c r="B431" s="10"/>
      <c r="C431" s="10"/>
      <c r="D431" s="10"/>
      <c r="E431" s="10"/>
      <c r="F431" s="521"/>
      <c r="G431" s="10"/>
      <c r="H431" s="10"/>
      <c r="I431" s="10"/>
      <c r="J431" s="10"/>
      <c r="K431" s="10"/>
      <c r="L431" s="10"/>
      <c r="M431" s="10"/>
      <c r="N431" s="10"/>
      <c r="O431" s="24"/>
      <c r="P431" s="10"/>
      <c r="Q431" s="10"/>
      <c r="R431" s="10"/>
      <c r="S431" s="34"/>
    </row>
    <row r="432" spans="1:19" ht="18">
      <c r="A432" s="23"/>
      <c r="B432" s="10"/>
      <c r="C432" s="10"/>
      <c r="D432" s="10"/>
      <c r="E432" s="10"/>
      <c r="F432" s="521"/>
      <c r="G432" s="10"/>
      <c r="H432" s="10"/>
      <c r="I432" s="10"/>
      <c r="J432" s="10"/>
      <c r="K432" s="10"/>
      <c r="L432" s="10"/>
      <c r="M432" s="10"/>
      <c r="N432" s="10"/>
      <c r="O432" s="24"/>
      <c r="P432" s="10"/>
      <c r="Q432" s="10"/>
      <c r="R432" s="10"/>
      <c r="S432" s="34"/>
    </row>
    <row r="433" spans="1:19" ht="18">
      <c r="A433" s="23"/>
      <c r="B433" s="10"/>
      <c r="C433" s="10"/>
      <c r="D433" s="10"/>
      <c r="E433" s="10"/>
      <c r="F433" s="521"/>
      <c r="G433" s="10"/>
      <c r="H433" s="10"/>
      <c r="I433" s="10"/>
      <c r="J433" s="10"/>
      <c r="K433" s="10"/>
      <c r="L433" s="10"/>
      <c r="M433" s="10"/>
      <c r="N433" s="10"/>
      <c r="O433" s="24"/>
      <c r="P433" s="10"/>
      <c r="Q433" s="10"/>
      <c r="R433" s="10"/>
      <c r="S433" s="34"/>
    </row>
    <row r="434" spans="1:19" ht="18">
      <c r="A434" s="23"/>
      <c r="B434" s="10"/>
      <c r="C434" s="10"/>
      <c r="D434" s="10"/>
      <c r="E434" s="10"/>
      <c r="F434" s="521"/>
      <c r="G434" s="10"/>
      <c r="H434" s="10"/>
      <c r="I434" s="10"/>
      <c r="J434" s="10"/>
      <c r="K434" s="10"/>
      <c r="L434" s="10"/>
      <c r="M434" s="10"/>
      <c r="N434" s="10"/>
      <c r="O434" s="24"/>
      <c r="P434" s="10"/>
      <c r="Q434" s="10"/>
      <c r="R434" s="10"/>
      <c r="S434" s="34"/>
    </row>
    <row r="435" spans="1:19" s="286" customFormat="1" ht="18">
      <c r="A435" s="19"/>
      <c r="B435" s="3"/>
      <c r="C435" s="3"/>
      <c r="D435" s="3"/>
      <c r="E435" s="3"/>
      <c r="F435" s="528"/>
      <c r="G435" s="3"/>
      <c r="H435" s="3"/>
      <c r="I435" s="3"/>
      <c r="J435" s="3"/>
      <c r="K435" s="3"/>
      <c r="L435" s="3"/>
      <c r="M435" s="3"/>
      <c r="N435" s="3"/>
      <c r="O435" s="21"/>
      <c r="P435" s="3"/>
      <c r="Q435" s="3"/>
      <c r="R435" s="3"/>
      <c r="S435" s="33"/>
    </row>
    <row r="436" spans="1:19" s="286" customFormat="1" ht="18.75">
      <c r="A436" s="283"/>
      <c r="B436" s="284"/>
      <c r="C436" s="284"/>
      <c r="D436" s="284"/>
      <c r="E436" s="284" t="s">
        <v>43</v>
      </c>
      <c r="F436" s="531"/>
      <c r="G436" s="284"/>
      <c r="H436" s="284"/>
      <c r="I436" s="284"/>
      <c r="J436" s="284"/>
      <c r="K436" s="284"/>
      <c r="L436" s="284"/>
      <c r="M436" s="284"/>
      <c r="N436" s="284" t="s">
        <v>44</v>
      </c>
      <c r="O436" s="284"/>
      <c r="P436" s="284"/>
      <c r="Q436" s="284"/>
      <c r="R436" s="284"/>
      <c r="S436" s="285"/>
    </row>
    <row r="437" spans="1:19" ht="18.75">
      <c r="A437" s="283" t="s">
        <v>1232</v>
      </c>
      <c r="B437" s="284"/>
      <c r="C437" s="284"/>
      <c r="D437" s="284"/>
      <c r="E437" s="284" t="s">
        <v>42</v>
      </c>
      <c r="F437" s="531"/>
      <c r="G437" s="284"/>
      <c r="H437" s="284"/>
      <c r="I437" s="284"/>
      <c r="J437" s="284"/>
      <c r="K437" s="284"/>
      <c r="L437" s="284"/>
      <c r="M437" s="284"/>
      <c r="N437" s="284" t="s">
        <v>45</v>
      </c>
      <c r="O437" s="284"/>
      <c r="P437" s="284"/>
      <c r="Q437" s="284"/>
      <c r="R437" s="284"/>
      <c r="S437" s="285"/>
    </row>
    <row r="439" ht="53.25" customHeight="1"/>
    <row r="440" spans="1:19" ht="33.75">
      <c r="A440" s="282" t="s">
        <v>0</v>
      </c>
      <c r="B440" s="22"/>
      <c r="C440" s="22"/>
      <c r="D440" s="6"/>
      <c r="E440" s="128" t="s">
        <v>815</v>
      </c>
      <c r="F440" s="533"/>
      <c r="G440" s="6"/>
      <c r="H440" s="6"/>
      <c r="I440" s="6"/>
      <c r="J440" s="6"/>
      <c r="K440" s="6"/>
      <c r="L440" s="6"/>
      <c r="M440" s="6"/>
      <c r="N440" s="6"/>
      <c r="O440" s="7"/>
      <c r="P440" s="6"/>
      <c r="Q440" s="6"/>
      <c r="R440" s="6"/>
      <c r="S440" s="29"/>
    </row>
    <row r="441" spans="1:19" ht="20.25">
      <c r="A441" s="8"/>
      <c r="B441" s="272" t="s">
        <v>766</v>
      </c>
      <c r="C441" s="272"/>
      <c r="D441" s="9"/>
      <c r="E441" s="9"/>
      <c r="F441" s="521"/>
      <c r="G441" s="9"/>
      <c r="H441" s="9"/>
      <c r="I441" s="9"/>
      <c r="J441" s="9"/>
      <c r="K441" s="10"/>
      <c r="L441" s="9"/>
      <c r="M441" s="9"/>
      <c r="N441" s="10"/>
      <c r="O441" s="11"/>
      <c r="P441" s="9"/>
      <c r="Q441" s="9"/>
      <c r="R441" s="9"/>
      <c r="S441" s="30" t="s">
        <v>884</v>
      </c>
    </row>
    <row r="442" spans="1:19" s="85" customFormat="1" ht="31.5" customHeight="1">
      <c r="A442" s="12"/>
      <c r="B442" s="49"/>
      <c r="C442" s="49"/>
      <c r="D442" s="13"/>
      <c r="E442" s="130" t="s">
        <v>1296</v>
      </c>
      <c r="F442" s="522"/>
      <c r="G442" s="14"/>
      <c r="H442" s="14"/>
      <c r="I442" s="14"/>
      <c r="J442" s="14"/>
      <c r="K442" s="14"/>
      <c r="L442" s="14"/>
      <c r="M442" s="14"/>
      <c r="N442" s="14"/>
      <c r="O442" s="15"/>
      <c r="P442" s="14"/>
      <c r="Q442" s="14"/>
      <c r="R442" s="14"/>
      <c r="S442" s="31"/>
    </row>
    <row r="443" spans="1:19" ht="25.5" customHeight="1" thickBot="1">
      <c r="A443" s="54" t="s">
        <v>1126</v>
      </c>
      <c r="B443" s="74" t="s">
        <v>1127</v>
      </c>
      <c r="C443" s="332" t="s">
        <v>851</v>
      </c>
      <c r="D443" s="74" t="s">
        <v>1</v>
      </c>
      <c r="E443" s="74" t="s">
        <v>1124</v>
      </c>
      <c r="F443" s="548" t="s">
        <v>1153</v>
      </c>
      <c r="G443" s="28" t="s">
        <v>1120</v>
      </c>
      <c r="H443" s="28" t="s">
        <v>1121</v>
      </c>
      <c r="I443" s="335" t="s">
        <v>1103</v>
      </c>
      <c r="J443" s="28" t="s">
        <v>37</v>
      </c>
      <c r="K443" s="28" t="s">
        <v>1122</v>
      </c>
      <c r="L443" s="28" t="s">
        <v>18</v>
      </c>
      <c r="M443" s="28" t="s">
        <v>19</v>
      </c>
      <c r="N443" s="28" t="s">
        <v>1138</v>
      </c>
      <c r="O443" s="28" t="s">
        <v>1125</v>
      </c>
      <c r="P443" s="28" t="s">
        <v>1123</v>
      </c>
      <c r="Q443" s="28" t="s">
        <v>32</v>
      </c>
      <c r="R443" s="28" t="s">
        <v>1128</v>
      </c>
      <c r="S443" s="75" t="s">
        <v>20</v>
      </c>
    </row>
    <row r="444" spans="1:19" ht="39" customHeight="1" thickTop="1">
      <c r="A444" s="135" t="s">
        <v>410</v>
      </c>
      <c r="B444" s="98"/>
      <c r="C444" s="98"/>
      <c r="D444" s="101"/>
      <c r="E444" s="101"/>
      <c r="F444" s="549"/>
      <c r="G444" s="101"/>
      <c r="H444" s="101"/>
      <c r="I444" s="101"/>
      <c r="J444" s="101"/>
      <c r="K444" s="101"/>
      <c r="L444" s="101"/>
      <c r="M444" s="101"/>
      <c r="N444" s="101"/>
      <c r="O444" s="102"/>
      <c r="P444" s="101"/>
      <c r="Q444" s="101"/>
      <c r="R444" s="101"/>
      <c r="S444" s="100"/>
    </row>
    <row r="445" spans="1:19" ht="33" customHeight="1">
      <c r="A445" s="163">
        <v>1000001</v>
      </c>
      <c r="B445" s="71" t="s">
        <v>767</v>
      </c>
      <c r="C445" s="71"/>
      <c r="D445" s="47" t="s">
        <v>768</v>
      </c>
      <c r="E445" s="47" t="s">
        <v>769</v>
      </c>
      <c r="F445" s="560">
        <v>15</v>
      </c>
      <c r="G445" s="43">
        <v>7000.05</v>
      </c>
      <c r="H445" s="43">
        <v>0</v>
      </c>
      <c r="I445" s="43">
        <v>0</v>
      </c>
      <c r="J445" s="43">
        <v>0</v>
      </c>
      <c r="K445" s="43">
        <v>0</v>
      </c>
      <c r="L445" s="43">
        <v>947.95</v>
      </c>
      <c r="M445" s="43">
        <v>0</v>
      </c>
      <c r="N445" s="43">
        <v>500</v>
      </c>
      <c r="O445" s="43">
        <v>0</v>
      </c>
      <c r="P445" s="43">
        <v>121</v>
      </c>
      <c r="Q445" s="43">
        <v>-0.1</v>
      </c>
      <c r="R445" s="43">
        <f>G445+H445+I445+K445-N445-P445-L445-O445+M445-Q445</f>
        <v>5431.200000000001</v>
      </c>
      <c r="S445" s="32"/>
    </row>
    <row r="446" spans="1:19" ht="25.5" customHeight="1">
      <c r="A446" s="276" t="s">
        <v>137</v>
      </c>
      <c r="B446" s="71"/>
      <c r="C446" s="71"/>
      <c r="D446" s="47"/>
      <c r="E446" s="47"/>
      <c r="F446" s="560"/>
      <c r="G446" s="77">
        <f>G445</f>
        <v>7000.05</v>
      </c>
      <c r="H446" s="77">
        <f aca="true" t="shared" si="65" ref="H446:P446">H445</f>
        <v>0</v>
      </c>
      <c r="I446" s="77">
        <f t="shared" si="65"/>
        <v>0</v>
      </c>
      <c r="J446" s="77">
        <f t="shared" si="65"/>
        <v>0</v>
      </c>
      <c r="K446" s="77">
        <f t="shared" si="65"/>
        <v>0</v>
      </c>
      <c r="L446" s="77">
        <f>L445</f>
        <v>947.95</v>
      </c>
      <c r="M446" s="77">
        <f>M445</f>
        <v>0</v>
      </c>
      <c r="N446" s="77">
        <f t="shared" si="65"/>
        <v>500</v>
      </c>
      <c r="O446" s="77">
        <f>O445</f>
        <v>0</v>
      </c>
      <c r="P446" s="77">
        <f t="shared" si="65"/>
        <v>121</v>
      </c>
      <c r="Q446" s="77">
        <f>Q445</f>
        <v>-0.1</v>
      </c>
      <c r="R446" s="77">
        <f>R445</f>
        <v>5431.200000000001</v>
      </c>
      <c r="S446" s="32"/>
    </row>
    <row r="447" spans="1:19" ht="39" customHeight="1">
      <c r="A447" s="135" t="s">
        <v>411</v>
      </c>
      <c r="B447" s="98"/>
      <c r="C447" s="98"/>
      <c r="D447" s="99"/>
      <c r="E447" s="99"/>
      <c r="F447" s="544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100"/>
    </row>
    <row r="448" spans="1:19" ht="39" customHeight="1">
      <c r="A448" s="163">
        <v>1010002</v>
      </c>
      <c r="B448" s="71" t="s">
        <v>770</v>
      </c>
      <c r="C448" s="71"/>
      <c r="D448" s="47" t="s">
        <v>939</v>
      </c>
      <c r="E448" s="47" t="s">
        <v>771</v>
      </c>
      <c r="F448" s="560">
        <v>14</v>
      </c>
      <c r="G448" s="71">
        <v>3920</v>
      </c>
      <c r="H448" s="71">
        <v>0</v>
      </c>
      <c r="I448" s="71">
        <v>0</v>
      </c>
      <c r="J448" s="71">
        <v>0</v>
      </c>
      <c r="K448" s="71">
        <v>0</v>
      </c>
      <c r="L448" s="71">
        <v>336.24</v>
      </c>
      <c r="M448" s="71">
        <v>0</v>
      </c>
      <c r="N448" s="71">
        <v>0</v>
      </c>
      <c r="O448" s="71">
        <v>0</v>
      </c>
      <c r="P448" s="71">
        <v>0</v>
      </c>
      <c r="Q448" s="71">
        <v>-0.04</v>
      </c>
      <c r="R448" s="71">
        <f>G448+H448+I448+K448-N448-P448-L448-O448+M448-Q448</f>
        <v>3583.8</v>
      </c>
      <c r="S448" s="32"/>
    </row>
    <row r="449" spans="1:19" ht="33" customHeight="1">
      <c r="A449" s="163">
        <v>19300010</v>
      </c>
      <c r="B449" s="71" t="s">
        <v>624</v>
      </c>
      <c r="C449" s="71"/>
      <c r="D449" s="47" t="s">
        <v>940</v>
      </c>
      <c r="E449" s="47" t="s">
        <v>771</v>
      </c>
      <c r="F449" s="560">
        <v>15</v>
      </c>
      <c r="G449" s="71">
        <v>2500.05</v>
      </c>
      <c r="H449" s="71">
        <v>0</v>
      </c>
      <c r="I449" s="71">
        <v>0</v>
      </c>
      <c r="J449" s="71">
        <v>0</v>
      </c>
      <c r="K449" s="71">
        <v>0</v>
      </c>
      <c r="L449" s="71">
        <v>7.66</v>
      </c>
      <c r="M449" s="71">
        <v>0</v>
      </c>
      <c r="N449" s="71">
        <v>0</v>
      </c>
      <c r="O449" s="71">
        <v>0</v>
      </c>
      <c r="P449" s="71">
        <v>0</v>
      </c>
      <c r="Q449" s="71">
        <v>-0.01</v>
      </c>
      <c r="R449" s="71">
        <f>G449+H449+I449+J449+K449-N449-P449-L449-O449+M449-Q449</f>
        <v>2492.4000000000005</v>
      </c>
      <c r="S449" s="35"/>
    </row>
    <row r="450" spans="1:19" ht="25.5" customHeight="1">
      <c r="A450" s="276" t="s">
        <v>137</v>
      </c>
      <c r="B450" s="71"/>
      <c r="C450" s="71"/>
      <c r="D450" s="47"/>
      <c r="E450" s="47"/>
      <c r="F450" s="560"/>
      <c r="G450" s="50">
        <f aca="true" t="shared" si="66" ref="G450:R450">SUM(G448:G449)</f>
        <v>6420.05</v>
      </c>
      <c r="H450" s="50">
        <f t="shared" si="66"/>
        <v>0</v>
      </c>
      <c r="I450" s="50">
        <f t="shared" si="66"/>
        <v>0</v>
      </c>
      <c r="J450" s="50">
        <f t="shared" si="66"/>
        <v>0</v>
      </c>
      <c r="K450" s="50">
        <f t="shared" si="66"/>
        <v>0</v>
      </c>
      <c r="L450" s="50">
        <f t="shared" si="66"/>
        <v>343.90000000000003</v>
      </c>
      <c r="M450" s="50">
        <f t="shared" si="66"/>
        <v>0</v>
      </c>
      <c r="N450" s="50">
        <f t="shared" si="66"/>
        <v>0</v>
      </c>
      <c r="O450" s="50">
        <f t="shared" si="66"/>
        <v>0</v>
      </c>
      <c r="P450" s="50">
        <f t="shared" si="66"/>
        <v>0</v>
      </c>
      <c r="Q450" s="50">
        <f t="shared" si="66"/>
        <v>-0.05</v>
      </c>
      <c r="R450" s="50">
        <f t="shared" si="66"/>
        <v>6076.200000000001</v>
      </c>
      <c r="S450" s="32"/>
    </row>
    <row r="451" spans="1:19" ht="39" customHeight="1">
      <c r="A451" s="135" t="s">
        <v>864</v>
      </c>
      <c r="B451" s="98"/>
      <c r="C451" s="98"/>
      <c r="D451" s="99"/>
      <c r="E451" s="99"/>
      <c r="F451" s="544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100"/>
    </row>
    <row r="452" spans="1:19" ht="44.25" customHeight="1">
      <c r="A452" s="163">
        <v>1010001</v>
      </c>
      <c r="B452" s="293" t="s">
        <v>806</v>
      </c>
      <c r="C452" s="71"/>
      <c r="D452" s="47" t="s">
        <v>941</v>
      </c>
      <c r="E452" s="47" t="s">
        <v>835</v>
      </c>
      <c r="F452" s="560">
        <v>15</v>
      </c>
      <c r="G452" s="71">
        <v>5500.05</v>
      </c>
      <c r="H452" s="71">
        <v>0</v>
      </c>
      <c r="I452" s="71">
        <v>0</v>
      </c>
      <c r="J452" s="71">
        <v>0</v>
      </c>
      <c r="K452" s="71">
        <v>0</v>
      </c>
      <c r="L452" s="71">
        <v>627.55</v>
      </c>
      <c r="M452" s="71">
        <v>0</v>
      </c>
      <c r="N452" s="71">
        <v>0</v>
      </c>
      <c r="O452" s="71">
        <v>0</v>
      </c>
      <c r="P452" s="71">
        <v>0</v>
      </c>
      <c r="Q452" s="71">
        <v>0.1</v>
      </c>
      <c r="R452" s="71">
        <f>G452+H452+I452+K452-N452-P452-L452-O452+M452-Q452</f>
        <v>4872.4</v>
      </c>
      <c r="S452" s="32"/>
    </row>
    <row r="453" spans="1:19" s="45" customFormat="1" ht="44.25" customHeight="1">
      <c r="A453" s="307">
        <v>2100103</v>
      </c>
      <c r="B453" s="293" t="s">
        <v>160</v>
      </c>
      <c r="C453" s="296" t="s">
        <v>852</v>
      </c>
      <c r="D453" s="296" t="s">
        <v>942</v>
      </c>
      <c r="E453" s="296" t="s">
        <v>161</v>
      </c>
      <c r="F453" s="518">
        <v>15</v>
      </c>
      <c r="G453" s="78">
        <v>1850.1</v>
      </c>
      <c r="H453" s="78">
        <v>0</v>
      </c>
      <c r="I453" s="78">
        <v>0</v>
      </c>
      <c r="J453" s="78">
        <v>0</v>
      </c>
      <c r="K453" s="78">
        <v>0</v>
      </c>
      <c r="L453" s="78">
        <v>0</v>
      </c>
      <c r="M453" s="78">
        <v>81.28</v>
      </c>
      <c r="N453" s="78">
        <v>0</v>
      </c>
      <c r="O453" s="78">
        <v>0</v>
      </c>
      <c r="P453" s="78">
        <v>0</v>
      </c>
      <c r="Q453" s="78">
        <v>-0.02</v>
      </c>
      <c r="R453" s="78">
        <f>G453+H453+I453+K453-N453-P453-L453-O453+M453-Q453</f>
        <v>1931.3999999999999</v>
      </c>
      <c r="S453" s="16"/>
    </row>
    <row r="454" spans="1:19" ht="33" customHeight="1">
      <c r="A454" s="257">
        <v>700006</v>
      </c>
      <c r="B454" s="43" t="s">
        <v>285</v>
      </c>
      <c r="C454" s="71"/>
      <c r="D454" s="47" t="s">
        <v>286</v>
      </c>
      <c r="E454" s="47" t="s">
        <v>2</v>
      </c>
      <c r="F454" s="560">
        <v>15</v>
      </c>
      <c r="G454" s="71">
        <v>2049.55</v>
      </c>
      <c r="H454" s="71">
        <v>0</v>
      </c>
      <c r="I454" s="71">
        <v>0</v>
      </c>
      <c r="J454" s="71">
        <v>0</v>
      </c>
      <c r="K454" s="71">
        <v>0</v>
      </c>
      <c r="L454" s="71">
        <v>0</v>
      </c>
      <c r="M454" s="71">
        <v>68.51</v>
      </c>
      <c r="N454" s="71">
        <v>0</v>
      </c>
      <c r="O454" s="82">
        <v>0</v>
      </c>
      <c r="P454" s="71">
        <v>0</v>
      </c>
      <c r="Q454" s="71">
        <v>0.06</v>
      </c>
      <c r="R454" s="71">
        <f>G454+H454+I454+K454-N454-P454-L454-O454+M454-Q454</f>
        <v>2118.0000000000005</v>
      </c>
      <c r="S454" s="18"/>
    </row>
    <row r="455" spans="1:19" s="25" customFormat="1" ht="25.5" customHeight="1">
      <c r="A455" s="276" t="s">
        <v>137</v>
      </c>
      <c r="B455" s="71"/>
      <c r="C455" s="71"/>
      <c r="D455" s="47"/>
      <c r="E455" s="47"/>
      <c r="F455" s="560"/>
      <c r="G455" s="77">
        <f>SUM(G452:G454)</f>
        <v>9399.7</v>
      </c>
      <c r="H455" s="77">
        <f aca="true" t="shared" si="67" ref="H455:R455">SUM(H452:H454)</f>
        <v>0</v>
      </c>
      <c r="I455" s="77">
        <f t="shared" si="67"/>
        <v>0</v>
      </c>
      <c r="J455" s="77">
        <f t="shared" si="67"/>
        <v>0</v>
      </c>
      <c r="K455" s="77">
        <f t="shared" si="67"/>
        <v>0</v>
      </c>
      <c r="L455" s="77">
        <f t="shared" si="67"/>
        <v>627.55</v>
      </c>
      <c r="M455" s="77">
        <f t="shared" si="67"/>
        <v>149.79000000000002</v>
      </c>
      <c r="N455" s="77">
        <f t="shared" si="67"/>
        <v>0</v>
      </c>
      <c r="O455" s="77">
        <f t="shared" si="67"/>
        <v>0</v>
      </c>
      <c r="P455" s="77">
        <f t="shared" si="67"/>
        <v>0</v>
      </c>
      <c r="Q455" s="77">
        <f t="shared" si="67"/>
        <v>0.14</v>
      </c>
      <c r="R455" s="77">
        <f t="shared" si="67"/>
        <v>8921.8</v>
      </c>
      <c r="S455" s="32"/>
    </row>
    <row r="456" spans="1:19" ht="21">
      <c r="A456" s="65"/>
      <c r="B456" s="279" t="s">
        <v>33</v>
      </c>
      <c r="C456" s="279"/>
      <c r="D456" s="73"/>
      <c r="E456" s="73"/>
      <c r="F456" s="562"/>
      <c r="G456" s="89">
        <f aca="true" t="shared" si="68" ref="G456:R456">G446+G450+G455</f>
        <v>22819.800000000003</v>
      </c>
      <c r="H456" s="89">
        <f t="shared" si="68"/>
        <v>0</v>
      </c>
      <c r="I456" s="89">
        <f t="shared" si="68"/>
        <v>0</v>
      </c>
      <c r="J456" s="89">
        <f t="shared" si="68"/>
        <v>0</v>
      </c>
      <c r="K456" s="89">
        <f t="shared" si="68"/>
        <v>0</v>
      </c>
      <c r="L456" s="89">
        <f t="shared" si="68"/>
        <v>1919.4</v>
      </c>
      <c r="M456" s="89">
        <f t="shared" si="68"/>
        <v>149.79000000000002</v>
      </c>
      <c r="N456" s="89">
        <f t="shared" si="68"/>
        <v>500</v>
      </c>
      <c r="O456" s="89">
        <f t="shared" si="68"/>
        <v>0</v>
      </c>
      <c r="P456" s="89">
        <f t="shared" si="68"/>
        <v>121</v>
      </c>
      <c r="Q456" s="89">
        <f t="shared" si="68"/>
        <v>-0.010000000000000009</v>
      </c>
      <c r="R456" s="89">
        <f t="shared" si="68"/>
        <v>20429.2</v>
      </c>
      <c r="S456" s="66"/>
    </row>
    <row r="457" ht="18">
      <c r="O457" s="3"/>
    </row>
    <row r="458" ht="18">
      <c r="O458" s="3"/>
    </row>
    <row r="459" spans="1:19" s="286" customFormat="1" ht="18">
      <c r="A459" s="19"/>
      <c r="B459" s="3"/>
      <c r="C459" s="3"/>
      <c r="D459" s="3"/>
      <c r="E459" s="3"/>
      <c r="F459" s="528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3"/>
    </row>
    <row r="460" spans="1:19" s="286" customFormat="1" ht="18.75">
      <c r="A460" s="283"/>
      <c r="B460" s="284"/>
      <c r="C460" s="284"/>
      <c r="D460" s="284"/>
      <c r="E460" s="284" t="s">
        <v>43</v>
      </c>
      <c r="F460" s="531"/>
      <c r="G460" s="284"/>
      <c r="H460" s="284"/>
      <c r="I460" s="284"/>
      <c r="J460" s="284"/>
      <c r="K460" s="284"/>
      <c r="L460" s="284"/>
      <c r="M460" s="284"/>
      <c r="N460" s="284" t="s">
        <v>44</v>
      </c>
      <c r="O460" s="284"/>
      <c r="P460" s="284"/>
      <c r="Q460" s="284"/>
      <c r="R460" s="284"/>
      <c r="S460" s="285"/>
    </row>
    <row r="461" spans="1:19" ht="18.75">
      <c r="A461" s="283" t="s">
        <v>1232</v>
      </c>
      <c r="B461" s="284"/>
      <c r="C461" s="284"/>
      <c r="D461" s="284"/>
      <c r="E461" s="284" t="s">
        <v>42</v>
      </c>
      <c r="F461" s="531"/>
      <c r="G461" s="284"/>
      <c r="H461" s="284"/>
      <c r="I461" s="284"/>
      <c r="J461" s="284"/>
      <c r="K461" s="284"/>
      <c r="L461" s="284"/>
      <c r="M461" s="284"/>
      <c r="N461" s="284" t="s">
        <v>45</v>
      </c>
      <c r="O461" s="284"/>
      <c r="P461" s="284"/>
      <c r="Q461" s="284"/>
      <c r="R461" s="284"/>
      <c r="S461" s="285"/>
    </row>
    <row r="463" ht="27.75" customHeight="1"/>
    <row r="464" spans="1:19" ht="28.5" customHeight="1">
      <c r="A464" s="282" t="s">
        <v>0</v>
      </c>
      <c r="B464" s="37"/>
      <c r="C464" s="37"/>
      <c r="D464" s="6"/>
      <c r="E464" s="128" t="s">
        <v>815</v>
      </c>
      <c r="F464" s="533"/>
      <c r="G464" s="6"/>
      <c r="H464" s="6"/>
      <c r="I464" s="6"/>
      <c r="J464" s="6"/>
      <c r="K464" s="6"/>
      <c r="L464" s="6"/>
      <c r="M464" s="6"/>
      <c r="N464" s="6"/>
      <c r="O464" s="7"/>
      <c r="P464" s="6"/>
      <c r="Q464" s="6"/>
      <c r="R464" s="6"/>
      <c r="S464" s="29"/>
    </row>
    <row r="465" spans="1:19" ht="20.25">
      <c r="A465" s="8"/>
      <c r="B465" s="272" t="s">
        <v>418</v>
      </c>
      <c r="C465" s="272"/>
      <c r="D465" s="9"/>
      <c r="E465" s="9"/>
      <c r="F465" s="521"/>
      <c r="G465" s="9"/>
      <c r="H465" s="9"/>
      <c r="I465" s="9"/>
      <c r="J465" s="9"/>
      <c r="K465" s="10"/>
      <c r="L465" s="9"/>
      <c r="M465" s="9"/>
      <c r="N465" s="10"/>
      <c r="O465" s="11"/>
      <c r="P465" s="9"/>
      <c r="Q465" s="9"/>
      <c r="R465" s="9"/>
      <c r="S465" s="30" t="s">
        <v>885</v>
      </c>
    </row>
    <row r="466" spans="1:19" s="85" customFormat="1" ht="24.75" customHeight="1">
      <c r="A466" s="325"/>
      <c r="B466" s="391"/>
      <c r="C466" s="391"/>
      <c r="D466" s="365"/>
      <c r="E466" s="366" t="s">
        <v>1296</v>
      </c>
      <c r="F466" s="578"/>
      <c r="G466" s="9"/>
      <c r="H466" s="9"/>
      <c r="I466" s="9"/>
      <c r="J466" s="9"/>
      <c r="K466" s="9"/>
      <c r="L466" s="9"/>
      <c r="M466" s="9"/>
      <c r="N466" s="9"/>
      <c r="O466" s="11"/>
      <c r="P466" s="9"/>
      <c r="Q466" s="9"/>
      <c r="R466" s="9"/>
      <c r="S466" s="203"/>
    </row>
    <row r="467" spans="1:19" ht="26.25" customHeight="1">
      <c r="A467" s="398" t="s">
        <v>1126</v>
      </c>
      <c r="B467" s="392" t="s">
        <v>1127</v>
      </c>
      <c r="C467" s="332" t="s">
        <v>851</v>
      </c>
      <c r="D467" s="392" t="s">
        <v>1</v>
      </c>
      <c r="E467" s="392" t="s">
        <v>1124</v>
      </c>
      <c r="F467" s="587" t="s">
        <v>1153</v>
      </c>
      <c r="G467" s="368" t="s">
        <v>1120</v>
      </c>
      <c r="H467" s="504" t="s">
        <v>1121</v>
      </c>
      <c r="I467" s="506" t="s">
        <v>1103</v>
      </c>
      <c r="J467" s="507" t="s">
        <v>37</v>
      </c>
      <c r="K467" s="507" t="s">
        <v>1122</v>
      </c>
      <c r="L467" s="505" t="s">
        <v>18</v>
      </c>
      <c r="M467" s="368" t="s">
        <v>19</v>
      </c>
      <c r="N467" s="507" t="s">
        <v>1138</v>
      </c>
      <c r="O467" s="507" t="s">
        <v>1125</v>
      </c>
      <c r="P467" s="507" t="s">
        <v>1123</v>
      </c>
      <c r="Q467" s="368" t="s">
        <v>32</v>
      </c>
      <c r="R467" s="368" t="s">
        <v>1128</v>
      </c>
      <c r="S467" s="399" t="s">
        <v>20</v>
      </c>
    </row>
    <row r="468" spans="1:19" ht="27" customHeight="1">
      <c r="A468" s="400" t="s">
        <v>419</v>
      </c>
      <c r="B468" s="343"/>
      <c r="C468" s="343"/>
      <c r="D468" s="343"/>
      <c r="E468" s="343"/>
      <c r="F468" s="588"/>
      <c r="G468" s="343"/>
      <c r="H468" s="343"/>
      <c r="I468" s="172"/>
      <c r="J468" s="172"/>
      <c r="K468" s="172"/>
      <c r="L468" s="343"/>
      <c r="M468" s="343"/>
      <c r="N468" s="172"/>
      <c r="O468" s="173"/>
      <c r="P468" s="172"/>
      <c r="Q468" s="343"/>
      <c r="R468" s="343"/>
      <c r="S468" s="187"/>
    </row>
    <row r="469" spans="1:19" ht="29.25" customHeight="1">
      <c r="A469" s="175">
        <v>1110003</v>
      </c>
      <c r="B469" s="396" t="s">
        <v>1185</v>
      </c>
      <c r="C469" s="396"/>
      <c r="D469" s="177" t="s">
        <v>1186</v>
      </c>
      <c r="E469" s="177" t="s">
        <v>732</v>
      </c>
      <c r="F469" s="570">
        <v>15</v>
      </c>
      <c r="G469" s="396">
        <v>5500.05</v>
      </c>
      <c r="H469" s="396">
        <v>0</v>
      </c>
      <c r="I469" s="396">
        <v>0</v>
      </c>
      <c r="J469" s="396">
        <v>0</v>
      </c>
      <c r="K469" s="396">
        <v>0</v>
      </c>
      <c r="L469" s="396">
        <v>627.55</v>
      </c>
      <c r="M469" s="396">
        <v>0</v>
      </c>
      <c r="N469" s="396">
        <v>0</v>
      </c>
      <c r="O469" s="396">
        <v>0</v>
      </c>
      <c r="P469" s="396">
        <v>0</v>
      </c>
      <c r="Q469" s="396">
        <v>-0.1</v>
      </c>
      <c r="R469" s="396">
        <f>G469+H469+I469+K469-N469-P469-L469-O469+M469-Q469</f>
        <v>4872.6</v>
      </c>
      <c r="S469" s="179"/>
    </row>
    <row r="470" spans="1:19" ht="29.25" customHeight="1">
      <c r="A470" s="175">
        <v>3130104</v>
      </c>
      <c r="B470" s="396" t="s">
        <v>205</v>
      </c>
      <c r="C470" s="396"/>
      <c r="D470" s="177" t="s">
        <v>206</v>
      </c>
      <c r="E470" s="177" t="s">
        <v>94</v>
      </c>
      <c r="F470" s="570">
        <v>15</v>
      </c>
      <c r="G470" s="396">
        <v>3858.6</v>
      </c>
      <c r="H470" s="396">
        <v>0</v>
      </c>
      <c r="I470" s="396">
        <v>0</v>
      </c>
      <c r="J470" s="396">
        <v>0</v>
      </c>
      <c r="K470" s="396">
        <v>0</v>
      </c>
      <c r="L470" s="396">
        <v>326.42</v>
      </c>
      <c r="M470" s="396">
        <v>0</v>
      </c>
      <c r="N470" s="396">
        <v>300</v>
      </c>
      <c r="O470" s="396">
        <v>0</v>
      </c>
      <c r="P470" s="396">
        <v>0</v>
      </c>
      <c r="Q470" s="396">
        <v>-0.02</v>
      </c>
      <c r="R470" s="396">
        <f>G470+H470+I470+K470-N470-P470-L470-O470+M470-Q470</f>
        <v>3232.2</v>
      </c>
      <c r="S470" s="179"/>
    </row>
    <row r="471" spans="1:19" ht="29.25" customHeight="1">
      <c r="A471" s="175">
        <v>11100101</v>
      </c>
      <c r="B471" s="396" t="s">
        <v>420</v>
      </c>
      <c r="C471" s="396"/>
      <c r="D471" s="177" t="s">
        <v>943</v>
      </c>
      <c r="E471" s="177" t="s">
        <v>94</v>
      </c>
      <c r="F471" s="570">
        <v>15</v>
      </c>
      <c r="G471" s="396">
        <v>2500.05</v>
      </c>
      <c r="H471" s="396">
        <v>0</v>
      </c>
      <c r="I471" s="396">
        <v>0</v>
      </c>
      <c r="J471" s="396">
        <v>0</v>
      </c>
      <c r="K471" s="396">
        <v>0</v>
      </c>
      <c r="L471" s="396">
        <v>7.66</v>
      </c>
      <c r="M471" s="396">
        <v>0</v>
      </c>
      <c r="N471" s="396">
        <v>0</v>
      </c>
      <c r="O471" s="396">
        <v>0</v>
      </c>
      <c r="P471" s="396">
        <v>0</v>
      </c>
      <c r="Q471" s="396">
        <v>-0.01</v>
      </c>
      <c r="R471" s="396">
        <f>G471+H471+I471+K471-N471-P471-L471-O471+M471-Q471</f>
        <v>2492.4000000000005</v>
      </c>
      <c r="S471" s="179"/>
    </row>
    <row r="472" spans="1:19" ht="18.75" customHeight="1">
      <c r="A472" s="277" t="s">
        <v>137</v>
      </c>
      <c r="B472" s="204"/>
      <c r="C472" s="204"/>
      <c r="D472" s="177"/>
      <c r="E472" s="177"/>
      <c r="F472" s="570"/>
      <c r="G472" s="372">
        <f>SUM(G469:G471)</f>
        <v>11858.7</v>
      </c>
      <c r="H472" s="372">
        <f aca="true" t="shared" si="69" ref="H472:R472">SUM(H469:H471)</f>
        <v>0</v>
      </c>
      <c r="I472" s="372">
        <f t="shared" si="69"/>
        <v>0</v>
      </c>
      <c r="J472" s="372">
        <f t="shared" si="69"/>
        <v>0</v>
      </c>
      <c r="K472" s="372">
        <f t="shared" si="69"/>
        <v>0</v>
      </c>
      <c r="L472" s="372">
        <f t="shared" si="69"/>
        <v>961.63</v>
      </c>
      <c r="M472" s="372">
        <f t="shared" si="69"/>
        <v>0</v>
      </c>
      <c r="N472" s="372">
        <f t="shared" si="69"/>
        <v>300</v>
      </c>
      <c r="O472" s="372">
        <f t="shared" si="69"/>
        <v>0</v>
      </c>
      <c r="P472" s="372">
        <f t="shared" si="69"/>
        <v>0</v>
      </c>
      <c r="Q472" s="372">
        <f t="shared" si="69"/>
        <v>-0.13</v>
      </c>
      <c r="R472" s="372">
        <f t="shared" si="69"/>
        <v>10597.2</v>
      </c>
      <c r="S472" s="179"/>
    </row>
    <row r="473" spans="1:19" ht="27" customHeight="1">
      <c r="A473" s="400" t="s">
        <v>421</v>
      </c>
      <c r="B473" s="400" t="s">
        <v>421</v>
      </c>
      <c r="C473" s="343"/>
      <c r="D473" s="185"/>
      <c r="E473" s="185"/>
      <c r="F473" s="571"/>
      <c r="G473" s="343"/>
      <c r="H473" s="343"/>
      <c r="I473" s="343"/>
      <c r="J473" s="343"/>
      <c r="K473" s="343"/>
      <c r="L473" s="343"/>
      <c r="M473" s="343"/>
      <c r="N473" s="343"/>
      <c r="O473" s="343"/>
      <c r="P473" s="343"/>
      <c r="Q473" s="343"/>
      <c r="R473" s="343"/>
      <c r="S473" s="187"/>
    </row>
    <row r="474" spans="1:19" ht="29.25" customHeight="1">
      <c r="A474" s="175">
        <v>8100204</v>
      </c>
      <c r="B474" s="396" t="s">
        <v>396</v>
      </c>
      <c r="C474" s="396"/>
      <c r="D474" s="177" t="s">
        <v>397</v>
      </c>
      <c r="E474" s="177" t="s">
        <v>10</v>
      </c>
      <c r="F474" s="570">
        <v>15</v>
      </c>
      <c r="G474" s="396">
        <v>3070.95</v>
      </c>
      <c r="H474" s="396">
        <v>0</v>
      </c>
      <c r="I474" s="396">
        <v>0</v>
      </c>
      <c r="J474" s="396">
        <v>0</v>
      </c>
      <c r="K474" s="396">
        <v>0</v>
      </c>
      <c r="L474" s="396">
        <v>84.7</v>
      </c>
      <c r="M474" s="396">
        <v>0</v>
      </c>
      <c r="N474" s="396">
        <v>0</v>
      </c>
      <c r="O474" s="396">
        <v>0</v>
      </c>
      <c r="P474" s="396">
        <v>0</v>
      </c>
      <c r="Q474" s="396">
        <v>-0.15</v>
      </c>
      <c r="R474" s="396">
        <f aca="true" t="shared" si="70" ref="R474:R486">G474+H474+I474+K474-N474-P474-L474-O474+M474-Q474</f>
        <v>2986.4</v>
      </c>
      <c r="S474" s="179"/>
    </row>
    <row r="475" spans="1:19" ht="29.25" customHeight="1">
      <c r="A475" s="175">
        <v>11100000</v>
      </c>
      <c r="B475" s="396" t="s">
        <v>422</v>
      </c>
      <c r="C475" s="396"/>
      <c r="D475" s="177" t="s">
        <v>423</v>
      </c>
      <c r="E475" s="177" t="s">
        <v>9</v>
      </c>
      <c r="F475" s="570">
        <v>15</v>
      </c>
      <c r="G475" s="396">
        <v>2927.25</v>
      </c>
      <c r="H475" s="396">
        <v>0</v>
      </c>
      <c r="I475" s="396">
        <v>0</v>
      </c>
      <c r="J475" s="396">
        <v>0</v>
      </c>
      <c r="K475" s="396">
        <v>0</v>
      </c>
      <c r="L475" s="396">
        <v>69.06</v>
      </c>
      <c r="M475" s="396">
        <v>0</v>
      </c>
      <c r="N475" s="396">
        <v>0</v>
      </c>
      <c r="O475" s="396">
        <v>0</v>
      </c>
      <c r="P475" s="396">
        <v>0</v>
      </c>
      <c r="Q475" s="396">
        <v>-0.01</v>
      </c>
      <c r="R475" s="396">
        <f t="shared" si="70"/>
        <v>2858.2000000000003</v>
      </c>
      <c r="S475" s="179"/>
    </row>
    <row r="476" spans="1:19" ht="29.25" customHeight="1">
      <c r="A476" s="175">
        <v>11100202</v>
      </c>
      <c r="B476" s="396" t="s">
        <v>426</v>
      </c>
      <c r="C476" s="396"/>
      <c r="D476" s="177" t="s">
        <v>427</v>
      </c>
      <c r="E476" s="177" t="s">
        <v>9</v>
      </c>
      <c r="F476" s="570">
        <v>15</v>
      </c>
      <c r="G476" s="396">
        <v>2514.75</v>
      </c>
      <c r="H476" s="396">
        <v>0</v>
      </c>
      <c r="I476" s="396">
        <v>0</v>
      </c>
      <c r="J476" s="396">
        <v>0</v>
      </c>
      <c r="K476" s="396">
        <v>0</v>
      </c>
      <c r="L476" s="396">
        <v>9.26</v>
      </c>
      <c r="M476" s="396">
        <v>0</v>
      </c>
      <c r="N476" s="396">
        <v>400</v>
      </c>
      <c r="O476" s="396">
        <v>357.5</v>
      </c>
      <c r="P476" s="396">
        <v>0</v>
      </c>
      <c r="Q476" s="396">
        <v>-0.01</v>
      </c>
      <c r="R476" s="396">
        <f t="shared" si="70"/>
        <v>1747.9999999999998</v>
      </c>
      <c r="S476" s="179"/>
    </row>
    <row r="477" spans="1:19" ht="29.25" customHeight="1">
      <c r="A477" s="175">
        <v>11100205</v>
      </c>
      <c r="B477" s="396" t="s">
        <v>430</v>
      </c>
      <c r="C477" s="396"/>
      <c r="D477" s="177" t="s">
        <v>431</v>
      </c>
      <c r="E477" s="177" t="s">
        <v>9</v>
      </c>
      <c r="F477" s="570">
        <v>15</v>
      </c>
      <c r="G477" s="396">
        <v>3199.5</v>
      </c>
      <c r="H477" s="396">
        <v>0</v>
      </c>
      <c r="I477" s="396">
        <v>0</v>
      </c>
      <c r="J477" s="396">
        <v>0</v>
      </c>
      <c r="K477" s="396">
        <v>0</v>
      </c>
      <c r="L477" s="396">
        <v>118.96</v>
      </c>
      <c r="M477" s="396">
        <v>0</v>
      </c>
      <c r="N477" s="396">
        <v>0</v>
      </c>
      <c r="O477" s="396">
        <v>0</v>
      </c>
      <c r="P477" s="396">
        <v>0</v>
      </c>
      <c r="Q477" s="396">
        <v>-0.06</v>
      </c>
      <c r="R477" s="396">
        <f t="shared" si="70"/>
        <v>3080.6</v>
      </c>
      <c r="S477" s="179"/>
    </row>
    <row r="478" spans="1:19" ht="26.25" customHeight="1">
      <c r="A478" s="175">
        <v>11100206</v>
      </c>
      <c r="B478" s="396" t="s">
        <v>917</v>
      </c>
      <c r="C478" s="396"/>
      <c r="D478" s="177" t="s">
        <v>918</v>
      </c>
      <c r="E478" s="177" t="s">
        <v>10</v>
      </c>
      <c r="F478" s="570">
        <v>15</v>
      </c>
      <c r="G478" s="396">
        <v>2100</v>
      </c>
      <c r="H478" s="396">
        <v>0</v>
      </c>
      <c r="I478" s="396">
        <v>0</v>
      </c>
      <c r="J478" s="396">
        <v>0</v>
      </c>
      <c r="K478" s="396">
        <v>0</v>
      </c>
      <c r="L478" s="396">
        <v>0</v>
      </c>
      <c r="M478" s="396">
        <v>64.28</v>
      </c>
      <c r="N478" s="396">
        <v>0</v>
      </c>
      <c r="O478" s="396">
        <v>0</v>
      </c>
      <c r="P478" s="396">
        <v>0</v>
      </c>
      <c r="Q478" s="396">
        <v>0.08</v>
      </c>
      <c r="R478" s="396">
        <f t="shared" si="70"/>
        <v>2164.2000000000003</v>
      </c>
      <c r="S478" s="179"/>
    </row>
    <row r="479" spans="1:19" ht="29.25" customHeight="1">
      <c r="A479" s="344">
        <v>11100207</v>
      </c>
      <c r="B479" s="396" t="s">
        <v>78</v>
      </c>
      <c r="C479" s="177" t="s">
        <v>1118</v>
      </c>
      <c r="D479" s="177" t="s">
        <v>1118</v>
      </c>
      <c r="E479" s="395" t="s">
        <v>11</v>
      </c>
      <c r="F479" s="570">
        <v>15</v>
      </c>
      <c r="G479" s="396">
        <v>1800</v>
      </c>
      <c r="H479" s="396">
        <v>0</v>
      </c>
      <c r="I479" s="396">
        <v>0</v>
      </c>
      <c r="J479" s="396">
        <v>0</v>
      </c>
      <c r="K479" s="396">
        <v>0</v>
      </c>
      <c r="L479" s="396">
        <v>0</v>
      </c>
      <c r="M479" s="396">
        <v>84.48</v>
      </c>
      <c r="N479" s="396">
        <v>0</v>
      </c>
      <c r="O479" s="396">
        <v>0</v>
      </c>
      <c r="P479" s="396">
        <v>0</v>
      </c>
      <c r="Q479" s="396">
        <v>0.08</v>
      </c>
      <c r="R479" s="396">
        <f t="shared" si="70"/>
        <v>1884.4</v>
      </c>
      <c r="S479" s="516"/>
    </row>
    <row r="480" spans="1:19" ht="29.25" customHeight="1">
      <c r="A480" s="175">
        <v>11100208</v>
      </c>
      <c r="B480" s="396" t="s">
        <v>432</v>
      </c>
      <c r="C480" s="396"/>
      <c r="D480" s="177" t="s">
        <v>433</v>
      </c>
      <c r="E480" s="177" t="s">
        <v>9</v>
      </c>
      <c r="F480" s="570">
        <v>15</v>
      </c>
      <c r="G480" s="396">
        <v>2514.75</v>
      </c>
      <c r="H480" s="396">
        <v>0</v>
      </c>
      <c r="I480" s="396">
        <v>0</v>
      </c>
      <c r="J480" s="396">
        <v>0</v>
      </c>
      <c r="K480" s="396">
        <v>0</v>
      </c>
      <c r="L480" s="396">
        <v>9.26</v>
      </c>
      <c r="M480" s="396">
        <v>0</v>
      </c>
      <c r="N480" s="396">
        <v>0</v>
      </c>
      <c r="O480" s="396">
        <v>0</v>
      </c>
      <c r="P480" s="396">
        <v>0</v>
      </c>
      <c r="Q480" s="396">
        <v>0.09</v>
      </c>
      <c r="R480" s="396">
        <f t="shared" si="70"/>
        <v>2505.3999999999996</v>
      </c>
      <c r="S480" s="179"/>
    </row>
    <row r="481" spans="1:19" ht="29.25" customHeight="1">
      <c r="A481" s="175">
        <v>11100301</v>
      </c>
      <c r="B481" s="396" t="s">
        <v>438</v>
      </c>
      <c r="C481" s="396"/>
      <c r="D481" s="177" t="s">
        <v>439</v>
      </c>
      <c r="E481" s="177" t="s">
        <v>9</v>
      </c>
      <c r="F481" s="570">
        <v>15</v>
      </c>
      <c r="G481" s="396">
        <v>2171.85</v>
      </c>
      <c r="H481" s="396">
        <v>0</v>
      </c>
      <c r="I481" s="396">
        <v>0</v>
      </c>
      <c r="J481" s="396">
        <v>0</v>
      </c>
      <c r="K481" s="396">
        <v>0</v>
      </c>
      <c r="L481" s="396">
        <v>0</v>
      </c>
      <c r="M481" s="396">
        <v>56.46</v>
      </c>
      <c r="N481" s="396">
        <v>0</v>
      </c>
      <c r="O481" s="396">
        <v>0</v>
      </c>
      <c r="P481" s="396">
        <v>0</v>
      </c>
      <c r="Q481" s="396">
        <v>-0.09</v>
      </c>
      <c r="R481" s="396">
        <f t="shared" si="70"/>
        <v>2228.4</v>
      </c>
      <c r="S481" s="179"/>
    </row>
    <row r="482" spans="1:19" ht="29.25" customHeight="1">
      <c r="A482" s="175">
        <v>11100303</v>
      </c>
      <c r="B482" s="396" t="s">
        <v>440</v>
      </c>
      <c r="C482" s="396"/>
      <c r="D482" s="177" t="s">
        <v>441</v>
      </c>
      <c r="E482" s="177" t="s">
        <v>11</v>
      </c>
      <c r="F482" s="570">
        <v>15</v>
      </c>
      <c r="G482" s="396">
        <v>1681.8</v>
      </c>
      <c r="H482" s="396">
        <v>0</v>
      </c>
      <c r="I482" s="396">
        <v>0</v>
      </c>
      <c r="J482" s="396">
        <v>0</v>
      </c>
      <c r="K482" s="396">
        <v>0</v>
      </c>
      <c r="L482" s="396">
        <v>0</v>
      </c>
      <c r="M482" s="396">
        <v>103.97</v>
      </c>
      <c r="N482" s="396">
        <v>0</v>
      </c>
      <c r="O482" s="396">
        <v>0</v>
      </c>
      <c r="P482" s="396">
        <v>0</v>
      </c>
      <c r="Q482" s="396">
        <v>-0.03</v>
      </c>
      <c r="R482" s="396">
        <f t="shared" si="70"/>
        <v>1785.8</v>
      </c>
      <c r="S482" s="179"/>
    </row>
    <row r="483" spans="1:19" ht="29.25" customHeight="1">
      <c r="A483" s="175">
        <v>11100305</v>
      </c>
      <c r="B483" s="396" t="s">
        <v>442</v>
      </c>
      <c r="C483" s="396"/>
      <c r="D483" s="177" t="s">
        <v>443</v>
      </c>
      <c r="E483" s="177" t="s">
        <v>10</v>
      </c>
      <c r="F483" s="570">
        <v>15</v>
      </c>
      <c r="G483" s="396">
        <v>1681.8</v>
      </c>
      <c r="H483" s="396">
        <v>0</v>
      </c>
      <c r="I483" s="396">
        <v>0</v>
      </c>
      <c r="J483" s="396">
        <v>0</v>
      </c>
      <c r="K483" s="396">
        <v>0</v>
      </c>
      <c r="L483" s="396">
        <v>0</v>
      </c>
      <c r="M483" s="396">
        <v>103.97</v>
      </c>
      <c r="N483" s="396">
        <v>500</v>
      </c>
      <c r="O483" s="396">
        <v>0</v>
      </c>
      <c r="P483" s="396">
        <v>0</v>
      </c>
      <c r="Q483" s="396">
        <v>-0.03</v>
      </c>
      <c r="R483" s="396">
        <f t="shared" si="70"/>
        <v>1285.8</v>
      </c>
      <c r="S483" s="179"/>
    </row>
    <row r="484" spans="1:19" ht="29.25" customHeight="1">
      <c r="A484" s="175">
        <v>11100306</v>
      </c>
      <c r="B484" s="396" t="s">
        <v>444</v>
      </c>
      <c r="C484" s="396"/>
      <c r="D484" s="177" t="s">
        <v>445</v>
      </c>
      <c r="E484" s="177" t="s">
        <v>9</v>
      </c>
      <c r="F484" s="570">
        <v>15</v>
      </c>
      <c r="G484" s="396">
        <v>1824.6</v>
      </c>
      <c r="H484" s="396">
        <v>0</v>
      </c>
      <c r="I484" s="396">
        <v>0</v>
      </c>
      <c r="J484" s="396">
        <v>0</v>
      </c>
      <c r="K484" s="396">
        <v>0</v>
      </c>
      <c r="L484" s="396">
        <v>0</v>
      </c>
      <c r="M484" s="396">
        <v>82.91</v>
      </c>
      <c r="N484" s="396">
        <v>0</v>
      </c>
      <c r="O484" s="396">
        <v>113.88</v>
      </c>
      <c r="P484" s="396">
        <v>0</v>
      </c>
      <c r="Q484" s="396">
        <v>0.03</v>
      </c>
      <c r="R484" s="396">
        <f t="shared" si="70"/>
        <v>1793.6</v>
      </c>
      <c r="S484" s="179"/>
    </row>
    <row r="485" spans="1:19" ht="29.25" customHeight="1">
      <c r="A485" s="175">
        <v>11100307</v>
      </c>
      <c r="B485" s="396" t="s">
        <v>446</v>
      </c>
      <c r="C485" s="396"/>
      <c r="D485" s="177" t="s">
        <v>447</v>
      </c>
      <c r="E485" s="177" t="s">
        <v>11</v>
      </c>
      <c r="F485" s="570">
        <v>15</v>
      </c>
      <c r="G485" s="396">
        <v>1681.8</v>
      </c>
      <c r="H485" s="396">
        <v>0</v>
      </c>
      <c r="I485" s="396">
        <v>0</v>
      </c>
      <c r="J485" s="396">
        <v>0</v>
      </c>
      <c r="K485" s="396">
        <v>0</v>
      </c>
      <c r="L485" s="396">
        <v>0</v>
      </c>
      <c r="M485" s="396">
        <v>103.97</v>
      </c>
      <c r="N485" s="396">
        <v>0</v>
      </c>
      <c r="O485" s="396">
        <v>0</v>
      </c>
      <c r="P485" s="396">
        <v>0</v>
      </c>
      <c r="Q485" s="396">
        <v>-0.03</v>
      </c>
      <c r="R485" s="396">
        <f t="shared" si="70"/>
        <v>1785.8</v>
      </c>
      <c r="S485" s="179"/>
    </row>
    <row r="486" spans="1:19" ht="25.5" customHeight="1">
      <c r="A486" s="344">
        <v>11100308</v>
      </c>
      <c r="B486" s="176" t="s">
        <v>448</v>
      </c>
      <c r="C486" s="176"/>
      <c r="D486" s="177" t="s">
        <v>449</v>
      </c>
      <c r="E486" s="177" t="s">
        <v>11</v>
      </c>
      <c r="F486" s="570">
        <v>15</v>
      </c>
      <c r="G486" s="176">
        <v>1681.8</v>
      </c>
      <c r="H486" s="176">
        <v>0</v>
      </c>
      <c r="I486" s="176">
        <v>0</v>
      </c>
      <c r="J486" s="176">
        <v>0</v>
      </c>
      <c r="K486" s="176">
        <v>0</v>
      </c>
      <c r="L486" s="176">
        <v>0</v>
      </c>
      <c r="M486" s="176">
        <v>103.97</v>
      </c>
      <c r="N486" s="176">
        <v>0</v>
      </c>
      <c r="O486" s="176">
        <v>0</v>
      </c>
      <c r="P486" s="176">
        <v>0</v>
      </c>
      <c r="Q486" s="176">
        <v>-0.03</v>
      </c>
      <c r="R486" s="176">
        <f t="shared" si="70"/>
        <v>1785.8</v>
      </c>
      <c r="S486" s="345"/>
    </row>
    <row r="487" spans="1:19" s="342" customFormat="1" ht="18" hidden="1">
      <c r="A487" s="258"/>
      <c r="B487" s="397" t="s">
        <v>814</v>
      </c>
      <c r="C487" s="397"/>
      <c r="D487" s="259"/>
      <c r="E487" s="259"/>
      <c r="F487" s="590"/>
      <c r="G487" s="397">
        <f aca="true" t="shared" si="71" ref="G487:R487">SUM(G474:G486)</f>
        <v>28850.849999999995</v>
      </c>
      <c r="H487" s="397">
        <f t="shared" si="71"/>
        <v>0</v>
      </c>
      <c r="I487" s="397">
        <f t="shared" si="71"/>
        <v>0</v>
      </c>
      <c r="J487" s="397">
        <f t="shared" si="71"/>
        <v>0</v>
      </c>
      <c r="K487" s="397">
        <f t="shared" si="71"/>
        <v>0</v>
      </c>
      <c r="L487" s="397">
        <f t="shared" si="71"/>
        <v>291.23999999999995</v>
      </c>
      <c r="M487" s="397">
        <f t="shared" si="71"/>
        <v>704.01</v>
      </c>
      <c r="N487" s="397">
        <f t="shared" si="71"/>
        <v>900</v>
      </c>
      <c r="O487" s="397">
        <f t="shared" si="71"/>
        <v>471.38</v>
      </c>
      <c r="P487" s="397">
        <f t="shared" si="71"/>
        <v>0</v>
      </c>
      <c r="Q487" s="397">
        <f t="shared" si="71"/>
        <v>-0.16</v>
      </c>
      <c r="R487" s="397">
        <f t="shared" si="71"/>
        <v>27892.399999999998</v>
      </c>
      <c r="S487" s="260"/>
    </row>
    <row r="488" spans="1:19" ht="20.25" customHeight="1">
      <c r="A488" s="350"/>
      <c r="B488" s="351" t="s">
        <v>33</v>
      </c>
      <c r="C488" s="351"/>
      <c r="D488" s="401"/>
      <c r="E488" s="401"/>
      <c r="F488" s="591"/>
      <c r="G488" s="401">
        <f aca="true" t="shared" si="72" ref="G488:R488">G472+G487</f>
        <v>40709.549999999996</v>
      </c>
      <c r="H488" s="401">
        <f t="shared" si="72"/>
        <v>0</v>
      </c>
      <c r="I488" s="401">
        <f t="shared" si="72"/>
        <v>0</v>
      </c>
      <c r="J488" s="401">
        <f t="shared" si="72"/>
        <v>0</v>
      </c>
      <c r="K488" s="401">
        <f t="shared" si="72"/>
        <v>0</v>
      </c>
      <c r="L488" s="401">
        <f t="shared" si="72"/>
        <v>1252.87</v>
      </c>
      <c r="M488" s="401">
        <f t="shared" si="72"/>
        <v>704.01</v>
      </c>
      <c r="N488" s="401">
        <f t="shared" si="72"/>
        <v>1200</v>
      </c>
      <c r="O488" s="401">
        <f t="shared" si="72"/>
        <v>471.38</v>
      </c>
      <c r="P488" s="401">
        <f t="shared" si="72"/>
        <v>0</v>
      </c>
      <c r="Q488" s="401">
        <f t="shared" si="72"/>
        <v>-0.29000000000000004</v>
      </c>
      <c r="R488" s="401">
        <f t="shared" si="72"/>
        <v>38489.6</v>
      </c>
      <c r="S488" s="354"/>
    </row>
    <row r="489" spans="1:19" s="286" customFormat="1" ht="12.75" customHeight="1">
      <c r="A489" s="23"/>
      <c r="B489" s="70"/>
      <c r="C489" s="70"/>
      <c r="D489" s="10"/>
      <c r="E489" s="10"/>
      <c r="F489" s="521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34"/>
    </row>
    <row r="490" spans="1:19" s="286" customFormat="1" ht="12.75" customHeight="1">
      <c r="A490" s="283"/>
      <c r="B490" s="284"/>
      <c r="C490" s="284"/>
      <c r="D490" s="284"/>
      <c r="E490" s="284" t="s">
        <v>43</v>
      </c>
      <c r="F490" s="531"/>
      <c r="G490" s="284"/>
      <c r="H490" s="284"/>
      <c r="I490" s="284"/>
      <c r="J490" s="284"/>
      <c r="K490" s="284"/>
      <c r="L490" s="284"/>
      <c r="M490" s="284"/>
      <c r="N490" s="284" t="s">
        <v>44</v>
      </c>
      <c r="O490" s="284"/>
      <c r="P490" s="284"/>
      <c r="Q490" s="284"/>
      <c r="R490" s="284"/>
      <c r="S490" s="285"/>
    </row>
    <row r="491" spans="1:19" ht="18" customHeight="1">
      <c r="A491" s="283" t="s">
        <v>1232</v>
      </c>
      <c r="B491" s="284"/>
      <c r="C491" s="284"/>
      <c r="D491" s="284"/>
      <c r="E491" s="284" t="s">
        <v>42</v>
      </c>
      <c r="F491" s="531"/>
      <c r="G491" s="284"/>
      <c r="H491" s="284"/>
      <c r="I491" s="284"/>
      <c r="J491" s="284"/>
      <c r="K491" s="284"/>
      <c r="L491" s="284"/>
      <c r="M491" s="284"/>
      <c r="N491" s="284" t="s">
        <v>45</v>
      </c>
      <c r="O491" s="284"/>
      <c r="P491" s="284"/>
      <c r="Q491" s="284"/>
      <c r="R491" s="284"/>
      <c r="S491" s="285"/>
    </row>
    <row r="492" spans="2:18" ht="18">
      <c r="B492" s="20"/>
      <c r="C492" s="20"/>
      <c r="D492" s="20"/>
      <c r="E492" s="20"/>
      <c r="F492" s="532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9" ht="23.25" customHeight="1">
      <c r="A493" s="282" t="s">
        <v>0</v>
      </c>
      <c r="B493" s="37"/>
      <c r="C493" s="37"/>
      <c r="D493" s="6"/>
      <c r="E493" s="128" t="s">
        <v>815</v>
      </c>
      <c r="F493" s="533"/>
      <c r="G493" s="6"/>
      <c r="H493" s="6"/>
      <c r="I493" s="6"/>
      <c r="J493" s="6"/>
      <c r="K493" s="6"/>
      <c r="L493" s="6"/>
      <c r="M493" s="6"/>
      <c r="N493" s="6"/>
      <c r="O493" s="7"/>
      <c r="P493" s="6"/>
      <c r="Q493" s="6"/>
      <c r="R493" s="6"/>
      <c r="S493" s="202" t="s">
        <v>886</v>
      </c>
    </row>
    <row r="494" spans="1:19" ht="19.5" customHeight="1">
      <c r="A494" s="8"/>
      <c r="B494" s="272" t="s">
        <v>418</v>
      </c>
      <c r="C494" s="272"/>
      <c r="D494" s="9"/>
      <c r="E494" s="9"/>
      <c r="F494" s="521"/>
      <c r="G494" s="9"/>
      <c r="H494" s="9"/>
      <c r="I494" s="9"/>
      <c r="J494" s="9"/>
      <c r="K494" s="10"/>
      <c r="L494" s="9"/>
      <c r="M494" s="9"/>
      <c r="N494" s="10"/>
      <c r="O494" s="11"/>
      <c r="P494" s="9"/>
      <c r="Q494" s="9"/>
      <c r="R494" s="9"/>
      <c r="S494" s="203"/>
    </row>
    <row r="495" spans="1:19" s="85" customFormat="1" ht="21" customHeight="1">
      <c r="A495" s="325"/>
      <c r="B495" s="391"/>
      <c r="C495" s="391"/>
      <c r="D495" s="365"/>
      <c r="E495" s="366" t="s">
        <v>1296</v>
      </c>
      <c r="F495" s="578"/>
      <c r="G495" s="9"/>
      <c r="H495" s="9"/>
      <c r="I495" s="9"/>
      <c r="J495" s="9"/>
      <c r="K495" s="9"/>
      <c r="L495" s="9"/>
      <c r="M495" s="9"/>
      <c r="N495" s="9"/>
      <c r="O495" s="11"/>
      <c r="P495" s="9"/>
      <c r="Q495" s="9"/>
      <c r="R495" s="9"/>
      <c r="S495" s="203"/>
    </row>
    <row r="496" spans="1:19" s="41" customFormat="1" ht="25.5" customHeight="1">
      <c r="A496" s="367" t="s">
        <v>1126</v>
      </c>
      <c r="B496" s="392" t="s">
        <v>1127</v>
      </c>
      <c r="C496" s="332" t="s">
        <v>851</v>
      </c>
      <c r="D496" s="392" t="s">
        <v>1</v>
      </c>
      <c r="E496" s="392" t="s">
        <v>1124</v>
      </c>
      <c r="F496" s="587" t="s">
        <v>1153</v>
      </c>
      <c r="G496" s="368" t="s">
        <v>1120</v>
      </c>
      <c r="H496" s="368" t="s">
        <v>1121</v>
      </c>
      <c r="I496" s="512" t="s">
        <v>1103</v>
      </c>
      <c r="J496" s="368" t="s">
        <v>37</v>
      </c>
      <c r="K496" s="368" t="s">
        <v>1122</v>
      </c>
      <c r="L496" s="368" t="s">
        <v>18</v>
      </c>
      <c r="M496" s="368" t="s">
        <v>19</v>
      </c>
      <c r="N496" s="368" t="s">
        <v>17</v>
      </c>
      <c r="O496" s="368" t="s">
        <v>1125</v>
      </c>
      <c r="P496" s="368" t="s">
        <v>1123</v>
      </c>
      <c r="Q496" s="368" t="s">
        <v>32</v>
      </c>
      <c r="R496" s="368" t="s">
        <v>1128</v>
      </c>
      <c r="S496" s="393" t="s">
        <v>20</v>
      </c>
    </row>
    <row r="497" spans="1:19" ht="27" customHeight="1">
      <c r="A497" s="394" t="s">
        <v>421</v>
      </c>
      <c r="B497" s="402"/>
      <c r="C497" s="402"/>
      <c r="D497" s="403"/>
      <c r="E497" s="403"/>
      <c r="F497" s="592"/>
      <c r="G497" s="404"/>
      <c r="H497" s="508"/>
      <c r="I497" s="509"/>
      <c r="J497" s="509"/>
      <c r="K497" s="510"/>
      <c r="L497" s="511"/>
      <c r="M497" s="406"/>
      <c r="N497" s="510"/>
      <c r="O497" s="510"/>
      <c r="P497" s="509"/>
      <c r="Q497" s="406"/>
      <c r="R497" s="405"/>
      <c r="S497" s="407"/>
    </row>
    <row r="498" spans="1:19" ht="27" customHeight="1">
      <c r="A498" s="344">
        <v>11100310</v>
      </c>
      <c r="B498" s="176" t="s">
        <v>450</v>
      </c>
      <c r="C498" s="176"/>
      <c r="D498" s="177" t="s">
        <v>451</v>
      </c>
      <c r="E498" s="177" t="s">
        <v>10</v>
      </c>
      <c r="F498" s="570">
        <v>15</v>
      </c>
      <c r="G498" s="176">
        <v>1935</v>
      </c>
      <c r="H498" s="176">
        <v>0</v>
      </c>
      <c r="I498" s="176">
        <v>0</v>
      </c>
      <c r="J498" s="176">
        <v>0</v>
      </c>
      <c r="K498" s="176">
        <v>0</v>
      </c>
      <c r="L498" s="176">
        <v>0</v>
      </c>
      <c r="M498" s="176">
        <v>75.84</v>
      </c>
      <c r="N498" s="176">
        <v>0</v>
      </c>
      <c r="O498" s="176">
        <v>0</v>
      </c>
      <c r="P498" s="176">
        <v>0</v>
      </c>
      <c r="Q498" s="176">
        <v>0.04</v>
      </c>
      <c r="R498" s="176">
        <f aca="true" t="shared" si="73" ref="R498:R515">G498+H498+I498+K498-N498-P498-L498-O498+M498-Q498</f>
        <v>2010.8</v>
      </c>
      <c r="S498" s="345"/>
    </row>
    <row r="499" spans="1:19" ht="27" customHeight="1">
      <c r="A499" s="344">
        <v>11100313</v>
      </c>
      <c r="B499" s="176" t="s">
        <v>452</v>
      </c>
      <c r="C499" s="176"/>
      <c r="D499" s="177" t="s">
        <v>453</v>
      </c>
      <c r="E499" s="177" t="s">
        <v>10</v>
      </c>
      <c r="F499" s="570">
        <v>15</v>
      </c>
      <c r="G499" s="176">
        <v>2129.1</v>
      </c>
      <c r="H499" s="176">
        <v>0</v>
      </c>
      <c r="I499" s="176">
        <v>0</v>
      </c>
      <c r="J499" s="176">
        <v>0</v>
      </c>
      <c r="K499" s="176">
        <v>0</v>
      </c>
      <c r="L499" s="176">
        <v>0</v>
      </c>
      <c r="M499" s="176">
        <v>61.11</v>
      </c>
      <c r="N499" s="176">
        <v>0</v>
      </c>
      <c r="O499" s="176">
        <v>0</v>
      </c>
      <c r="P499" s="176">
        <v>0</v>
      </c>
      <c r="Q499" s="176">
        <v>0.01</v>
      </c>
      <c r="R499" s="176">
        <f t="shared" si="73"/>
        <v>2190.2</v>
      </c>
      <c r="S499" s="345"/>
    </row>
    <row r="500" spans="1:19" ht="27" customHeight="1">
      <c r="A500" s="344">
        <v>11100314</v>
      </c>
      <c r="B500" s="176" t="s">
        <v>454</v>
      </c>
      <c r="C500" s="176"/>
      <c r="D500" s="177" t="s">
        <v>455</v>
      </c>
      <c r="E500" s="177" t="s">
        <v>10</v>
      </c>
      <c r="F500" s="570">
        <v>15</v>
      </c>
      <c r="G500" s="176">
        <v>1681.8</v>
      </c>
      <c r="H500" s="176">
        <v>0</v>
      </c>
      <c r="I500" s="176">
        <v>0</v>
      </c>
      <c r="J500" s="176">
        <v>0</v>
      </c>
      <c r="K500" s="176">
        <v>0</v>
      </c>
      <c r="L500" s="176">
        <v>0</v>
      </c>
      <c r="M500" s="176">
        <v>103.97</v>
      </c>
      <c r="N500" s="176">
        <v>0</v>
      </c>
      <c r="O500" s="176">
        <v>0</v>
      </c>
      <c r="P500" s="176">
        <v>0</v>
      </c>
      <c r="Q500" s="176">
        <v>-0.03</v>
      </c>
      <c r="R500" s="176">
        <f t="shared" si="73"/>
        <v>1785.8</v>
      </c>
      <c r="S500" s="345"/>
    </row>
    <row r="501" spans="1:19" ht="27" customHeight="1">
      <c r="A501" s="344">
        <v>11100315</v>
      </c>
      <c r="B501" s="176" t="s">
        <v>456</v>
      </c>
      <c r="C501" s="176"/>
      <c r="D501" s="177" t="s">
        <v>457</v>
      </c>
      <c r="E501" s="177" t="s">
        <v>10</v>
      </c>
      <c r="F501" s="570">
        <v>15</v>
      </c>
      <c r="G501" s="176">
        <v>1681.8</v>
      </c>
      <c r="H501" s="176">
        <v>0</v>
      </c>
      <c r="I501" s="176">
        <v>0</v>
      </c>
      <c r="J501" s="176">
        <v>0</v>
      </c>
      <c r="K501" s="176">
        <v>0</v>
      </c>
      <c r="L501" s="176">
        <v>0</v>
      </c>
      <c r="M501" s="176">
        <v>103.97</v>
      </c>
      <c r="N501" s="176">
        <v>0</v>
      </c>
      <c r="O501" s="176">
        <v>0</v>
      </c>
      <c r="P501" s="176">
        <v>0</v>
      </c>
      <c r="Q501" s="176">
        <v>-0.03</v>
      </c>
      <c r="R501" s="176">
        <f t="shared" si="73"/>
        <v>1785.8</v>
      </c>
      <c r="S501" s="345"/>
    </row>
    <row r="502" spans="1:19" ht="27" customHeight="1">
      <c r="A502" s="344">
        <v>11100317</v>
      </c>
      <c r="B502" s="176" t="s">
        <v>458</v>
      </c>
      <c r="C502" s="176"/>
      <c r="D502" s="177" t="s">
        <v>459</v>
      </c>
      <c r="E502" s="177" t="s">
        <v>10</v>
      </c>
      <c r="F502" s="570">
        <v>15</v>
      </c>
      <c r="G502" s="176">
        <v>1860</v>
      </c>
      <c r="H502" s="176">
        <v>0</v>
      </c>
      <c r="I502" s="176">
        <v>0</v>
      </c>
      <c r="J502" s="176">
        <v>0</v>
      </c>
      <c r="K502" s="176">
        <v>0</v>
      </c>
      <c r="L502" s="176">
        <v>0</v>
      </c>
      <c r="M502" s="176">
        <v>80.64</v>
      </c>
      <c r="N502" s="176">
        <v>0</v>
      </c>
      <c r="O502" s="176">
        <v>0</v>
      </c>
      <c r="P502" s="176">
        <v>0</v>
      </c>
      <c r="Q502" s="176">
        <v>0.04</v>
      </c>
      <c r="R502" s="176">
        <f t="shared" si="73"/>
        <v>1940.6000000000001</v>
      </c>
      <c r="S502" s="345"/>
    </row>
    <row r="503" spans="1:19" ht="27" customHeight="1">
      <c r="A503" s="344">
        <v>11100318</v>
      </c>
      <c r="B503" s="176" t="s">
        <v>460</v>
      </c>
      <c r="C503" s="176"/>
      <c r="D503" s="177" t="s">
        <v>461</v>
      </c>
      <c r="E503" s="177" t="s">
        <v>10</v>
      </c>
      <c r="F503" s="570">
        <v>15</v>
      </c>
      <c r="G503" s="176">
        <v>1681.8</v>
      </c>
      <c r="H503" s="176">
        <v>0</v>
      </c>
      <c r="I503" s="176">
        <v>0</v>
      </c>
      <c r="J503" s="176">
        <v>0</v>
      </c>
      <c r="K503" s="176">
        <v>0</v>
      </c>
      <c r="L503" s="176">
        <v>0</v>
      </c>
      <c r="M503" s="176">
        <v>103.97</v>
      </c>
      <c r="N503" s="176">
        <v>0</v>
      </c>
      <c r="O503" s="176">
        <v>0</v>
      </c>
      <c r="P503" s="176">
        <v>0</v>
      </c>
      <c r="Q503" s="176">
        <v>-0.03</v>
      </c>
      <c r="R503" s="176">
        <f t="shared" si="73"/>
        <v>1785.8</v>
      </c>
      <c r="S503" s="345"/>
    </row>
    <row r="504" spans="1:19" ht="27" customHeight="1">
      <c r="A504" s="344">
        <v>11100319</v>
      </c>
      <c r="B504" s="176" t="s">
        <v>462</v>
      </c>
      <c r="C504" s="176"/>
      <c r="D504" s="177" t="s">
        <v>463</v>
      </c>
      <c r="E504" s="177" t="s">
        <v>11</v>
      </c>
      <c r="F504" s="570">
        <v>15</v>
      </c>
      <c r="G504" s="176">
        <v>2129.1</v>
      </c>
      <c r="H504" s="176">
        <v>0</v>
      </c>
      <c r="I504" s="176">
        <v>0</v>
      </c>
      <c r="J504" s="176">
        <v>0</v>
      </c>
      <c r="K504" s="176">
        <v>0</v>
      </c>
      <c r="L504" s="176">
        <v>0</v>
      </c>
      <c r="M504" s="176">
        <v>61.11</v>
      </c>
      <c r="N504" s="176">
        <v>500</v>
      </c>
      <c r="O504" s="176">
        <v>0</v>
      </c>
      <c r="P504" s="176">
        <v>0</v>
      </c>
      <c r="Q504" s="176">
        <v>0.01</v>
      </c>
      <c r="R504" s="176">
        <f t="shared" si="73"/>
        <v>1690.1999999999998</v>
      </c>
      <c r="S504" s="345"/>
    </row>
    <row r="505" spans="1:19" ht="27" customHeight="1">
      <c r="A505" s="344">
        <v>11100320</v>
      </c>
      <c r="B505" s="176" t="s">
        <v>464</v>
      </c>
      <c r="C505" s="176"/>
      <c r="D505" s="177" t="s">
        <v>465</v>
      </c>
      <c r="E505" s="177" t="s">
        <v>10</v>
      </c>
      <c r="F505" s="570">
        <v>15</v>
      </c>
      <c r="G505" s="176">
        <v>1681.8</v>
      </c>
      <c r="H505" s="176">
        <v>0</v>
      </c>
      <c r="I505" s="176">
        <v>0</v>
      </c>
      <c r="J505" s="176">
        <v>0</v>
      </c>
      <c r="K505" s="176">
        <v>0</v>
      </c>
      <c r="L505" s="176">
        <v>0</v>
      </c>
      <c r="M505" s="176">
        <v>103.97</v>
      </c>
      <c r="N505" s="176">
        <v>0</v>
      </c>
      <c r="O505" s="176">
        <v>0</v>
      </c>
      <c r="P505" s="176">
        <v>0</v>
      </c>
      <c r="Q505" s="176">
        <v>-0.03</v>
      </c>
      <c r="R505" s="176">
        <f t="shared" si="73"/>
        <v>1785.8</v>
      </c>
      <c r="S505" s="345"/>
    </row>
    <row r="506" spans="1:19" ht="27" customHeight="1">
      <c r="A506" s="344">
        <v>11100321</v>
      </c>
      <c r="B506" s="176" t="s">
        <v>466</v>
      </c>
      <c r="C506" s="176"/>
      <c r="D506" s="177" t="s">
        <v>467</v>
      </c>
      <c r="E506" s="177" t="s">
        <v>11</v>
      </c>
      <c r="F506" s="570">
        <v>15</v>
      </c>
      <c r="G506" s="176">
        <v>1681.8</v>
      </c>
      <c r="H506" s="176">
        <v>0</v>
      </c>
      <c r="I506" s="176">
        <v>0</v>
      </c>
      <c r="J506" s="176">
        <v>0</v>
      </c>
      <c r="K506" s="176">
        <v>0</v>
      </c>
      <c r="L506" s="176">
        <v>0</v>
      </c>
      <c r="M506" s="176">
        <v>103.97</v>
      </c>
      <c r="N506" s="176">
        <v>0</v>
      </c>
      <c r="O506" s="176">
        <v>0</v>
      </c>
      <c r="P506" s="176">
        <v>0</v>
      </c>
      <c r="Q506" s="176">
        <v>-0.03</v>
      </c>
      <c r="R506" s="176">
        <f t="shared" si="73"/>
        <v>1785.8</v>
      </c>
      <c r="S506" s="345"/>
    </row>
    <row r="507" spans="1:19" ht="27" customHeight="1">
      <c r="A507" s="344">
        <v>11100322</v>
      </c>
      <c r="B507" s="176" t="s">
        <v>468</v>
      </c>
      <c r="C507" s="176"/>
      <c r="D507" s="177" t="s">
        <v>469</v>
      </c>
      <c r="E507" s="177" t="s">
        <v>11</v>
      </c>
      <c r="F507" s="570">
        <v>15</v>
      </c>
      <c r="G507" s="176">
        <v>1681.8</v>
      </c>
      <c r="H507" s="176">
        <v>0</v>
      </c>
      <c r="I507" s="176">
        <v>0</v>
      </c>
      <c r="J507" s="176">
        <v>0</v>
      </c>
      <c r="K507" s="176">
        <v>0</v>
      </c>
      <c r="L507" s="176">
        <v>0</v>
      </c>
      <c r="M507" s="176">
        <v>103.97</v>
      </c>
      <c r="N507" s="176">
        <v>0</v>
      </c>
      <c r="O507" s="176">
        <v>0</v>
      </c>
      <c r="P507" s="176">
        <v>0</v>
      </c>
      <c r="Q507" s="176">
        <v>-0.03</v>
      </c>
      <c r="R507" s="176">
        <f t="shared" si="73"/>
        <v>1785.8</v>
      </c>
      <c r="S507" s="345"/>
    </row>
    <row r="508" spans="1:19" ht="27" customHeight="1">
      <c r="A508" s="344">
        <v>11100325</v>
      </c>
      <c r="B508" s="176" t="s">
        <v>472</v>
      </c>
      <c r="C508" s="176"/>
      <c r="D508" s="177" t="s">
        <v>473</v>
      </c>
      <c r="E508" s="177" t="s">
        <v>10</v>
      </c>
      <c r="F508" s="570">
        <v>15</v>
      </c>
      <c r="G508" s="176">
        <v>1681.8</v>
      </c>
      <c r="H508" s="176">
        <v>0</v>
      </c>
      <c r="I508" s="176">
        <v>0</v>
      </c>
      <c r="J508" s="176">
        <v>0</v>
      </c>
      <c r="K508" s="176">
        <v>0</v>
      </c>
      <c r="L508" s="176">
        <v>0</v>
      </c>
      <c r="M508" s="176">
        <v>103.97</v>
      </c>
      <c r="N508" s="176">
        <v>0</v>
      </c>
      <c r="O508" s="176">
        <v>0</v>
      </c>
      <c r="P508" s="176">
        <v>0</v>
      </c>
      <c r="Q508" s="176">
        <v>-0.03</v>
      </c>
      <c r="R508" s="176">
        <f t="shared" si="73"/>
        <v>1785.8</v>
      </c>
      <c r="S508" s="345"/>
    </row>
    <row r="509" spans="1:19" ht="27" customHeight="1">
      <c r="A509" s="344">
        <v>11100326</v>
      </c>
      <c r="B509" s="176" t="s">
        <v>474</v>
      </c>
      <c r="C509" s="176"/>
      <c r="D509" s="395" t="s">
        <v>475</v>
      </c>
      <c r="E509" s="205" t="s">
        <v>10</v>
      </c>
      <c r="F509" s="570">
        <v>15</v>
      </c>
      <c r="G509" s="176">
        <v>1681.8</v>
      </c>
      <c r="H509" s="176">
        <v>0</v>
      </c>
      <c r="I509" s="176">
        <v>0</v>
      </c>
      <c r="J509" s="176">
        <v>0</v>
      </c>
      <c r="K509" s="176">
        <v>0</v>
      </c>
      <c r="L509" s="176">
        <v>0</v>
      </c>
      <c r="M509" s="176">
        <v>103.97</v>
      </c>
      <c r="N509" s="176">
        <v>0</v>
      </c>
      <c r="O509" s="176">
        <v>0</v>
      </c>
      <c r="P509" s="176">
        <v>0</v>
      </c>
      <c r="Q509" s="176">
        <v>0.17</v>
      </c>
      <c r="R509" s="176">
        <f t="shared" si="73"/>
        <v>1785.6</v>
      </c>
      <c r="S509" s="345"/>
    </row>
    <row r="510" spans="1:19" ht="27" customHeight="1">
      <c r="A510" s="344">
        <v>11100327</v>
      </c>
      <c r="B510" s="176" t="s">
        <v>476</v>
      </c>
      <c r="C510" s="176"/>
      <c r="D510" s="395" t="s">
        <v>477</v>
      </c>
      <c r="E510" s="205" t="s">
        <v>10</v>
      </c>
      <c r="F510" s="570">
        <v>15</v>
      </c>
      <c r="G510" s="176">
        <v>1681.8</v>
      </c>
      <c r="H510" s="176">
        <v>0</v>
      </c>
      <c r="I510" s="176">
        <v>0</v>
      </c>
      <c r="J510" s="176">
        <v>0</v>
      </c>
      <c r="K510" s="176">
        <v>0</v>
      </c>
      <c r="L510" s="176">
        <v>0</v>
      </c>
      <c r="M510" s="176">
        <v>103.97</v>
      </c>
      <c r="N510" s="176">
        <v>0</v>
      </c>
      <c r="O510" s="176">
        <v>0</v>
      </c>
      <c r="P510" s="176">
        <v>0</v>
      </c>
      <c r="Q510" s="176">
        <v>-0.03</v>
      </c>
      <c r="R510" s="176">
        <f t="shared" si="73"/>
        <v>1785.8</v>
      </c>
      <c r="S510" s="345"/>
    </row>
    <row r="511" spans="1:19" ht="27" customHeight="1">
      <c r="A511" s="344">
        <v>11100328</v>
      </c>
      <c r="B511" s="176" t="s">
        <v>478</v>
      </c>
      <c r="C511" s="176"/>
      <c r="D511" s="395" t="s">
        <v>944</v>
      </c>
      <c r="E511" s="205" t="s">
        <v>10</v>
      </c>
      <c r="F511" s="570">
        <v>15</v>
      </c>
      <c r="G511" s="176">
        <v>1700.1</v>
      </c>
      <c r="H511" s="176">
        <v>0</v>
      </c>
      <c r="I511" s="176">
        <v>0</v>
      </c>
      <c r="J511" s="176">
        <v>0</v>
      </c>
      <c r="K511" s="176">
        <v>0</v>
      </c>
      <c r="L511" s="176">
        <v>0</v>
      </c>
      <c r="M511" s="176">
        <v>102.8</v>
      </c>
      <c r="N511" s="176">
        <v>350</v>
      </c>
      <c r="O511" s="176">
        <v>0</v>
      </c>
      <c r="P511" s="176">
        <v>0</v>
      </c>
      <c r="Q511" s="176">
        <v>-0.1</v>
      </c>
      <c r="R511" s="176">
        <f t="shared" si="73"/>
        <v>1452.9999999999998</v>
      </c>
      <c r="S511" s="345"/>
    </row>
    <row r="512" spans="1:19" ht="27" customHeight="1">
      <c r="A512" s="344">
        <v>11100402</v>
      </c>
      <c r="B512" s="176" t="s">
        <v>480</v>
      </c>
      <c r="C512" s="176"/>
      <c r="D512" s="395" t="s">
        <v>481</v>
      </c>
      <c r="E512" s="205" t="s">
        <v>11</v>
      </c>
      <c r="F512" s="570">
        <v>15</v>
      </c>
      <c r="G512" s="176">
        <v>1873.2</v>
      </c>
      <c r="H512" s="176">
        <v>0</v>
      </c>
      <c r="I512" s="176">
        <v>0</v>
      </c>
      <c r="J512" s="176">
        <v>0</v>
      </c>
      <c r="K512" s="176">
        <v>0</v>
      </c>
      <c r="L512" s="176">
        <v>0</v>
      </c>
      <c r="M512" s="176">
        <v>79.8</v>
      </c>
      <c r="N512" s="176">
        <v>0</v>
      </c>
      <c r="O512" s="176">
        <v>0</v>
      </c>
      <c r="P512" s="176">
        <v>0</v>
      </c>
      <c r="Q512" s="176">
        <v>0</v>
      </c>
      <c r="R512" s="176">
        <f t="shared" si="73"/>
        <v>1953</v>
      </c>
      <c r="S512" s="345"/>
    </row>
    <row r="513" spans="1:19" ht="27" customHeight="1">
      <c r="A513" s="344">
        <v>11100403</v>
      </c>
      <c r="B513" s="176" t="s">
        <v>482</v>
      </c>
      <c r="C513" s="176"/>
      <c r="D513" s="395" t="s">
        <v>483</v>
      </c>
      <c r="E513" s="205" t="s">
        <v>11</v>
      </c>
      <c r="F513" s="570">
        <v>15</v>
      </c>
      <c r="G513" s="176">
        <v>1146</v>
      </c>
      <c r="H513" s="176">
        <v>0</v>
      </c>
      <c r="I513" s="176">
        <v>0</v>
      </c>
      <c r="J513" s="176">
        <v>0</v>
      </c>
      <c r="K513" s="176">
        <v>0</v>
      </c>
      <c r="L513" s="176">
        <v>0</v>
      </c>
      <c r="M513" s="176">
        <v>138.36</v>
      </c>
      <c r="N513" s="176">
        <v>0</v>
      </c>
      <c r="O513" s="176">
        <v>0</v>
      </c>
      <c r="P513" s="176">
        <v>0</v>
      </c>
      <c r="Q513" s="176">
        <v>-0.04</v>
      </c>
      <c r="R513" s="176">
        <f t="shared" si="73"/>
        <v>1284.4</v>
      </c>
      <c r="S513" s="345"/>
    </row>
    <row r="514" spans="1:19" ht="27" customHeight="1">
      <c r="A514" s="344">
        <v>11100405</v>
      </c>
      <c r="B514" s="176" t="s">
        <v>484</v>
      </c>
      <c r="C514" s="176"/>
      <c r="D514" s="395" t="s">
        <v>485</v>
      </c>
      <c r="E514" s="205" t="s">
        <v>11</v>
      </c>
      <c r="F514" s="570">
        <v>15</v>
      </c>
      <c r="G514" s="176">
        <v>1558.95</v>
      </c>
      <c r="H514" s="176">
        <v>0</v>
      </c>
      <c r="I514" s="176">
        <v>0</v>
      </c>
      <c r="J514" s="176">
        <v>0</v>
      </c>
      <c r="K514" s="176">
        <v>0</v>
      </c>
      <c r="L514" s="176">
        <v>0</v>
      </c>
      <c r="M514" s="176">
        <v>111.83</v>
      </c>
      <c r="N514" s="176">
        <v>0</v>
      </c>
      <c r="O514" s="176">
        <v>0</v>
      </c>
      <c r="P514" s="176">
        <v>0</v>
      </c>
      <c r="Q514" s="176">
        <v>-0.02</v>
      </c>
      <c r="R514" s="176">
        <f t="shared" si="73"/>
        <v>1670.8</v>
      </c>
      <c r="S514" s="345"/>
    </row>
    <row r="515" spans="1:19" ht="27" customHeight="1">
      <c r="A515" s="175">
        <v>11100406</v>
      </c>
      <c r="B515" s="396" t="s">
        <v>486</v>
      </c>
      <c r="C515" s="396"/>
      <c r="D515" s="395" t="s">
        <v>487</v>
      </c>
      <c r="E515" s="395" t="s">
        <v>11</v>
      </c>
      <c r="F515" s="570">
        <v>15</v>
      </c>
      <c r="G515" s="396">
        <v>1600.05</v>
      </c>
      <c r="H515" s="396">
        <v>0</v>
      </c>
      <c r="I515" s="396">
        <v>0</v>
      </c>
      <c r="J515" s="396">
        <v>0</v>
      </c>
      <c r="K515" s="396">
        <v>0</v>
      </c>
      <c r="L515" s="396">
        <v>0</v>
      </c>
      <c r="M515" s="396">
        <v>109.2</v>
      </c>
      <c r="N515" s="396">
        <v>0</v>
      </c>
      <c r="O515" s="396">
        <v>0</v>
      </c>
      <c r="P515" s="396">
        <v>0</v>
      </c>
      <c r="Q515" s="396">
        <v>0.05</v>
      </c>
      <c r="R515" s="396">
        <f t="shared" si="73"/>
        <v>1709.2</v>
      </c>
      <c r="S515" s="179"/>
    </row>
    <row r="516" spans="1:19" s="25" customFormat="1" ht="25.5" customHeight="1">
      <c r="A516" s="175">
        <v>11100501</v>
      </c>
      <c r="B516" s="396" t="s">
        <v>491</v>
      </c>
      <c r="C516" s="396"/>
      <c r="D516" s="395" t="s">
        <v>492</v>
      </c>
      <c r="E516" s="395" t="s">
        <v>10</v>
      </c>
      <c r="F516" s="589">
        <v>15</v>
      </c>
      <c r="G516" s="396">
        <v>1915.05</v>
      </c>
      <c r="H516" s="396">
        <v>0</v>
      </c>
      <c r="I516" s="396">
        <v>0</v>
      </c>
      <c r="J516" s="396">
        <v>0</v>
      </c>
      <c r="K516" s="396">
        <v>0</v>
      </c>
      <c r="L516" s="396">
        <v>0</v>
      </c>
      <c r="M516" s="396">
        <v>77.12</v>
      </c>
      <c r="N516" s="396">
        <v>0</v>
      </c>
      <c r="O516" s="396">
        <v>0</v>
      </c>
      <c r="P516" s="396">
        <v>0</v>
      </c>
      <c r="Q516" s="396">
        <v>-0.03</v>
      </c>
      <c r="R516" s="396">
        <f>G516+H516+I516+K516-N516-P516-L516-O516+M516-Q516</f>
        <v>1992.2</v>
      </c>
      <c r="S516" s="179"/>
    </row>
    <row r="517" spans="1:19" ht="16.5" customHeight="1">
      <c r="A517" s="408"/>
      <c r="B517" s="280" t="s">
        <v>33</v>
      </c>
      <c r="C517" s="280"/>
      <c r="D517" s="206"/>
      <c r="E517" s="206"/>
      <c r="F517" s="593"/>
      <c r="G517" s="207">
        <f>SUM(G498:G516)</f>
        <v>32982.75</v>
      </c>
      <c r="H517" s="207">
        <f aca="true" t="shared" si="74" ref="H517:M517">SUM(H498:H516)</f>
        <v>0</v>
      </c>
      <c r="I517" s="207">
        <f t="shared" si="74"/>
        <v>0</v>
      </c>
      <c r="J517" s="207">
        <f t="shared" si="74"/>
        <v>0</v>
      </c>
      <c r="K517" s="207">
        <f t="shared" si="74"/>
        <v>0</v>
      </c>
      <c r="L517" s="207">
        <f t="shared" si="74"/>
        <v>0</v>
      </c>
      <c r="M517" s="207">
        <f t="shared" si="74"/>
        <v>1833.54</v>
      </c>
      <c r="N517" s="207">
        <f>SUM(N498:N516)</f>
        <v>850</v>
      </c>
      <c r="O517" s="207">
        <f>SUM(O498:O516)</f>
        <v>0</v>
      </c>
      <c r="P517" s="207">
        <f>SUM(P498:P516)</f>
        <v>0</v>
      </c>
      <c r="Q517" s="207">
        <f>SUM(Q498:Q516)</f>
        <v>-0.10999999999999997</v>
      </c>
      <c r="R517" s="207">
        <f>SUM(R498:R516)</f>
        <v>33966.399999999994</v>
      </c>
      <c r="S517" s="369"/>
    </row>
    <row r="518" spans="1:19" s="286" customFormat="1" ht="15.75" customHeight="1">
      <c r="A518" s="41"/>
      <c r="B518" s="10"/>
      <c r="C518" s="10"/>
      <c r="D518" s="69"/>
      <c r="E518" s="69"/>
      <c r="F518" s="547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34"/>
    </row>
    <row r="519" spans="1:19" s="286" customFormat="1" ht="15.75" customHeight="1">
      <c r="A519" s="283"/>
      <c r="B519" s="284"/>
      <c r="C519" s="284"/>
      <c r="D519" s="284"/>
      <c r="E519" s="284" t="s">
        <v>43</v>
      </c>
      <c r="F519" s="531"/>
      <c r="G519" s="284"/>
      <c r="H519" s="284"/>
      <c r="I519" s="284"/>
      <c r="J519" s="284"/>
      <c r="K519" s="284"/>
      <c r="M519" s="284"/>
      <c r="O519" s="284"/>
      <c r="P519" s="284"/>
      <c r="Q519" s="284" t="s">
        <v>44</v>
      </c>
      <c r="R519" s="284"/>
      <c r="S519" s="285"/>
    </row>
    <row r="520" spans="1:19" s="110" customFormat="1" ht="18.75">
      <c r="A520" s="283" t="s">
        <v>1232</v>
      </c>
      <c r="B520" s="284"/>
      <c r="C520" s="284"/>
      <c r="D520" s="284"/>
      <c r="E520" s="284" t="s">
        <v>42</v>
      </c>
      <c r="F520" s="531"/>
      <c r="G520" s="284"/>
      <c r="H520" s="284"/>
      <c r="I520" s="284"/>
      <c r="J520" s="284"/>
      <c r="K520" s="284"/>
      <c r="L520" s="286"/>
      <c r="M520" s="284"/>
      <c r="N520" s="286"/>
      <c r="O520" s="284"/>
      <c r="P520" s="284"/>
      <c r="Q520" s="284" t="s">
        <v>45</v>
      </c>
      <c r="R520" s="284"/>
      <c r="S520" s="285"/>
    </row>
    <row r="521" spans="1:19" ht="15">
      <c r="A521" s="23"/>
      <c r="B521" s="90"/>
      <c r="C521" s="90"/>
      <c r="D521" s="169"/>
      <c r="E521" s="69"/>
      <c r="F521" s="547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10"/>
      <c r="S521" s="42"/>
    </row>
    <row r="522" spans="1:19" ht="27.75" customHeight="1">
      <c r="A522" s="282" t="s">
        <v>0</v>
      </c>
      <c r="B522" s="37"/>
      <c r="C522" s="37"/>
      <c r="D522" s="6"/>
      <c r="E522" s="128" t="s">
        <v>815</v>
      </c>
      <c r="F522" s="533"/>
      <c r="G522" s="6"/>
      <c r="H522" s="6"/>
      <c r="I522" s="6"/>
      <c r="J522" s="6"/>
      <c r="K522" s="6"/>
      <c r="L522" s="6"/>
      <c r="M522" s="6"/>
      <c r="N522" s="6"/>
      <c r="O522" s="7"/>
      <c r="P522" s="6"/>
      <c r="Q522" s="6"/>
      <c r="R522" s="6"/>
      <c r="S522" s="29"/>
    </row>
    <row r="523" spans="1:19" ht="20.25" customHeight="1">
      <c r="A523" s="8"/>
      <c r="B523" s="272" t="s">
        <v>26</v>
      </c>
      <c r="C523" s="272"/>
      <c r="D523" s="9"/>
      <c r="E523" s="9"/>
      <c r="F523" s="521"/>
      <c r="G523" s="9"/>
      <c r="H523" s="9"/>
      <c r="I523" s="9"/>
      <c r="J523" s="9"/>
      <c r="K523" s="10"/>
      <c r="L523" s="9"/>
      <c r="M523" s="9"/>
      <c r="N523" s="10"/>
      <c r="O523" s="11"/>
      <c r="P523" s="9"/>
      <c r="Q523" s="9"/>
      <c r="R523" s="9"/>
      <c r="S523" s="30" t="s">
        <v>887</v>
      </c>
    </row>
    <row r="524" spans="1:19" s="384" customFormat="1" ht="23.25" customHeight="1">
      <c r="A524" s="325"/>
      <c r="B524" s="391"/>
      <c r="C524" s="391"/>
      <c r="D524" s="365"/>
      <c r="E524" s="366" t="s">
        <v>1296</v>
      </c>
      <c r="F524" s="578"/>
      <c r="G524" s="9"/>
      <c r="H524" s="9"/>
      <c r="I524" s="9"/>
      <c r="J524" s="9"/>
      <c r="K524" s="9"/>
      <c r="L524" s="9"/>
      <c r="M524" s="9"/>
      <c r="N524" s="9"/>
      <c r="O524" s="11"/>
      <c r="P524" s="9"/>
      <c r="Q524" s="9"/>
      <c r="R524" s="9"/>
      <c r="S524" s="203"/>
    </row>
    <row r="525" spans="1:19" s="41" customFormat="1" ht="24" customHeight="1">
      <c r="A525" s="416" t="s">
        <v>1126</v>
      </c>
      <c r="B525" s="414" t="s">
        <v>1127</v>
      </c>
      <c r="C525" s="332" t="s">
        <v>851</v>
      </c>
      <c r="D525" s="414" t="s">
        <v>1</v>
      </c>
      <c r="E525" s="414" t="s">
        <v>1124</v>
      </c>
      <c r="F525" s="594" t="s">
        <v>1153</v>
      </c>
      <c r="G525" s="415" t="s">
        <v>1120</v>
      </c>
      <c r="H525" s="415" t="s">
        <v>1121</v>
      </c>
      <c r="I525" s="512" t="s">
        <v>1103</v>
      </c>
      <c r="J525" s="415" t="s">
        <v>37</v>
      </c>
      <c r="K525" s="415" t="s">
        <v>1122</v>
      </c>
      <c r="L525" s="415" t="s">
        <v>18</v>
      </c>
      <c r="M525" s="415" t="s">
        <v>19</v>
      </c>
      <c r="N525" s="415" t="s">
        <v>1138</v>
      </c>
      <c r="O525" s="415" t="s">
        <v>1125</v>
      </c>
      <c r="P525" s="368" t="s">
        <v>1123</v>
      </c>
      <c r="Q525" s="415" t="s">
        <v>32</v>
      </c>
      <c r="R525" s="415" t="s">
        <v>1128</v>
      </c>
      <c r="S525" s="417" t="s">
        <v>20</v>
      </c>
    </row>
    <row r="526" spans="1:19" ht="28.5" customHeight="1">
      <c r="A526" s="400" t="s">
        <v>421</v>
      </c>
      <c r="B526" s="402"/>
      <c r="C526" s="402"/>
      <c r="D526" s="403"/>
      <c r="E526" s="403"/>
      <c r="F526" s="592"/>
      <c r="G526" s="404"/>
      <c r="H526" s="508"/>
      <c r="I526" s="509"/>
      <c r="J526" s="509"/>
      <c r="K526" s="510"/>
      <c r="L526" s="511"/>
      <c r="M526" s="406"/>
      <c r="N526" s="510"/>
      <c r="O526" s="510"/>
      <c r="P526" s="509"/>
      <c r="Q526" s="406"/>
      <c r="R526" s="405"/>
      <c r="S526" s="418"/>
    </row>
    <row r="527" spans="1:19" ht="28.5" customHeight="1">
      <c r="A527" s="175">
        <v>11100503</v>
      </c>
      <c r="B527" s="396" t="s">
        <v>496</v>
      </c>
      <c r="C527" s="396"/>
      <c r="D527" s="395" t="s">
        <v>497</v>
      </c>
      <c r="E527" s="395" t="s">
        <v>11</v>
      </c>
      <c r="F527" s="589">
        <v>15</v>
      </c>
      <c r="G527" s="396">
        <v>1915.05</v>
      </c>
      <c r="H527" s="396">
        <v>0</v>
      </c>
      <c r="I527" s="396">
        <v>0</v>
      </c>
      <c r="J527" s="396">
        <v>0</v>
      </c>
      <c r="K527" s="396">
        <v>0</v>
      </c>
      <c r="L527" s="396">
        <v>0</v>
      </c>
      <c r="M527" s="396">
        <v>77.12</v>
      </c>
      <c r="N527" s="396">
        <v>0</v>
      </c>
      <c r="O527" s="396">
        <v>0</v>
      </c>
      <c r="P527" s="396">
        <v>0</v>
      </c>
      <c r="Q527" s="396">
        <v>-0.03</v>
      </c>
      <c r="R527" s="396">
        <f aca="true" t="shared" si="75" ref="R527:R532">G527+H527+I527+K527-N527-P527-L527-O527+M527-Q527</f>
        <v>1992.2</v>
      </c>
      <c r="S527" s="179"/>
    </row>
    <row r="528" spans="1:19" ht="28.5" customHeight="1">
      <c r="A528" s="175">
        <v>11100504</v>
      </c>
      <c r="B528" s="396" t="s">
        <v>498</v>
      </c>
      <c r="C528" s="396"/>
      <c r="D528" s="395" t="s">
        <v>499</v>
      </c>
      <c r="E528" s="395" t="s">
        <v>493</v>
      </c>
      <c r="F528" s="589">
        <v>15</v>
      </c>
      <c r="G528" s="396">
        <v>1915.05</v>
      </c>
      <c r="H528" s="396">
        <v>0</v>
      </c>
      <c r="I528" s="396">
        <v>0</v>
      </c>
      <c r="J528" s="396">
        <v>0</v>
      </c>
      <c r="K528" s="396">
        <v>0</v>
      </c>
      <c r="L528" s="396">
        <v>0</v>
      </c>
      <c r="M528" s="396">
        <v>77.12</v>
      </c>
      <c r="N528" s="396">
        <v>0</v>
      </c>
      <c r="O528" s="396">
        <v>0</v>
      </c>
      <c r="P528" s="396">
        <v>0</v>
      </c>
      <c r="Q528" s="396">
        <v>0.17</v>
      </c>
      <c r="R528" s="396">
        <f t="shared" si="75"/>
        <v>1992</v>
      </c>
      <c r="S528" s="179"/>
    </row>
    <row r="529" spans="1:19" ht="28.5" customHeight="1">
      <c r="A529" s="175">
        <v>11100509</v>
      </c>
      <c r="B529" s="396" t="s">
        <v>504</v>
      </c>
      <c r="C529" s="396"/>
      <c r="D529" s="395" t="s">
        <v>505</v>
      </c>
      <c r="E529" s="395" t="s">
        <v>10</v>
      </c>
      <c r="F529" s="589">
        <v>15</v>
      </c>
      <c r="G529" s="396">
        <v>1915.05</v>
      </c>
      <c r="H529" s="396">
        <v>0</v>
      </c>
      <c r="I529" s="396">
        <v>0</v>
      </c>
      <c r="J529" s="396">
        <v>0</v>
      </c>
      <c r="K529" s="396">
        <v>0</v>
      </c>
      <c r="L529" s="396">
        <v>0</v>
      </c>
      <c r="M529" s="396">
        <v>77.12</v>
      </c>
      <c r="N529" s="396">
        <v>0</v>
      </c>
      <c r="O529" s="396">
        <v>0</v>
      </c>
      <c r="P529" s="396">
        <v>0</v>
      </c>
      <c r="Q529" s="396">
        <v>-0.03</v>
      </c>
      <c r="R529" s="396">
        <f t="shared" si="75"/>
        <v>1992.2</v>
      </c>
      <c r="S529" s="179"/>
    </row>
    <row r="530" spans="1:19" ht="28.5" customHeight="1">
      <c r="A530" s="175">
        <v>11100510</v>
      </c>
      <c r="B530" s="396" t="s">
        <v>506</v>
      </c>
      <c r="C530" s="396"/>
      <c r="D530" s="395" t="s">
        <v>507</v>
      </c>
      <c r="E530" s="395" t="s">
        <v>508</v>
      </c>
      <c r="F530" s="589">
        <v>15</v>
      </c>
      <c r="G530" s="396">
        <v>1915.05</v>
      </c>
      <c r="H530" s="396">
        <v>0</v>
      </c>
      <c r="I530" s="396">
        <v>0</v>
      </c>
      <c r="J530" s="396">
        <v>0</v>
      </c>
      <c r="K530" s="396">
        <v>0</v>
      </c>
      <c r="L530" s="396">
        <v>0</v>
      </c>
      <c r="M530" s="396">
        <v>77.12</v>
      </c>
      <c r="N530" s="396">
        <v>0</v>
      </c>
      <c r="O530" s="396">
        <v>0</v>
      </c>
      <c r="P530" s="396">
        <v>0</v>
      </c>
      <c r="Q530" s="396">
        <v>-0.03</v>
      </c>
      <c r="R530" s="396">
        <f t="shared" si="75"/>
        <v>1992.2</v>
      </c>
      <c r="S530" s="179"/>
    </row>
    <row r="531" spans="1:19" ht="30" customHeight="1">
      <c r="A531" s="175">
        <v>11100513</v>
      </c>
      <c r="B531" s="396" t="s">
        <v>509</v>
      </c>
      <c r="C531" s="396"/>
      <c r="D531" s="395" t="s">
        <v>510</v>
      </c>
      <c r="E531" s="395" t="s">
        <v>11</v>
      </c>
      <c r="F531" s="589">
        <v>15</v>
      </c>
      <c r="G531" s="396">
        <v>2415</v>
      </c>
      <c r="H531" s="396">
        <v>0</v>
      </c>
      <c r="I531" s="396">
        <v>0</v>
      </c>
      <c r="J531" s="396">
        <v>0</v>
      </c>
      <c r="K531" s="396">
        <v>0</v>
      </c>
      <c r="L531" s="396">
        <v>0</v>
      </c>
      <c r="M531" s="396">
        <v>1.59</v>
      </c>
      <c r="N531" s="396">
        <v>0</v>
      </c>
      <c r="O531" s="396">
        <v>0</v>
      </c>
      <c r="P531" s="396">
        <v>0</v>
      </c>
      <c r="Q531" s="396">
        <v>0.19</v>
      </c>
      <c r="R531" s="396">
        <f t="shared" si="75"/>
        <v>2416.4</v>
      </c>
      <c r="S531" s="179"/>
    </row>
    <row r="532" spans="1:19" s="707" customFormat="1" ht="30" customHeight="1">
      <c r="A532" s="175">
        <v>15100205</v>
      </c>
      <c r="B532" s="396" t="s">
        <v>583</v>
      </c>
      <c r="C532" s="396"/>
      <c r="D532" s="395" t="s">
        <v>584</v>
      </c>
      <c r="E532" s="395" t="s">
        <v>11</v>
      </c>
      <c r="F532" s="589">
        <v>15</v>
      </c>
      <c r="G532" s="396">
        <v>1249.08</v>
      </c>
      <c r="H532" s="396">
        <v>0</v>
      </c>
      <c r="I532" s="396">
        <v>0</v>
      </c>
      <c r="J532" s="396">
        <v>0</v>
      </c>
      <c r="K532" s="396">
        <v>0</v>
      </c>
      <c r="L532" s="396">
        <v>0</v>
      </c>
      <c r="M532" s="396">
        <v>131.77</v>
      </c>
      <c r="N532" s="396">
        <v>0</v>
      </c>
      <c r="O532" s="396">
        <v>0</v>
      </c>
      <c r="P532" s="396">
        <v>0</v>
      </c>
      <c r="Q532" s="396">
        <v>0.05</v>
      </c>
      <c r="R532" s="396">
        <f t="shared" si="75"/>
        <v>1380.8</v>
      </c>
      <c r="S532" s="179"/>
    </row>
    <row r="533" spans="1:19" ht="17.25" customHeight="1" hidden="1">
      <c r="A533" s="382"/>
      <c r="B533" s="371"/>
      <c r="C533" s="371"/>
      <c r="D533" s="371"/>
      <c r="E533" s="371"/>
      <c r="F533" s="580"/>
      <c r="G533" s="371">
        <f aca="true" t="shared" si="76" ref="G533:R533">SUM(G527:G532)</f>
        <v>11324.28</v>
      </c>
      <c r="H533" s="371">
        <f t="shared" si="76"/>
        <v>0</v>
      </c>
      <c r="I533" s="371">
        <f t="shared" si="76"/>
        <v>0</v>
      </c>
      <c r="J533" s="371">
        <f t="shared" si="76"/>
        <v>0</v>
      </c>
      <c r="K533" s="371">
        <f t="shared" si="76"/>
        <v>0</v>
      </c>
      <c r="L533" s="371">
        <f t="shared" si="76"/>
        <v>0</v>
      </c>
      <c r="M533" s="371">
        <f t="shared" si="76"/>
        <v>441.84000000000003</v>
      </c>
      <c r="N533" s="371">
        <f t="shared" si="76"/>
        <v>0</v>
      </c>
      <c r="O533" s="371">
        <f t="shared" si="76"/>
        <v>0</v>
      </c>
      <c r="P533" s="371">
        <f t="shared" si="76"/>
        <v>0</v>
      </c>
      <c r="Q533" s="371">
        <f t="shared" si="76"/>
        <v>0.32</v>
      </c>
      <c r="R533" s="371">
        <f t="shared" si="76"/>
        <v>11765.8</v>
      </c>
      <c r="S533" s="383"/>
    </row>
    <row r="534" spans="1:19" ht="19.5" customHeight="1">
      <c r="A534" s="419" t="s">
        <v>137</v>
      </c>
      <c r="B534" s="409"/>
      <c r="C534" s="409"/>
      <c r="D534" s="410"/>
      <c r="E534" s="410"/>
      <c r="F534" s="585"/>
      <c r="G534" s="411">
        <f>G487+G517+G533</f>
        <v>73157.87999999999</v>
      </c>
      <c r="H534" s="411">
        <f aca="true" t="shared" si="77" ref="H534:M534">H487+H517+H533</f>
        <v>0</v>
      </c>
      <c r="I534" s="411">
        <f t="shared" si="77"/>
        <v>0</v>
      </c>
      <c r="J534" s="411">
        <f t="shared" si="77"/>
        <v>0</v>
      </c>
      <c r="K534" s="411">
        <f t="shared" si="77"/>
        <v>0</v>
      </c>
      <c r="L534" s="411">
        <f t="shared" si="77"/>
        <v>291.23999999999995</v>
      </c>
      <c r="M534" s="411">
        <f t="shared" si="77"/>
        <v>2979.3900000000003</v>
      </c>
      <c r="N534" s="411">
        <f>N487+N517+N533</f>
        <v>1750</v>
      </c>
      <c r="O534" s="411">
        <f>O487+O517+O533</f>
        <v>471.38</v>
      </c>
      <c r="P534" s="411">
        <f>P487+P517+P533</f>
        <v>0</v>
      </c>
      <c r="Q534" s="411">
        <f>Q487+Q517+Q533</f>
        <v>0.050000000000000044</v>
      </c>
      <c r="R534" s="411">
        <f>R487+R517+R533</f>
        <v>73624.59999999999</v>
      </c>
      <c r="S534" s="420"/>
    </row>
    <row r="535" spans="1:19" ht="28.5" customHeight="1">
      <c r="A535" s="400" t="s">
        <v>490</v>
      </c>
      <c r="B535" s="412"/>
      <c r="C535" s="412"/>
      <c r="D535" s="185"/>
      <c r="E535" s="185"/>
      <c r="F535" s="571"/>
      <c r="G535" s="413"/>
      <c r="H535" s="413"/>
      <c r="I535" s="413"/>
      <c r="J535" s="413"/>
      <c r="K535" s="413"/>
      <c r="L535" s="413"/>
      <c r="M535" s="413"/>
      <c r="N535" s="413"/>
      <c r="O535" s="413"/>
      <c r="P535" s="413"/>
      <c r="Q535" s="413"/>
      <c r="R535" s="413"/>
      <c r="S535" s="187"/>
    </row>
    <row r="536" spans="1:19" ht="28.5" customHeight="1">
      <c r="A536" s="175">
        <v>8100206</v>
      </c>
      <c r="B536" s="176" t="s">
        <v>398</v>
      </c>
      <c r="C536" s="176"/>
      <c r="D536" s="177" t="s">
        <v>399</v>
      </c>
      <c r="E536" s="177" t="s">
        <v>395</v>
      </c>
      <c r="F536" s="570">
        <v>15</v>
      </c>
      <c r="G536" s="176">
        <v>3070.95</v>
      </c>
      <c r="H536" s="176">
        <v>0</v>
      </c>
      <c r="I536" s="176">
        <v>0</v>
      </c>
      <c r="J536" s="176">
        <v>0</v>
      </c>
      <c r="K536" s="176">
        <v>0</v>
      </c>
      <c r="L536" s="176">
        <v>84.7</v>
      </c>
      <c r="M536" s="176">
        <v>0</v>
      </c>
      <c r="N536" s="176">
        <v>250</v>
      </c>
      <c r="O536" s="176">
        <v>162.87</v>
      </c>
      <c r="P536" s="176">
        <v>0</v>
      </c>
      <c r="Q536" s="176">
        <v>-0.02</v>
      </c>
      <c r="R536" s="176">
        <f aca="true" t="shared" si="78" ref="R536:R545">G536+H536+I536+K536-N536-P536-L536-O536+M536-Q536</f>
        <v>2573.4</v>
      </c>
      <c r="S536" s="179"/>
    </row>
    <row r="537" spans="1:19" ht="28.5" customHeight="1">
      <c r="A537" s="175">
        <v>11100323</v>
      </c>
      <c r="B537" s="176" t="s">
        <v>470</v>
      </c>
      <c r="C537" s="176"/>
      <c r="D537" s="177" t="s">
        <v>471</v>
      </c>
      <c r="E537" s="177" t="s">
        <v>493</v>
      </c>
      <c r="F537" s="570">
        <v>15</v>
      </c>
      <c r="G537" s="176">
        <v>2000.1</v>
      </c>
      <c r="H537" s="176">
        <v>0</v>
      </c>
      <c r="I537" s="176">
        <v>0</v>
      </c>
      <c r="J537" s="176">
        <v>0</v>
      </c>
      <c r="K537" s="176">
        <v>0</v>
      </c>
      <c r="L537" s="176">
        <v>0</v>
      </c>
      <c r="M537" s="176">
        <v>71.68</v>
      </c>
      <c r="N537" s="176">
        <v>0</v>
      </c>
      <c r="O537" s="176">
        <v>0</v>
      </c>
      <c r="P537" s="176">
        <v>0</v>
      </c>
      <c r="Q537" s="176">
        <v>-0.02</v>
      </c>
      <c r="R537" s="176">
        <f t="shared" si="78"/>
        <v>2071.7999999999997</v>
      </c>
      <c r="S537" s="179"/>
    </row>
    <row r="538" spans="1:19" ht="28.5" customHeight="1">
      <c r="A538" s="175">
        <v>11100329</v>
      </c>
      <c r="B538" s="176" t="s">
        <v>479</v>
      </c>
      <c r="C538" s="176"/>
      <c r="D538" s="177" t="s">
        <v>945</v>
      </c>
      <c r="E538" s="177" t="s">
        <v>493</v>
      </c>
      <c r="F538" s="570">
        <v>15</v>
      </c>
      <c r="G538" s="176">
        <v>2743.05</v>
      </c>
      <c r="H538" s="176">
        <v>0</v>
      </c>
      <c r="I538" s="176">
        <v>0</v>
      </c>
      <c r="J538" s="176">
        <v>0</v>
      </c>
      <c r="K538" s="176">
        <v>0</v>
      </c>
      <c r="L538" s="176">
        <v>49.02</v>
      </c>
      <c r="M538" s="176">
        <v>0</v>
      </c>
      <c r="N538" s="176">
        <v>0</v>
      </c>
      <c r="O538" s="176">
        <v>0</v>
      </c>
      <c r="P538" s="176">
        <v>0</v>
      </c>
      <c r="Q538" s="176">
        <v>0.03</v>
      </c>
      <c r="R538" s="176">
        <f t="shared" si="78"/>
        <v>2694</v>
      </c>
      <c r="S538" s="179"/>
    </row>
    <row r="539" spans="1:19" ht="28.5" customHeight="1">
      <c r="A539" s="175">
        <v>11100502</v>
      </c>
      <c r="B539" s="176" t="s">
        <v>494</v>
      </c>
      <c r="C539" s="176"/>
      <c r="D539" s="177" t="s">
        <v>495</v>
      </c>
      <c r="E539" s="177" t="s">
        <v>1105</v>
      </c>
      <c r="F539" s="570">
        <v>15</v>
      </c>
      <c r="G539" s="176">
        <v>3000</v>
      </c>
      <c r="H539" s="176">
        <v>0</v>
      </c>
      <c r="I539" s="176">
        <v>0</v>
      </c>
      <c r="J539" s="176">
        <v>0</v>
      </c>
      <c r="K539" s="176">
        <v>0</v>
      </c>
      <c r="L539" s="176">
        <v>76.98</v>
      </c>
      <c r="M539" s="176">
        <v>0</v>
      </c>
      <c r="N539" s="176">
        <v>0</v>
      </c>
      <c r="O539" s="176">
        <v>63</v>
      </c>
      <c r="P539" s="176">
        <v>0</v>
      </c>
      <c r="Q539" s="176">
        <v>0.02</v>
      </c>
      <c r="R539" s="176">
        <f t="shared" si="78"/>
        <v>2860</v>
      </c>
      <c r="S539" s="179"/>
    </row>
    <row r="540" spans="1:19" ht="28.5" customHeight="1">
      <c r="A540" s="175">
        <v>11100505</v>
      </c>
      <c r="B540" s="176" t="s">
        <v>500</v>
      </c>
      <c r="C540" s="176"/>
      <c r="D540" s="177" t="s">
        <v>501</v>
      </c>
      <c r="E540" s="177" t="s">
        <v>493</v>
      </c>
      <c r="F540" s="570">
        <v>15</v>
      </c>
      <c r="G540" s="176">
        <v>1915.05</v>
      </c>
      <c r="H540" s="176">
        <v>0</v>
      </c>
      <c r="I540" s="176">
        <v>0</v>
      </c>
      <c r="J540" s="176">
        <v>0</v>
      </c>
      <c r="K540" s="176">
        <v>0</v>
      </c>
      <c r="L540" s="176">
        <v>0</v>
      </c>
      <c r="M540" s="176">
        <v>77.12</v>
      </c>
      <c r="N540" s="176">
        <v>0</v>
      </c>
      <c r="O540" s="176">
        <v>0</v>
      </c>
      <c r="P540" s="176">
        <v>0</v>
      </c>
      <c r="Q540" s="176">
        <v>-0.03</v>
      </c>
      <c r="R540" s="176">
        <f t="shared" si="78"/>
        <v>1992.2</v>
      </c>
      <c r="S540" s="179"/>
    </row>
    <row r="541" spans="1:19" ht="28.5" customHeight="1">
      <c r="A541" s="175">
        <v>11100506</v>
      </c>
      <c r="B541" s="176" t="s">
        <v>502</v>
      </c>
      <c r="C541" s="176"/>
      <c r="D541" s="177" t="s">
        <v>503</v>
      </c>
      <c r="E541" s="177" t="s">
        <v>493</v>
      </c>
      <c r="F541" s="570">
        <v>15</v>
      </c>
      <c r="G541" s="176">
        <v>1915.05</v>
      </c>
      <c r="H541" s="176">
        <v>0</v>
      </c>
      <c r="I541" s="176">
        <v>0</v>
      </c>
      <c r="J541" s="176">
        <v>0</v>
      </c>
      <c r="K541" s="176">
        <v>0</v>
      </c>
      <c r="L541" s="176">
        <v>0</v>
      </c>
      <c r="M541" s="176">
        <v>77.12</v>
      </c>
      <c r="N541" s="176">
        <v>0</v>
      </c>
      <c r="O541" s="176">
        <v>0</v>
      </c>
      <c r="P541" s="176">
        <v>0</v>
      </c>
      <c r="Q541" s="176">
        <v>-0.03</v>
      </c>
      <c r="R541" s="176">
        <f t="shared" si="78"/>
        <v>1992.2</v>
      </c>
      <c r="S541" s="179"/>
    </row>
    <row r="542" spans="1:19" ht="28.5" customHeight="1">
      <c r="A542" s="175">
        <v>11100514</v>
      </c>
      <c r="B542" s="176" t="s">
        <v>511</v>
      </c>
      <c r="C542" s="176"/>
      <c r="D542" s="177" t="s">
        <v>512</v>
      </c>
      <c r="E542" s="177" t="s">
        <v>493</v>
      </c>
      <c r="F542" s="570">
        <v>15</v>
      </c>
      <c r="G542" s="176">
        <v>2384.7</v>
      </c>
      <c r="H542" s="176">
        <v>0</v>
      </c>
      <c r="I542" s="176">
        <v>0</v>
      </c>
      <c r="J542" s="176">
        <v>0</v>
      </c>
      <c r="K542" s="176">
        <v>0</v>
      </c>
      <c r="L542" s="176">
        <v>0</v>
      </c>
      <c r="M542" s="176">
        <v>4.89</v>
      </c>
      <c r="N542" s="176">
        <v>0</v>
      </c>
      <c r="O542" s="176">
        <v>40</v>
      </c>
      <c r="P542" s="176">
        <v>0</v>
      </c>
      <c r="Q542" s="176">
        <v>-0.01</v>
      </c>
      <c r="R542" s="176">
        <f t="shared" si="78"/>
        <v>2349.6</v>
      </c>
      <c r="S542" s="179"/>
    </row>
    <row r="543" spans="1:19" ht="28.5" customHeight="1">
      <c r="A543" s="175">
        <v>11100517</v>
      </c>
      <c r="B543" s="176" t="s">
        <v>488</v>
      </c>
      <c r="C543" s="176"/>
      <c r="D543" s="177" t="s">
        <v>489</v>
      </c>
      <c r="E543" s="177" t="s">
        <v>493</v>
      </c>
      <c r="F543" s="570">
        <v>15</v>
      </c>
      <c r="G543" s="176">
        <v>3024.15</v>
      </c>
      <c r="H543" s="176">
        <v>0</v>
      </c>
      <c r="I543" s="176">
        <v>0</v>
      </c>
      <c r="J543" s="176">
        <v>0</v>
      </c>
      <c r="K543" s="176">
        <v>0</v>
      </c>
      <c r="L543" s="176">
        <v>79.61</v>
      </c>
      <c r="M543" s="176">
        <v>0</v>
      </c>
      <c r="N543" s="176">
        <v>500</v>
      </c>
      <c r="O543" s="176">
        <v>0</v>
      </c>
      <c r="P543" s="176">
        <v>0</v>
      </c>
      <c r="Q543" s="176">
        <v>-0.06</v>
      </c>
      <c r="R543" s="176">
        <f t="shared" si="78"/>
        <v>2444.6</v>
      </c>
      <c r="S543" s="179"/>
    </row>
    <row r="544" spans="1:19" ht="28.5" customHeight="1">
      <c r="A544" s="175">
        <v>11100518</v>
      </c>
      <c r="B544" s="176" t="s">
        <v>513</v>
      </c>
      <c r="C544" s="176"/>
      <c r="D544" s="177" t="s">
        <v>514</v>
      </c>
      <c r="E544" s="177" t="s">
        <v>493</v>
      </c>
      <c r="F544" s="570">
        <v>15</v>
      </c>
      <c r="G544" s="176">
        <v>2100</v>
      </c>
      <c r="H544" s="176">
        <v>0</v>
      </c>
      <c r="I544" s="176">
        <v>0</v>
      </c>
      <c r="J544" s="176">
        <v>0</v>
      </c>
      <c r="K544" s="176">
        <v>0</v>
      </c>
      <c r="L544" s="176">
        <v>0</v>
      </c>
      <c r="M544" s="176">
        <v>64.28</v>
      </c>
      <c r="N544" s="176">
        <v>0</v>
      </c>
      <c r="O544" s="176">
        <v>0</v>
      </c>
      <c r="P544" s="176">
        <v>0</v>
      </c>
      <c r="Q544" s="176">
        <v>0.08</v>
      </c>
      <c r="R544" s="176">
        <f t="shared" si="78"/>
        <v>2164.2000000000003</v>
      </c>
      <c r="S544" s="179"/>
    </row>
    <row r="545" spans="1:19" ht="28.5" customHeight="1">
      <c r="A545" s="175">
        <v>17100202</v>
      </c>
      <c r="B545" s="176" t="s">
        <v>515</v>
      </c>
      <c r="C545" s="176"/>
      <c r="D545" s="177" t="s">
        <v>516</v>
      </c>
      <c r="E545" s="177" t="s">
        <v>493</v>
      </c>
      <c r="F545" s="570">
        <v>15</v>
      </c>
      <c r="G545" s="176">
        <v>3500.1</v>
      </c>
      <c r="H545" s="176">
        <v>0</v>
      </c>
      <c r="I545" s="176">
        <v>0</v>
      </c>
      <c r="J545" s="176">
        <v>0</v>
      </c>
      <c r="K545" s="176">
        <v>0</v>
      </c>
      <c r="L545" s="176">
        <v>151.66</v>
      </c>
      <c r="M545" s="176">
        <v>0</v>
      </c>
      <c r="N545" s="176">
        <v>0</v>
      </c>
      <c r="O545" s="176">
        <v>0</v>
      </c>
      <c r="P545" s="176">
        <v>0</v>
      </c>
      <c r="Q545" s="176">
        <v>0.04</v>
      </c>
      <c r="R545" s="176">
        <f t="shared" si="78"/>
        <v>3348.4</v>
      </c>
      <c r="S545" s="179"/>
    </row>
    <row r="546" spans="1:19" s="25" customFormat="1" ht="20.25" customHeight="1">
      <c r="A546" s="419" t="s">
        <v>137</v>
      </c>
      <c r="B546" s="409"/>
      <c r="C546" s="409"/>
      <c r="D546" s="410"/>
      <c r="E546" s="410"/>
      <c r="F546" s="585"/>
      <c r="G546" s="411">
        <f>SUM(G536:G545)</f>
        <v>25653.149999999998</v>
      </c>
      <c r="H546" s="411">
        <f aca="true" t="shared" si="79" ref="H546:P546">SUM(H536:H545)</f>
        <v>0</v>
      </c>
      <c r="I546" s="411">
        <f t="shared" si="79"/>
        <v>0</v>
      </c>
      <c r="J546" s="411">
        <f t="shared" si="79"/>
        <v>0</v>
      </c>
      <c r="K546" s="411">
        <f t="shared" si="79"/>
        <v>0</v>
      </c>
      <c r="L546" s="411">
        <f>SUM(L536:L545)</f>
        <v>441.97</v>
      </c>
      <c r="M546" s="411">
        <f>SUM(M536:M545)</f>
        <v>295.09000000000003</v>
      </c>
      <c r="N546" s="411">
        <f t="shared" si="79"/>
        <v>750</v>
      </c>
      <c r="O546" s="411">
        <f t="shared" si="79"/>
        <v>265.87</v>
      </c>
      <c r="P546" s="411">
        <f t="shared" si="79"/>
        <v>0</v>
      </c>
      <c r="Q546" s="411">
        <f>SUM(Q536:Q545)</f>
        <v>0</v>
      </c>
      <c r="R546" s="411">
        <f>SUM(R536:R545)</f>
        <v>24490.4</v>
      </c>
      <c r="S546" s="420"/>
    </row>
    <row r="547" spans="1:19" s="286" customFormat="1" ht="19.5" customHeight="1">
      <c r="A547" s="350"/>
      <c r="B547" s="351" t="s">
        <v>33</v>
      </c>
      <c r="C547" s="351"/>
      <c r="D547" s="421"/>
      <c r="E547" s="421"/>
      <c r="F547" s="595"/>
      <c r="G547" s="422">
        <f>G533+G546</f>
        <v>36977.43</v>
      </c>
      <c r="H547" s="422">
        <f aca="true" t="shared" si="80" ref="H547:R547">H533+H546</f>
        <v>0</v>
      </c>
      <c r="I547" s="422">
        <f t="shared" si="80"/>
        <v>0</v>
      </c>
      <c r="J547" s="422">
        <f t="shared" si="80"/>
        <v>0</v>
      </c>
      <c r="K547" s="422">
        <f t="shared" si="80"/>
        <v>0</v>
      </c>
      <c r="L547" s="422">
        <f>L533+L546</f>
        <v>441.97</v>
      </c>
      <c r="M547" s="422">
        <f>M533+M546</f>
        <v>736.9300000000001</v>
      </c>
      <c r="N547" s="422">
        <f t="shared" si="80"/>
        <v>750</v>
      </c>
      <c r="O547" s="422">
        <f t="shared" si="80"/>
        <v>265.87</v>
      </c>
      <c r="P547" s="422">
        <f t="shared" si="80"/>
        <v>0</v>
      </c>
      <c r="Q547" s="422">
        <f t="shared" si="80"/>
        <v>0.32</v>
      </c>
      <c r="R547" s="422">
        <f t="shared" si="80"/>
        <v>36256.2</v>
      </c>
      <c r="S547" s="381"/>
    </row>
    <row r="548" spans="1:19" s="286" customFormat="1" ht="15.75" customHeight="1" hidden="1">
      <c r="A548" s="685"/>
      <c r="B548" s="686"/>
      <c r="C548" s="686"/>
      <c r="D548" s="695"/>
      <c r="E548" s="695"/>
      <c r="F548" s="696"/>
      <c r="G548" s="697"/>
      <c r="H548" s="697"/>
      <c r="I548" s="697"/>
      <c r="J548" s="697"/>
      <c r="K548" s="697"/>
      <c r="L548" s="697"/>
      <c r="M548" s="697"/>
      <c r="N548" s="697"/>
      <c r="O548" s="697"/>
      <c r="P548" s="697"/>
      <c r="Q548" s="697"/>
      <c r="R548" s="697"/>
      <c r="S548" s="689"/>
    </row>
    <row r="549" spans="1:19" s="286" customFormat="1" ht="15.75" customHeight="1">
      <c r="A549" s="283"/>
      <c r="B549" s="284"/>
      <c r="C549" s="284"/>
      <c r="D549" s="284"/>
      <c r="E549" s="284" t="s">
        <v>43</v>
      </c>
      <c r="F549" s="531"/>
      <c r="G549" s="284"/>
      <c r="H549" s="284"/>
      <c r="I549" s="284"/>
      <c r="J549" s="284"/>
      <c r="K549" s="284"/>
      <c r="M549" s="284"/>
      <c r="O549" s="284"/>
      <c r="P549" s="284"/>
      <c r="Q549" s="284" t="s">
        <v>44</v>
      </c>
      <c r="R549" s="284"/>
      <c r="S549" s="285"/>
    </row>
    <row r="550" spans="1:19" ht="15.75" customHeight="1">
      <c r="A550" s="283" t="s">
        <v>1232</v>
      </c>
      <c r="B550" s="284"/>
      <c r="C550" s="284"/>
      <c r="D550" s="284"/>
      <c r="E550" s="284" t="s">
        <v>42</v>
      </c>
      <c r="F550" s="531"/>
      <c r="G550" s="284"/>
      <c r="H550" s="284"/>
      <c r="I550" s="284"/>
      <c r="J550" s="284"/>
      <c r="K550" s="284"/>
      <c r="L550" s="286"/>
      <c r="M550" s="284"/>
      <c r="N550" s="286"/>
      <c r="O550" s="284"/>
      <c r="P550" s="284"/>
      <c r="Q550" s="284" t="s">
        <v>45</v>
      </c>
      <c r="R550" s="284"/>
      <c r="S550" s="285"/>
    </row>
    <row r="551" spans="1:19" s="41" customFormat="1" ht="19.5" customHeight="1">
      <c r="A551" s="19"/>
      <c r="B551" s="20"/>
      <c r="C551" s="20"/>
      <c r="D551" s="20"/>
      <c r="E551" s="20"/>
      <c r="F551" s="532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33"/>
    </row>
    <row r="552" spans="1:19" ht="33" customHeight="1">
      <c r="A552" s="26"/>
      <c r="B552" s="162"/>
      <c r="C552" s="162"/>
      <c r="D552" s="69"/>
      <c r="E552" s="69"/>
      <c r="F552" s="547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34"/>
    </row>
    <row r="553" spans="1:19" ht="33" customHeight="1">
      <c r="A553" s="282" t="s">
        <v>0</v>
      </c>
      <c r="B553" s="37"/>
      <c r="C553" s="37"/>
      <c r="D553" s="6"/>
      <c r="E553" s="128" t="s">
        <v>815</v>
      </c>
      <c r="F553" s="533"/>
      <c r="G553" s="6"/>
      <c r="H553" s="6"/>
      <c r="I553" s="6"/>
      <c r="J553" s="6"/>
      <c r="K553" s="6"/>
      <c r="L553" s="6"/>
      <c r="M553" s="6"/>
      <c r="N553" s="6"/>
      <c r="O553" s="7"/>
      <c r="P553" s="6"/>
      <c r="Q553" s="6"/>
      <c r="R553" s="6"/>
      <c r="S553" s="29"/>
    </row>
    <row r="554" spans="1:19" ht="19.5" customHeight="1">
      <c r="A554" s="8"/>
      <c r="B554" s="272" t="s">
        <v>26</v>
      </c>
      <c r="C554" s="272"/>
      <c r="D554" s="9"/>
      <c r="E554" s="9"/>
      <c r="F554" s="521"/>
      <c r="G554" s="9"/>
      <c r="H554" s="9"/>
      <c r="I554" s="9"/>
      <c r="J554" s="9"/>
      <c r="K554" s="10"/>
      <c r="L554" s="9"/>
      <c r="M554" s="9"/>
      <c r="N554" s="10"/>
      <c r="O554" s="11"/>
      <c r="P554" s="9"/>
      <c r="Q554" s="9"/>
      <c r="R554" s="9"/>
      <c r="S554" s="30" t="s">
        <v>888</v>
      </c>
    </row>
    <row r="555" spans="1:19" s="340" customFormat="1" ht="31.5" customHeight="1">
      <c r="A555" s="12"/>
      <c r="B555" s="49"/>
      <c r="C555" s="49"/>
      <c r="D555" s="13"/>
      <c r="E555" s="130" t="s">
        <v>1296</v>
      </c>
      <c r="F555" s="522"/>
      <c r="G555" s="14"/>
      <c r="H555" s="14"/>
      <c r="I555" s="14"/>
      <c r="J555" s="14"/>
      <c r="K555" s="14"/>
      <c r="L555" s="14"/>
      <c r="M555" s="14"/>
      <c r="N555" s="14"/>
      <c r="O555" s="15"/>
      <c r="P555" s="14"/>
      <c r="Q555" s="14"/>
      <c r="R555" s="14"/>
      <c r="S555" s="31"/>
    </row>
    <row r="556" spans="1:19" ht="30" customHeight="1">
      <c r="A556" s="333" t="s">
        <v>1126</v>
      </c>
      <c r="B556" s="334" t="s">
        <v>1127</v>
      </c>
      <c r="C556" s="332" t="s">
        <v>851</v>
      </c>
      <c r="D556" s="334" t="s">
        <v>1</v>
      </c>
      <c r="E556" s="334" t="s">
        <v>1124</v>
      </c>
      <c r="F556" s="584" t="s">
        <v>1153</v>
      </c>
      <c r="G556" s="357" t="s">
        <v>1120</v>
      </c>
      <c r="H556" s="502" t="s">
        <v>1121</v>
      </c>
      <c r="I556" s="362" t="s">
        <v>1103</v>
      </c>
      <c r="J556" s="363" t="s">
        <v>37</v>
      </c>
      <c r="K556" s="363" t="s">
        <v>1122</v>
      </c>
      <c r="L556" s="503" t="s">
        <v>18</v>
      </c>
      <c r="M556" s="357" t="s">
        <v>19</v>
      </c>
      <c r="N556" s="363" t="s">
        <v>1138</v>
      </c>
      <c r="O556" s="363" t="s">
        <v>1125</v>
      </c>
      <c r="P556" s="171" t="s">
        <v>1123</v>
      </c>
      <c r="Q556" s="357" t="s">
        <v>32</v>
      </c>
      <c r="R556" s="357" t="s">
        <v>1128</v>
      </c>
      <c r="S556" s="388" t="s">
        <v>20</v>
      </c>
    </row>
    <row r="557" spans="1:19" ht="33" customHeight="1">
      <c r="A557" s="423" t="s">
        <v>517</v>
      </c>
      <c r="B557" s="424"/>
      <c r="C557" s="424"/>
      <c r="D557" s="424"/>
      <c r="E557" s="424"/>
      <c r="F557" s="540"/>
      <c r="G557" s="424"/>
      <c r="H557" s="424"/>
      <c r="I557" s="424"/>
      <c r="J557" s="424"/>
      <c r="K557" s="424"/>
      <c r="L557" s="424"/>
      <c r="M557" s="424"/>
      <c r="N557" s="424"/>
      <c r="O557" s="425"/>
      <c r="P557" s="424"/>
      <c r="Q557" s="424"/>
      <c r="R557" s="424"/>
      <c r="S557" s="426"/>
    </row>
    <row r="558" spans="1:19" ht="33" customHeight="1">
      <c r="A558" s="163">
        <v>10100102</v>
      </c>
      <c r="B558" s="71" t="s">
        <v>412</v>
      </c>
      <c r="C558" s="71"/>
      <c r="D558" s="47" t="s">
        <v>413</v>
      </c>
      <c r="E558" s="47" t="s">
        <v>2</v>
      </c>
      <c r="F558" s="560">
        <v>15</v>
      </c>
      <c r="G558" s="71">
        <v>2464.05</v>
      </c>
      <c r="H558" s="71">
        <v>0</v>
      </c>
      <c r="I558" s="71">
        <v>0</v>
      </c>
      <c r="J558" s="71">
        <v>0</v>
      </c>
      <c r="K558" s="71">
        <v>0</v>
      </c>
      <c r="L558" s="71">
        <v>3.75</v>
      </c>
      <c r="M558" s="71">
        <v>0</v>
      </c>
      <c r="N558" s="71">
        <v>0</v>
      </c>
      <c r="O558" s="71">
        <v>0</v>
      </c>
      <c r="P558" s="71">
        <v>0</v>
      </c>
      <c r="Q558" s="71">
        <v>-0.1</v>
      </c>
      <c r="R558" s="71">
        <f>G558+H558+I558+K558-N558-P558-L558-O558+M558-Q558</f>
        <v>2460.4</v>
      </c>
      <c r="S558" s="32"/>
    </row>
    <row r="559" spans="1:19" ht="33" customHeight="1">
      <c r="A559" s="163">
        <v>11100515</v>
      </c>
      <c r="B559" s="211" t="s">
        <v>520</v>
      </c>
      <c r="C559" s="211"/>
      <c r="D559" s="47" t="s">
        <v>521</v>
      </c>
      <c r="E559" s="47" t="s">
        <v>831</v>
      </c>
      <c r="F559" s="560">
        <v>15</v>
      </c>
      <c r="G559" s="71">
        <v>3600</v>
      </c>
      <c r="H559" s="71">
        <v>0</v>
      </c>
      <c r="I559" s="71">
        <v>0</v>
      </c>
      <c r="J559" s="71">
        <v>0</v>
      </c>
      <c r="K559" s="71">
        <v>0</v>
      </c>
      <c r="L559" s="71">
        <v>180.26</v>
      </c>
      <c r="M559" s="71">
        <v>0</v>
      </c>
      <c r="N559" s="71">
        <v>0</v>
      </c>
      <c r="O559" s="71">
        <v>0</v>
      </c>
      <c r="P559" s="71">
        <v>0</v>
      </c>
      <c r="Q559" s="71">
        <v>-0.06</v>
      </c>
      <c r="R559" s="71">
        <f>G559+H559+I559+K559-N559-P559-L559-O559+M559-Q559</f>
        <v>3419.7999999999997</v>
      </c>
      <c r="S559" s="32"/>
    </row>
    <row r="560" spans="1:19" ht="33" customHeight="1">
      <c r="A560" s="163">
        <v>13000001</v>
      </c>
      <c r="B560" s="71" t="s">
        <v>522</v>
      </c>
      <c r="C560" s="71"/>
      <c r="D560" s="47" t="s">
        <v>946</v>
      </c>
      <c r="E560" s="47" t="s">
        <v>836</v>
      </c>
      <c r="F560" s="560">
        <v>15</v>
      </c>
      <c r="G560" s="71">
        <v>6615</v>
      </c>
      <c r="H560" s="71">
        <v>0</v>
      </c>
      <c r="I560" s="71">
        <v>0</v>
      </c>
      <c r="J560" s="71">
        <v>0</v>
      </c>
      <c r="K560" s="71">
        <v>0</v>
      </c>
      <c r="L560" s="71">
        <v>865.71</v>
      </c>
      <c r="M560" s="71">
        <v>0</v>
      </c>
      <c r="N560" s="71">
        <v>2000</v>
      </c>
      <c r="O560" s="71">
        <v>0</v>
      </c>
      <c r="P560" s="71">
        <v>115</v>
      </c>
      <c r="Q560" s="71">
        <v>0.09</v>
      </c>
      <c r="R560" s="71">
        <f>G560+H560+I560+K560-N560-P560-L560-O560+M560-Q560</f>
        <v>3634.2</v>
      </c>
      <c r="S560" s="32"/>
    </row>
    <row r="561" spans="1:19" ht="33" customHeight="1">
      <c r="A561" s="163">
        <v>15200202</v>
      </c>
      <c r="B561" s="71" t="s">
        <v>523</v>
      </c>
      <c r="C561" s="71"/>
      <c r="D561" s="47" t="s">
        <v>524</v>
      </c>
      <c r="E561" s="47" t="s">
        <v>525</v>
      </c>
      <c r="F561" s="560">
        <v>15</v>
      </c>
      <c r="G561" s="71">
        <v>1653.75</v>
      </c>
      <c r="H561" s="71">
        <v>0</v>
      </c>
      <c r="I561" s="71">
        <v>0</v>
      </c>
      <c r="J561" s="71">
        <v>0</v>
      </c>
      <c r="K561" s="71">
        <v>0</v>
      </c>
      <c r="L561" s="71">
        <v>0</v>
      </c>
      <c r="M561" s="71">
        <v>105.76</v>
      </c>
      <c r="N561" s="71">
        <v>0</v>
      </c>
      <c r="O561" s="71">
        <v>0</v>
      </c>
      <c r="P561" s="71">
        <v>0</v>
      </c>
      <c r="Q561" s="71">
        <v>-0.09</v>
      </c>
      <c r="R561" s="71">
        <f>G561+H561+I561+K561-N561-P561-L561-O561+M561-Q561</f>
        <v>1759.6</v>
      </c>
      <c r="S561" s="32"/>
    </row>
    <row r="562" spans="1:19" ht="25.5" customHeight="1">
      <c r="A562" s="163">
        <v>17100301</v>
      </c>
      <c r="B562" s="71" t="s">
        <v>526</v>
      </c>
      <c r="C562" s="71"/>
      <c r="D562" s="47" t="s">
        <v>527</v>
      </c>
      <c r="E562" s="47" t="s">
        <v>831</v>
      </c>
      <c r="F562" s="560">
        <v>15</v>
      </c>
      <c r="G562" s="71">
        <v>1500</v>
      </c>
      <c r="H562" s="71">
        <v>0</v>
      </c>
      <c r="I562" s="71">
        <v>0</v>
      </c>
      <c r="J562" s="71">
        <v>0</v>
      </c>
      <c r="K562" s="71">
        <v>0</v>
      </c>
      <c r="L562" s="71">
        <v>0</v>
      </c>
      <c r="M562" s="71">
        <v>115.6</v>
      </c>
      <c r="N562" s="71">
        <v>0</v>
      </c>
      <c r="O562" s="71">
        <v>0</v>
      </c>
      <c r="P562" s="71">
        <v>0</v>
      </c>
      <c r="Q562" s="71">
        <v>0</v>
      </c>
      <c r="R562" s="71">
        <f>G562+H562+I562+K562-N562-P562-L562-O562+M562-Q562</f>
        <v>1615.6</v>
      </c>
      <c r="S562" s="32"/>
    </row>
    <row r="563" spans="1:19" ht="30" customHeight="1">
      <c r="A563" s="276" t="s">
        <v>137</v>
      </c>
      <c r="B563" s="71"/>
      <c r="C563" s="71"/>
      <c r="D563" s="47"/>
      <c r="E563" s="47"/>
      <c r="F563" s="560"/>
      <c r="G563" s="50">
        <f>SUM(G558:G562)</f>
        <v>15832.8</v>
      </c>
      <c r="H563" s="50">
        <f aca="true" t="shared" si="81" ref="H563:R563">SUM(H558:H562)</f>
        <v>0</v>
      </c>
      <c r="I563" s="50">
        <f t="shared" si="81"/>
        <v>0</v>
      </c>
      <c r="J563" s="50">
        <f t="shared" si="81"/>
        <v>0</v>
      </c>
      <c r="K563" s="50">
        <f t="shared" si="81"/>
        <v>0</v>
      </c>
      <c r="L563" s="50">
        <f t="shared" si="81"/>
        <v>1049.72</v>
      </c>
      <c r="M563" s="50">
        <f t="shared" si="81"/>
        <v>221.36</v>
      </c>
      <c r="N563" s="50">
        <f t="shared" si="81"/>
        <v>2000</v>
      </c>
      <c r="O563" s="50">
        <f t="shared" si="81"/>
        <v>0</v>
      </c>
      <c r="P563" s="50">
        <f t="shared" si="81"/>
        <v>115</v>
      </c>
      <c r="Q563" s="50">
        <f t="shared" si="81"/>
        <v>-0.16</v>
      </c>
      <c r="R563" s="50">
        <f t="shared" si="81"/>
        <v>12889.6</v>
      </c>
      <c r="S563" s="32"/>
    </row>
    <row r="564" spans="1:19" ht="33" customHeight="1">
      <c r="A564" s="135" t="s">
        <v>528</v>
      </c>
      <c r="B564" s="98"/>
      <c r="C564" s="98"/>
      <c r="D564" s="99"/>
      <c r="E564" s="99"/>
      <c r="F564" s="544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100"/>
    </row>
    <row r="565" spans="1:19" ht="33" customHeight="1">
      <c r="A565" s="163">
        <v>13100000</v>
      </c>
      <c r="B565" s="445" t="s">
        <v>529</v>
      </c>
      <c r="C565" s="71"/>
      <c r="D565" s="47" t="s">
        <v>530</v>
      </c>
      <c r="E565" s="47" t="s">
        <v>837</v>
      </c>
      <c r="F565" s="560">
        <v>15</v>
      </c>
      <c r="G565" s="71">
        <v>5029.95</v>
      </c>
      <c r="H565" s="71">
        <v>0</v>
      </c>
      <c r="I565" s="71">
        <v>0</v>
      </c>
      <c r="J565" s="71">
        <v>0</v>
      </c>
      <c r="K565" s="71">
        <v>0</v>
      </c>
      <c r="L565" s="71">
        <v>528.91</v>
      </c>
      <c r="M565" s="71">
        <v>0</v>
      </c>
      <c r="N565" s="71">
        <v>0</v>
      </c>
      <c r="O565" s="71">
        <v>0</v>
      </c>
      <c r="P565" s="71">
        <v>0</v>
      </c>
      <c r="Q565" s="71">
        <v>0.04</v>
      </c>
      <c r="R565" s="71">
        <f>G565+H565+I565+K565-N565-P565-L565-O565+M565-Q565</f>
        <v>4501</v>
      </c>
      <c r="S565" s="32"/>
    </row>
    <row r="566" spans="1:19" ht="33" customHeight="1">
      <c r="A566" s="163">
        <v>13100201</v>
      </c>
      <c r="B566" s="71" t="s">
        <v>531</v>
      </c>
      <c r="C566" s="71"/>
      <c r="D566" s="47" t="s">
        <v>532</v>
      </c>
      <c r="E566" s="47" t="s">
        <v>821</v>
      </c>
      <c r="F566" s="560">
        <v>15</v>
      </c>
      <c r="G566" s="71">
        <v>4132.23</v>
      </c>
      <c r="H566" s="71">
        <v>0</v>
      </c>
      <c r="I566" s="71">
        <v>0</v>
      </c>
      <c r="J566" s="71">
        <v>0</v>
      </c>
      <c r="K566" s="71">
        <v>0</v>
      </c>
      <c r="L566" s="71">
        <v>370.2</v>
      </c>
      <c r="M566" s="71">
        <v>0</v>
      </c>
      <c r="N566" s="71">
        <v>0</v>
      </c>
      <c r="O566" s="71">
        <v>0</v>
      </c>
      <c r="P566" s="71">
        <v>0</v>
      </c>
      <c r="Q566" s="71">
        <v>0.03</v>
      </c>
      <c r="R566" s="71">
        <f>G566+H566+I566+K566-N566-P566-L566-O566+M566-Q566</f>
        <v>3761.9999999999995</v>
      </c>
      <c r="S566" s="32"/>
    </row>
    <row r="567" spans="1:19" ht="33" customHeight="1">
      <c r="A567" s="163">
        <v>13100202</v>
      </c>
      <c r="B567" s="71" t="s">
        <v>533</v>
      </c>
      <c r="C567" s="71"/>
      <c r="D567" s="47" t="s">
        <v>534</v>
      </c>
      <c r="E567" s="47" t="s">
        <v>821</v>
      </c>
      <c r="F567" s="560">
        <v>15</v>
      </c>
      <c r="G567" s="71">
        <v>2612.7</v>
      </c>
      <c r="H567" s="71">
        <v>0</v>
      </c>
      <c r="I567" s="71">
        <v>0</v>
      </c>
      <c r="J567" s="71">
        <v>0</v>
      </c>
      <c r="K567" s="71">
        <v>0</v>
      </c>
      <c r="L567" s="71">
        <v>19.92</v>
      </c>
      <c r="M567" s="71">
        <v>0</v>
      </c>
      <c r="N567" s="71">
        <v>0</v>
      </c>
      <c r="O567" s="71">
        <v>0</v>
      </c>
      <c r="P567" s="71">
        <v>0</v>
      </c>
      <c r="Q567" s="71">
        <v>-0.02</v>
      </c>
      <c r="R567" s="71">
        <f>G567+H567+I567+K567-N567-P567-L567-O567+M567-Q567</f>
        <v>2592.7999999999997</v>
      </c>
      <c r="S567" s="32"/>
    </row>
    <row r="568" spans="1:19" ht="25.5" customHeight="1">
      <c r="A568" s="163">
        <v>13100203</v>
      </c>
      <c r="B568" s="71" t="s">
        <v>535</v>
      </c>
      <c r="C568" s="71"/>
      <c r="D568" s="47" t="s">
        <v>536</v>
      </c>
      <c r="E568" s="47" t="s">
        <v>821</v>
      </c>
      <c r="F568" s="560">
        <v>15</v>
      </c>
      <c r="G568" s="71">
        <v>1991.12</v>
      </c>
      <c r="H568" s="71">
        <v>0</v>
      </c>
      <c r="I568" s="71">
        <v>0</v>
      </c>
      <c r="J568" s="71">
        <v>0</v>
      </c>
      <c r="K568" s="71">
        <v>0</v>
      </c>
      <c r="L568" s="71">
        <v>0</v>
      </c>
      <c r="M568" s="71">
        <v>72.25</v>
      </c>
      <c r="N568" s="71">
        <v>0</v>
      </c>
      <c r="O568" s="71">
        <v>0</v>
      </c>
      <c r="P568" s="71">
        <v>0</v>
      </c>
      <c r="Q568" s="71">
        <v>-0.03</v>
      </c>
      <c r="R568" s="71">
        <f>G568+H568+I568+K568-N568-P568-L568-O568+M568-Q568</f>
        <v>2063.4</v>
      </c>
      <c r="S568" s="32"/>
    </row>
    <row r="569" spans="1:19" ht="25.5" customHeight="1">
      <c r="A569" s="276" t="s">
        <v>137</v>
      </c>
      <c r="B569" s="71"/>
      <c r="C569" s="71"/>
      <c r="D569" s="47"/>
      <c r="E569" s="47"/>
      <c r="F569" s="560"/>
      <c r="G569" s="50">
        <f aca="true" t="shared" si="82" ref="G569:R569">SUM(G565:G568)</f>
        <v>13766</v>
      </c>
      <c r="H569" s="50">
        <f t="shared" si="82"/>
        <v>0</v>
      </c>
      <c r="I569" s="77">
        <f t="shared" si="82"/>
        <v>0</v>
      </c>
      <c r="J569" s="77">
        <f t="shared" si="82"/>
        <v>0</v>
      </c>
      <c r="K569" s="77">
        <f t="shared" si="82"/>
        <v>0</v>
      </c>
      <c r="L569" s="77">
        <f>SUM(L565:L568)</f>
        <v>919.0299999999999</v>
      </c>
      <c r="M569" s="77">
        <f>SUM(M565:M568)</f>
        <v>72.25</v>
      </c>
      <c r="N569" s="77">
        <f t="shared" si="82"/>
        <v>0</v>
      </c>
      <c r="O569" s="77">
        <f t="shared" si="82"/>
        <v>0</v>
      </c>
      <c r="P569" s="77">
        <f t="shared" si="82"/>
        <v>0</v>
      </c>
      <c r="Q569" s="77">
        <f t="shared" si="82"/>
        <v>0.020000000000000004</v>
      </c>
      <c r="R569" s="77">
        <f t="shared" si="82"/>
        <v>12919.199999999999</v>
      </c>
      <c r="S569" s="32"/>
    </row>
    <row r="570" spans="1:19" ht="33" customHeight="1">
      <c r="A570" s="135" t="s">
        <v>772</v>
      </c>
      <c r="B570" s="101"/>
      <c r="C570" s="101"/>
      <c r="D570" s="101"/>
      <c r="E570" s="101"/>
      <c r="F570" s="549"/>
      <c r="G570" s="101"/>
      <c r="H570" s="101"/>
      <c r="I570" s="101"/>
      <c r="J570" s="101"/>
      <c r="K570" s="101"/>
      <c r="L570" s="101"/>
      <c r="M570" s="101"/>
      <c r="N570" s="101"/>
      <c r="O570" s="102"/>
      <c r="P570" s="101"/>
      <c r="Q570" s="101"/>
      <c r="R570" s="101"/>
      <c r="S570" s="100"/>
    </row>
    <row r="571" spans="1:19" ht="25.5" customHeight="1">
      <c r="A571" s="163">
        <v>1330001</v>
      </c>
      <c r="B571" s="71" t="s">
        <v>773</v>
      </c>
      <c r="C571" s="71"/>
      <c r="D571" s="47" t="s">
        <v>774</v>
      </c>
      <c r="E571" s="47" t="s">
        <v>775</v>
      </c>
      <c r="F571" s="560">
        <v>15</v>
      </c>
      <c r="G571" s="71">
        <v>2100</v>
      </c>
      <c r="H571" s="71">
        <v>0</v>
      </c>
      <c r="I571" s="71">
        <v>0</v>
      </c>
      <c r="J571" s="71">
        <v>0</v>
      </c>
      <c r="K571" s="71">
        <v>0</v>
      </c>
      <c r="L571" s="71">
        <v>0</v>
      </c>
      <c r="M571" s="71">
        <v>64.28</v>
      </c>
      <c r="N571" s="71">
        <v>0</v>
      </c>
      <c r="O571" s="71">
        <v>0</v>
      </c>
      <c r="P571" s="71">
        <v>0</v>
      </c>
      <c r="Q571" s="71">
        <v>0.08</v>
      </c>
      <c r="R571" s="71">
        <f>G571+M571-Q571</f>
        <v>2164.2000000000003</v>
      </c>
      <c r="S571" s="32"/>
    </row>
    <row r="572" spans="1:19" s="25" customFormat="1" ht="24.75" customHeight="1">
      <c r="A572" s="276" t="s">
        <v>137</v>
      </c>
      <c r="B572" s="71"/>
      <c r="C572" s="71"/>
      <c r="D572" s="47"/>
      <c r="E572" s="47"/>
      <c r="F572" s="560"/>
      <c r="G572" s="50">
        <f>G571</f>
        <v>2100</v>
      </c>
      <c r="H572" s="50">
        <f aca="true" t="shared" si="83" ref="H572:R572">H571</f>
        <v>0</v>
      </c>
      <c r="I572" s="50">
        <f t="shared" si="83"/>
        <v>0</v>
      </c>
      <c r="J572" s="50">
        <f t="shared" si="83"/>
        <v>0</v>
      </c>
      <c r="K572" s="50">
        <f t="shared" si="83"/>
        <v>0</v>
      </c>
      <c r="L572" s="50">
        <f>L571</f>
        <v>0</v>
      </c>
      <c r="M572" s="50">
        <f>M571</f>
        <v>64.28</v>
      </c>
      <c r="N572" s="50">
        <f t="shared" si="83"/>
        <v>0</v>
      </c>
      <c r="O572" s="50">
        <f t="shared" si="83"/>
        <v>0</v>
      </c>
      <c r="P572" s="50">
        <f t="shared" si="83"/>
        <v>0</v>
      </c>
      <c r="Q572" s="50">
        <f t="shared" si="83"/>
        <v>0.08</v>
      </c>
      <c r="R572" s="50">
        <f t="shared" si="83"/>
        <v>2164.2000000000003</v>
      </c>
      <c r="S572" s="32"/>
    </row>
    <row r="573" spans="1:19" ht="29.25" customHeight="1">
      <c r="A573" s="65"/>
      <c r="B573" s="279" t="s">
        <v>33</v>
      </c>
      <c r="C573" s="279"/>
      <c r="D573" s="73"/>
      <c r="E573" s="73"/>
      <c r="F573" s="562"/>
      <c r="G573" s="89">
        <f aca="true" t="shared" si="84" ref="G573:R573">G563+G569+G572</f>
        <v>31698.8</v>
      </c>
      <c r="H573" s="89">
        <f t="shared" si="84"/>
        <v>0</v>
      </c>
      <c r="I573" s="89">
        <f t="shared" si="84"/>
        <v>0</v>
      </c>
      <c r="J573" s="89">
        <f t="shared" si="84"/>
        <v>0</v>
      </c>
      <c r="K573" s="89">
        <f t="shared" si="84"/>
        <v>0</v>
      </c>
      <c r="L573" s="89">
        <f>L563+L569+L572</f>
        <v>1968.75</v>
      </c>
      <c r="M573" s="89">
        <f>M563+M569+M572</f>
        <v>357.89</v>
      </c>
      <c r="N573" s="89">
        <f t="shared" si="84"/>
        <v>2000</v>
      </c>
      <c r="O573" s="89">
        <f t="shared" si="84"/>
        <v>0</v>
      </c>
      <c r="P573" s="89">
        <f t="shared" si="84"/>
        <v>115</v>
      </c>
      <c r="Q573" s="89">
        <f t="shared" si="84"/>
        <v>-0.06000000000000001</v>
      </c>
      <c r="R573" s="89">
        <f t="shared" si="84"/>
        <v>27973</v>
      </c>
      <c r="S573" s="67"/>
    </row>
    <row r="574" spans="1:19" s="286" customFormat="1" ht="15" customHeight="1">
      <c r="A574" s="19"/>
      <c r="B574" s="3"/>
      <c r="C574" s="3"/>
      <c r="D574" s="3"/>
      <c r="E574" s="3"/>
      <c r="F574" s="528"/>
      <c r="G574" s="3"/>
      <c r="H574" s="3"/>
      <c r="I574" s="3"/>
      <c r="J574" s="3"/>
      <c r="K574" s="3"/>
      <c r="L574" s="3"/>
      <c r="M574" s="3"/>
      <c r="N574" s="3"/>
      <c r="O574" s="21"/>
      <c r="P574" s="3"/>
      <c r="Q574" s="3"/>
      <c r="R574" s="3"/>
      <c r="S574" s="33"/>
    </row>
    <row r="575" spans="1:19" s="286" customFormat="1" ht="15" customHeight="1">
      <c r="A575" s="283"/>
      <c r="B575" s="284"/>
      <c r="C575" s="284"/>
      <c r="D575" s="284"/>
      <c r="E575" s="284" t="s">
        <v>43</v>
      </c>
      <c r="F575" s="531"/>
      <c r="G575" s="284"/>
      <c r="H575" s="284"/>
      <c r="I575" s="284"/>
      <c r="J575" s="284"/>
      <c r="K575" s="284"/>
      <c r="M575" s="284"/>
      <c r="O575" s="284"/>
      <c r="P575" s="284"/>
      <c r="Q575" s="284" t="s">
        <v>44</v>
      </c>
      <c r="R575" s="284"/>
      <c r="S575" s="285"/>
    </row>
    <row r="576" spans="1:19" ht="15" customHeight="1">
      <c r="A576" s="283" t="s">
        <v>1232</v>
      </c>
      <c r="B576" s="284"/>
      <c r="C576" s="284"/>
      <c r="D576" s="284"/>
      <c r="E576" s="284" t="s">
        <v>42</v>
      </c>
      <c r="F576" s="531"/>
      <c r="G576" s="284"/>
      <c r="H576" s="284"/>
      <c r="I576" s="284"/>
      <c r="J576" s="284"/>
      <c r="K576" s="284"/>
      <c r="L576" s="286"/>
      <c r="M576" s="284"/>
      <c r="N576" s="286"/>
      <c r="O576" s="284"/>
      <c r="P576" s="284"/>
      <c r="Q576" s="284" t="s">
        <v>45</v>
      </c>
      <c r="R576" s="284"/>
      <c r="S576" s="285"/>
    </row>
    <row r="577" spans="2:18" ht="15" customHeight="1">
      <c r="B577" s="20"/>
      <c r="C577" s="20"/>
      <c r="D577" s="20"/>
      <c r="E577" s="20"/>
      <c r="F577" s="532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2:18" ht="18">
      <c r="B578" s="20"/>
      <c r="C578" s="20"/>
      <c r="D578" s="20"/>
      <c r="E578" s="20"/>
      <c r="F578" s="532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</row>
    <row r="579" spans="1:19" ht="24.75" customHeight="1">
      <c r="A579" s="114"/>
      <c r="B579" s="115"/>
      <c r="C579" s="115"/>
      <c r="D579" s="115"/>
      <c r="E579" s="115"/>
      <c r="F579" s="575"/>
      <c r="G579" s="115"/>
      <c r="H579" s="115"/>
      <c r="I579" s="115"/>
      <c r="J579" s="115"/>
      <c r="K579" s="115"/>
      <c r="L579" s="115"/>
      <c r="M579" s="115"/>
      <c r="N579" s="115"/>
      <c r="O579" s="116"/>
      <c r="P579" s="115"/>
      <c r="Q579" s="115"/>
      <c r="R579" s="115"/>
      <c r="S579" s="117"/>
    </row>
    <row r="580" spans="1:19" ht="27.75" customHeight="1">
      <c r="A580" s="282" t="s">
        <v>0</v>
      </c>
      <c r="B580" s="37"/>
      <c r="C580" s="37"/>
      <c r="D580" s="6"/>
      <c r="E580" s="128" t="s">
        <v>815</v>
      </c>
      <c r="F580" s="533"/>
      <c r="G580" s="63"/>
      <c r="H580" s="6"/>
      <c r="I580" s="6"/>
      <c r="J580" s="6"/>
      <c r="K580" s="6"/>
      <c r="L580" s="6"/>
      <c r="M580" s="6"/>
      <c r="N580" s="6"/>
      <c r="O580" s="7"/>
      <c r="P580" s="6"/>
      <c r="Q580" s="6"/>
      <c r="R580" s="6"/>
      <c r="S580" s="29"/>
    </row>
    <row r="581" spans="1:19" ht="15" customHeight="1">
      <c r="A581" s="8"/>
      <c r="B581" s="131" t="s">
        <v>27</v>
      </c>
      <c r="C581" s="131"/>
      <c r="D581" s="9"/>
      <c r="E581" s="9"/>
      <c r="F581" s="521"/>
      <c r="G581" s="9"/>
      <c r="H581" s="9"/>
      <c r="I581" s="9"/>
      <c r="J581" s="9"/>
      <c r="K581" s="10"/>
      <c r="L581" s="9"/>
      <c r="M581" s="9"/>
      <c r="N581" s="10"/>
      <c r="O581" s="11"/>
      <c r="P581" s="9"/>
      <c r="Q581" s="9"/>
      <c r="R581" s="9"/>
      <c r="S581" s="30" t="s">
        <v>889</v>
      </c>
    </row>
    <row r="582" spans="1:19" s="384" customFormat="1" ht="19.5" customHeight="1">
      <c r="A582" s="325"/>
      <c r="B582" s="365"/>
      <c r="C582" s="365"/>
      <c r="D582" s="365"/>
      <c r="E582" s="366" t="s">
        <v>1296</v>
      </c>
      <c r="F582" s="578"/>
      <c r="G582" s="9"/>
      <c r="H582" s="9"/>
      <c r="I582" s="9"/>
      <c r="J582" s="9"/>
      <c r="K582" s="9"/>
      <c r="L582" s="9"/>
      <c r="M582" s="9"/>
      <c r="N582" s="9"/>
      <c r="O582" s="11"/>
      <c r="P582" s="9"/>
      <c r="Q582" s="9"/>
      <c r="R582" s="9"/>
      <c r="S582" s="203"/>
    </row>
    <row r="583" spans="1:19" ht="25.5" customHeight="1">
      <c r="A583" s="416" t="s">
        <v>1126</v>
      </c>
      <c r="B583" s="414" t="s">
        <v>1127</v>
      </c>
      <c r="C583" s="332" t="s">
        <v>851</v>
      </c>
      <c r="D583" s="414" t="s">
        <v>1</v>
      </c>
      <c r="E583" s="414" t="s">
        <v>1124</v>
      </c>
      <c r="F583" s="594" t="s">
        <v>1153</v>
      </c>
      <c r="G583" s="415" t="s">
        <v>1120</v>
      </c>
      <c r="H583" s="415" t="s">
        <v>1121</v>
      </c>
      <c r="I583" s="415" t="s">
        <v>898</v>
      </c>
      <c r="J583" s="415" t="s">
        <v>37</v>
      </c>
      <c r="K583" s="415" t="s">
        <v>1122</v>
      </c>
      <c r="L583" s="513" t="s">
        <v>18</v>
      </c>
      <c r="M583" s="415" t="s">
        <v>19</v>
      </c>
      <c r="N583" s="415" t="s">
        <v>1138</v>
      </c>
      <c r="O583" s="415" t="s">
        <v>1125</v>
      </c>
      <c r="P583" s="368" t="s">
        <v>1123</v>
      </c>
      <c r="Q583" s="415" t="s">
        <v>32</v>
      </c>
      <c r="R583" s="415" t="s">
        <v>1128</v>
      </c>
      <c r="S583" s="417" t="s">
        <v>20</v>
      </c>
    </row>
    <row r="584" spans="1:19" ht="19.5" customHeight="1">
      <c r="A584" s="389" t="s">
        <v>537</v>
      </c>
      <c r="B584" s="343"/>
      <c r="C584" s="343"/>
      <c r="D584" s="343"/>
      <c r="E584" s="343"/>
      <c r="F584" s="588"/>
      <c r="G584" s="343"/>
      <c r="H584" s="343"/>
      <c r="I584" s="343"/>
      <c r="J584" s="343"/>
      <c r="K584" s="172"/>
      <c r="L584" s="343"/>
      <c r="M584" s="343"/>
      <c r="N584" s="172"/>
      <c r="O584" s="173"/>
      <c r="P584" s="172"/>
      <c r="Q584" s="343"/>
      <c r="R584" s="343"/>
      <c r="S584" s="187"/>
    </row>
    <row r="585" spans="1:19" ht="24" customHeight="1">
      <c r="A585" s="175">
        <v>1400201</v>
      </c>
      <c r="B585" s="205" t="s">
        <v>808</v>
      </c>
      <c r="C585" s="176"/>
      <c r="D585" s="680" t="s">
        <v>947</v>
      </c>
      <c r="E585" s="680" t="s">
        <v>809</v>
      </c>
      <c r="F585" s="570">
        <v>15</v>
      </c>
      <c r="G585" s="176">
        <v>6000</v>
      </c>
      <c r="H585" s="176">
        <v>0</v>
      </c>
      <c r="I585" s="176">
        <v>0</v>
      </c>
      <c r="J585" s="176">
        <v>0</v>
      </c>
      <c r="K585" s="176">
        <v>0</v>
      </c>
      <c r="L585" s="176">
        <v>734.34</v>
      </c>
      <c r="M585" s="176">
        <v>0</v>
      </c>
      <c r="N585" s="176">
        <v>0</v>
      </c>
      <c r="O585" s="176">
        <v>0</v>
      </c>
      <c r="P585" s="176">
        <v>0</v>
      </c>
      <c r="Q585" s="176">
        <v>0.06</v>
      </c>
      <c r="R585" s="176">
        <f>G585+H585+I585+K585-N585-P585-L585-O585+M585-Q585</f>
        <v>5265.599999999999</v>
      </c>
      <c r="S585" s="179"/>
    </row>
    <row r="586" spans="1:19" ht="24" customHeight="1">
      <c r="A586" s="175">
        <v>4100103</v>
      </c>
      <c r="B586" s="205" t="s">
        <v>214</v>
      </c>
      <c r="C586" s="176"/>
      <c r="D586" s="680" t="s">
        <v>215</v>
      </c>
      <c r="E586" s="680" t="s">
        <v>2</v>
      </c>
      <c r="F586" s="570">
        <v>15</v>
      </c>
      <c r="G586" s="176">
        <v>2430</v>
      </c>
      <c r="H586" s="176">
        <v>0</v>
      </c>
      <c r="I586" s="176">
        <v>0</v>
      </c>
      <c r="J586" s="176">
        <v>0</v>
      </c>
      <c r="K586" s="176">
        <v>0</v>
      </c>
      <c r="L586" s="176">
        <v>0.04</v>
      </c>
      <c r="M586" s="176">
        <v>0</v>
      </c>
      <c r="N586" s="176">
        <v>500</v>
      </c>
      <c r="O586" s="176">
        <v>0</v>
      </c>
      <c r="P586" s="176">
        <v>0</v>
      </c>
      <c r="Q586" s="176">
        <v>-0.04</v>
      </c>
      <c r="R586" s="176">
        <f>G586+H586+I586+K586-N586-P586-L586-O586+M586-Q586</f>
        <v>1930</v>
      </c>
      <c r="S586" s="427"/>
    </row>
    <row r="587" spans="1:19" ht="24" customHeight="1">
      <c r="A587" s="175">
        <v>14000000</v>
      </c>
      <c r="B587" s="205" t="s">
        <v>538</v>
      </c>
      <c r="C587" s="176"/>
      <c r="D587" s="680" t="s">
        <v>539</v>
      </c>
      <c r="E587" s="680" t="s">
        <v>540</v>
      </c>
      <c r="F587" s="570">
        <v>15</v>
      </c>
      <c r="G587" s="176">
        <v>7166.19</v>
      </c>
      <c r="H587" s="176">
        <v>0</v>
      </c>
      <c r="I587" s="176">
        <v>0</v>
      </c>
      <c r="J587" s="176">
        <v>0</v>
      </c>
      <c r="K587" s="176">
        <v>0</v>
      </c>
      <c r="L587" s="176">
        <v>983.44</v>
      </c>
      <c r="M587" s="176">
        <v>0</v>
      </c>
      <c r="N587" s="176">
        <v>0</v>
      </c>
      <c r="O587" s="176">
        <v>0</v>
      </c>
      <c r="P587" s="176">
        <v>124</v>
      </c>
      <c r="Q587" s="176">
        <v>-0.05</v>
      </c>
      <c r="R587" s="176">
        <f>G587+H587+I587+K587-N587-P587-L587-O587+M587-Q587</f>
        <v>6058.8</v>
      </c>
      <c r="S587" s="179"/>
    </row>
    <row r="588" spans="1:19" ht="24" customHeight="1">
      <c r="A588" s="175">
        <v>15100204</v>
      </c>
      <c r="B588" s="205" t="s">
        <v>581</v>
      </c>
      <c r="C588" s="176"/>
      <c r="D588" s="680" t="s">
        <v>582</v>
      </c>
      <c r="E588" s="680" t="s">
        <v>11</v>
      </c>
      <c r="F588" s="570">
        <v>15</v>
      </c>
      <c r="G588" s="176">
        <v>1502.76</v>
      </c>
      <c r="H588" s="176">
        <v>0</v>
      </c>
      <c r="I588" s="176">
        <v>0</v>
      </c>
      <c r="J588" s="176">
        <v>0</v>
      </c>
      <c r="K588" s="176">
        <v>0</v>
      </c>
      <c r="L588" s="176">
        <v>0</v>
      </c>
      <c r="M588" s="176">
        <v>115.43</v>
      </c>
      <c r="N588" s="176">
        <v>0</v>
      </c>
      <c r="O588" s="176">
        <v>0</v>
      </c>
      <c r="P588" s="176">
        <v>0</v>
      </c>
      <c r="Q588" s="176">
        <v>-0.01</v>
      </c>
      <c r="R588" s="176">
        <f>G588+H588+I588+K588-N588-P588-L588-O588+M588-Q588</f>
        <v>1618.2</v>
      </c>
      <c r="S588" s="179"/>
    </row>
    <row r="589" spans="1:19" ht="24" customHeight="1">
      <c r="A589" s="175">
        <v>15100207</v>
      </c>
      <c r="B589" s="205" t="s">
        <v>587</v>
      </c>
      <c r="C589" s="176"/>
      <c r="D589" s="680" t="s">
        <v>588</v>
      </c>
      <c r="E589" s="680" t="s">
        <v>11</v>
      </c>
      <c r="F589" s="570">
        <v>15</v>
      </c>
      <c r="G589" s="176">
        <v>1680</v>
      </c>
      <c r="H589" s="176">
        <v>0</v>
      </c>
      <c r="I589" s="176">
        <v>0</v>
      </c>
      <c r="J589" s="176">
        <v>0</v>
      </c>
      <c r="K589" s="176">
        <v>0</v>
      </c>
      <c r="L589" s="176">
        <v>0</v>
      </c>
      <c r="M589" s="176">
        <v>104.08</v>
      </c>
      <c r="N589" s="176">
        <v>300</v>
      </c>
      <c r="O589" s="176">
        <v>0</v>
      </c>
      <c r="P589" s="176">
        <v>0</v>
      </c>
      <c r="Q589" s="176">
        <v>0.08</v>
      </c>
      <c r="R589" s="176">
        <f>G589+H589+I589+K589-N589-P589-L589-O589+M589-Q589</f>
        <v>1484</v>
      </c>
      <c r="S589" s="179"/>
    </row>
    <row r="590" spans="1:19" ht="18" customHeight="1">
      <c r="A590" s="419" t="s">
        <v>137</v>
      </c>
      <c r="B590" s="481"/>
      <c r="C590" s="481"/>
      <c r="D590" s="683"/>
      <c r="E590" s="683"/>
      <c r="F590" s="585"/>
      <c r="G590" s="488">
        <f>SUM(G585:G589)</f>
        <v>18778.949999999997</v>
      </c>
      <c r="H590" s="488">
        <f aca="true" t="shared" si="85" ref="H590:R590">SUM(H585:H589)</f>
        <v>0</v>
      </c>
      <c r="I590" s="488">
        <f t="shared" si="85"/>
        <v>0</v>
      </c>
      <c r="J590" s="488">
        <f t="shared" si="85"/>
        <v>0</v>
      </c>
      <c r="K590" s="488">
        <f t="shared" si="85"/>
        <v>0</v>
      </c>
      <c r="L590" s="488">
        <f>SUM(L585:L589)</f>
        <v>1717.8200000000002</v>
      </c>
      <c r="M590" s="488">
        <f>SUM(M585:M589)</f>
        <v>219.51</v>
      </c>
      <c r="N590" s="488">
        <f t="shared" si="85"/>
        <v>800</v>
      </c>
      <c r="O590" s="488">
        <f t="shared" si="85"/>
        <v>0</v>
      </c>
      <c r="P590" s="488">
        <f t="shared" si="85"/>
        <v>124</v>
      </c>
      <c r="Q590" s="488">
        <f t="shared" si="85"/>
        <v>0.039999999999999994</v>
      </c>
      <c r="R590" s="488">
        <f t="shared" si="85"/>
        <v>16356.6</v>
      </c>
      <c r="S590" s="420"/>
    </row>
    <row r="591" spans="1:19" ht="19.5" customHeight="1">
      <c r="A591" s="389" t="s">
        <v>12</v>
      </c>
      <c r="B591" s="184"/>
      <c r="C591" s="184"/>
      <c r="D591" s="684"/>
      <c r="E591" s="684"/>
      <c r="F591" s="571"/>
      <c r="G591" s="343"/>
      <c r="H591" s="343"/>
      <c r="I591" s="343"/>
      <c r="J591" s="343"/>
      <c r="K591" s="343"/>
      <c r="L591" s="343"/>
      <c r="M591" s="343"/>
      <c r="N591" s="343"/>
      <c r="O591" s="343"/>
      <c r="P591" s="343"/>
      <c r="Q591" s="343"/>
      <c r="R591" s="343"/>
      <c r="S591" s="187"/>
    </row>
    <row r="592" spans="1:19" ht="24" customHeight="1">
      <c r="A592" s="175">
        <v>14100001</v>
      </c>
      <c r="B592" s="205" t="s">
        <v>541</v>
      </c>
      <c r="C592" s="176"/>
      <c r="D592" s="680" t="s">
        <v>542</v>
      </c>
      <c r="E592" s="680" t="s">
        <v>543</v>
      </c>
      <c r="F592" s="570">
        <v>15</v>
      </c>
      <c r="G592" s="176">
        <v>5812.5</v>
      </c>
      <c r="H592" s="176">
        <v>0</v>
      </c>
      <c r="I592" s="176">
        <v>0</v>
      </c>
      <c r="J592" s="176">
        <v>300</v>
      </c>
      <c r="K592" s="176">
        <v>0</v>
      </c>
      <c r="L592" s="176">
        <v>694.29</v>
      </c>
      <c r="M592" s="176">
        <v>0</v>
      </c>
      <c r="N592" s="176">
        <v>0</v>
      </c>
      <c r="O592" s="176">
        <v>0</v>
      </c>
      <c r="P592" s="176">
        <v>0</v>
      </c>
      <c r="Q592" s="176">
        <v>0.01</v>
      </c>
      <c r="R592" s="176">
        <f aca="true" t="shared" si="86" ref="R592:R606">G592+H592+I592+J592+K592-N592-P592-L592-O592+M592-Q592</f>
        <v>5418.2</v>
      </c>
      <c r="S592" s="179"/>
    </row>
    <row r="593" spans="1:19" ht="24" customHeight="1">
      <c r="A593" s="175">
        <v>14100100</v>
      </c>
      <c r="B593" s="205" t="s">
        <v>544</v>
      </c>
      <c r="C593" s="176"/>
      <c r="D593" s="680" t="s">
        <v>545</v>
      </c>
      <c r="E593" s="680" t="s">
        <v>546</v>
      </c>
      <c r="F593" s="570">
        <v>15</v>
      </c>
      <c r="G593" s="176">
        <v>1984.5</v>
      </c>
      <c r="H593" s="176">
        <v>0</v>
      </c>
      <c r="I593" s="176">
        <v>0</v>
      </c>
      <c r="J593" s="176">
        <v>0</v>
      </c>
      <c r="K593" s="176">
        <v>0</v>
      </c>
      <c r="L593" s="176">
        <v>0</v>
      </c>
      <c r="M593" s="176">
        <v>72.67</v>
      </c>
      <c r="N593" s="176">
        <v>0</v>
      </c>
      <c r="O593" s="176">
        <v>0</v>
      </c>
      <c r="P593" s="176">
        <v>0</v>
      </c>
      <c r="Q593" s="176">
        <v>-0.03</v>
      </c>
      <c r="R593" s="176">
        <f t="shared" si="86"/>
        <v>2057.2000000000003</v>
      </c>
      <c r="S593" s="179"/>
    </row>
    <row r="594" spans="1:19" ht="24" customHeight="1">
      <c r="A594" s="175">
        <v>14100201</v>
      </c>
      <c r="B594" s="205" t="s">
        <v>547</v>
      </c>
      <c r="C594" s="176"/>
      <c r="D594" s="680" t="s">
        <v>548</v>
      </c>
      <c r="E594" s="680" t="s">
        <v>549</v>
      </c>
      <c r="F594" s="570">
        <v>15</v>
      </c>
      <c r="G594" s="176">
        <v>2327.4</v>
      </c>
      <c r="H594" s="178">
        <v>0</v>
      </c>
      <c r="I594" s="176">
        <v>0</v>
      </c>
      <c r="J594" s="176">
        <v>300</v>
      </c>
      <c r="K594" s="176">
        <v>0</v>
      </c>
      <c r="L594" s="176">
        <v>0</v>
      </c>
      <c r="M594" s="176">
        <v>25.61</v>
      </c>
      <c r="N594" s="176">
        <v>0</v>
      </c>
      <c r="O594" s="176">
        <v>0</v>
      </c>
      <c r="P594" s="176">
        <v>0</v>
      </c>
      <c r="Q594" s="176">
        <v>0.01</v>
      </c>
      <c r="R594" s="176">
        <f t="shared" si="86"/>
        <v>2653</v>
      </c>
      <c r="S594" s="179"/>
    </row>
    <row r="595" spans="1:19" ht="24" customHeight="1">
      <c r="A595" s="175">
        <v>14100202</v>
      </c>
      <c r="B595" s="205" t="s">
        <v>550</v>
      </c>
      <c r="C595" s="176"/>
      <c r="D595" s="680" t="s">
        <v>551</v>
      </c>
      <c r="E595" s="680" t="s">
        <v>549</v>
      </c>
      <c r="F595" s="570">
        <v>15</v>
      </c>
      <c r="G595" s="176">
        <v>2327.4</v>
      </c>
      <c r="H595" s="176">
        <v>0</v>
      </c>
      <c r="I595" s="176">
        <v>0</v>
      </c>
      <c r="J595" s="176">
        <v>300</v>
      </c>
      <c r="K595" s="176">
        <v>0</v>
      </c>
      <c r="L595" s="176">
        <v>0</v>
      </c>
      <c r="M595" s="176">
        <v>25.61</v>
      </c>
      <c r="N595" s="176">
        <v>0</v>
      </c>
      <c r="O595" s="176">
        <v>80.68</v>
      </c>
      <c r="P595" s="176">
        <v>0</v>
      </c>
      <c r="Q595" s="176">
        <v>0.13</v>
      </c>
      <c r="R595" s="176">
        <f t="shared" si="86"/>
        <v>2572.2000000000003</v>
      </c>
      <c r="S595" s="179"/>
    </row>
    <row r="596" spans="1:19" ht="24" customHeight="1">
      <c r="A596" s="175">
        <v>14100203</v>
      </c>
      <c r="B596" s="205" t="s">
        <v>552</v>
      </c>
      <c r="C596" s="176"/>
      <c r="D596" s="680" t="s">
        <v>553</v>
      </c>
      <c r="E596" s="680" t="s">
        <v>549</v>
      </c>
      <c r="F596" s="570">
        <v>15</v>
      </c>
      <c r="G596" s="176">
        <v>2327.4</v>
      </c>
      <c r="H596" s="176">
        <v>0</v>
      </c>
      <c r="I596" s="176">
        <v>0</v>
      </c>
      <c r="J596" s="176">
        <v>300</v>
      </c>
      <c r="K596" s="176">
        <v>0</v>
      </c>
      <c r="L596" s="176">
        <v>0</v>
      </c>
      <c r="M596" s="176">
        <v>25.61</v>
      </c>
      <c r="N596" s="176">
        <v>0</v>
      </c>
      <c r="O596" s="176">
        <v>0</v>
      </c>
      <c r="P596" s="176">
        <v>0</v>
      </c>
      <c r="Q596" s="176">
        <v>0.01</v>
      </c>
      <c r="R596" s="176">
        <f t="shared" si="86"/>
        <v>2653</v>
      </c>
      <c r="S596" s="179"/>
    </row>
    <row r="597" spans="1:19" ht="24" customHeight="1">
      <c r="A597" s="175">
        <v>14100301</v>
      </c>
      <c r="B597" s="205" t="s">
        <v>554</v>
      </c>
      <c r="C597" s="176"/>
      <c r="D597" s="680" t="s">
        <v>555</v>
      </c>
      <c r="E597" s="680" t="s">
        <v>556</v>
      </c>
      <c r="F597" s="570">
        <v>15</v>
      </c>
      <c r="G597" s="176">
        <v>2327.4</v>
      </c>
      <c r="H597" s="176">
        <v>0</v>
      </c>
      <c r="I597" s="176">
        <v>0</v>
      </c>
      <c r="J597" s="176">
        <v>0</v>
      </c>
      <c r="K597" s="176">
        <v>0</v>
      </c>
      <c r="L597" s="176">
        <v>0</v>
      </c>
      <c r="M597" s="176">
        <v>25.61</v>
      </c>
      <c r="N597" s="176">
        <v>500</v>
      </c>
      <c r="O597" s="176">
        <v>149.55</v>
      </c>
      <c r="P597" s="176">
        <v>0</v>
      </c>
      <c r="Q597" s="176">
        <v>0.06</v>
      </c>
      <c r="R597" s="176">
        <f t="shared" si="86"/>
        <v>1703.4</v>
      </c>
      <c r="S597" s="179"/>
    </row>
    <row r="598" spans="1:19" ht="24" customHeight="1">
      <c r="A598" s="175">
        <v>14100401</v>
      </c>
      <c r="B598" s="205" t="s">
        <v>557</v>
      </c>
      <c r="C598" s="176"/>
      <c r="D598" s="680" t="s">
        <v>558</v>
      </c>
      <c r="E598" s="680" t="s">
        <v>13</v>
      </c>
      <c r="F598" s="570">
        <v>15</v>
      </c>
      <c r="G598" s="176">
        <v>2500.05</v>
      </c>
      <c r="H598" s="176">
        <v>0</v>
      </c>
      <c r="I598" s="176">
        <v>0</v>
      </c>
      <c r="J598" s="176">
        <v>300</v>
      </c>
      <c r="K598" s="178">
        <v>0</v>
      </c>
      <c r="L598" s="176">
        <v>7.66</v>
      </c>
      <c r="M598" s="176">
        <v>0</v>
      </c>
      <c r="N598" s="176">
        <v>0</v>
      </c>
      <c r="O598" s="176">
        <v>0</v>
      </c>
      <c r="P598" s="176">
        <v>0</v>
      </c>
      <c r="Q598" s="176">
        <v>-0.01</v>
      </c>
      <c r="R598" s="176">
        <f t="shared" si="86"/>
        <v>2792.4000000000005</v>
      </c>
      <c r="S598" s="179"/>
    </row>
    <row r="599" spans="1:19" ht="24" customHeight="1">
      <c r="A599" s="175">
        <v>14100402</v>
      </c>
      <c r="B599" s="205" t="s">
        <v>559</v>
      </c>
      <c r="C599" s="176"/>
      <c r="D599" s="680" t="s">
        <v>560</v>
      </c>
      <c r="E599" s="680" t="s">
        <v>13</v>
      </c>
      <c r="F599" s="570">
        <v>15</v>
      </c>
      <c r="G599" s="176">
        <v>2500.05</v>
      </c>
      <c r="H599" s="176">
        <v>0</v>
      </c>
      <c r="I599" s="176">
        <v>0</v>
      </c>
      <c r="J599" s="176">
        <v>300</v>
      </c>
      <c r="K599" s="176">
        <v>0</v>
      </c>
      <c r="L599" s="176">
        <v>7.66</v>
      </c>
      <c r="M599" s="176">
        <v>0</v>
      </c>
      <c r="N599" s="176">
        <v>0</v>
      </c>
      <c r="O599" s="176">
        <v>327.15</v>
      </c>
      <c r="P599" s="176">
        <v>0</v>
      </c>
      <c r="Q599" s="176">
        <v>0.04</v>
      </c>
      <c r="R599" s="176">
        <f t="shared" si="86"/>
        <v>2465.2000000000003</v>
      </c>
      <c r="S599" s="179"/>
    </row>
    <row r="600" spans="1:19" ht="24" customHeight="1">
      <c r="A600" s="175">
        <v>14100403</v>
      </c>
      <c r="B600" s="205" t="s">
        <v>561</v>
      </c>
      <c r="C600" s="176"/>
      <c r="D600" s="680" t="s">
        <v>562</v>
      </c>
      <c r="E600" s="680" t="s">
        <v>13</v>
      </c>
      <c r="F600" s="570">
        <v>15</v>
      </c>
      <c r="G600" s="176">
        <v>2500.05</v>
      </c>
      <c r="H600" s="176">
        <v>0</v>
      </c>
      <c r="I600" s="176">
        <v>0</v>
      </c>
      <c r="J600" s="176">
        <v>300</v>
      </c>
      <c r="K600" s="178">
        <v>0</v>
      </c>
      <c r="L600" s="176">
        <v>7.66</v>
      </c>
      <c r="M600" s="176">
        <v>0</v>
      </c>
      <c r="N600" s="176">
        <v>0</v>
      </c>
      <c r="O600" s="176">
        <v>0</v>
      </c>
      <c r="P600" s="176">
        <v>0</v>
      </c>
      <c r="Q600" s="176">
        <v>-0.01</v>
      </c>
      <c r="R600" s="176">
        <f t="shared" si="86"/>
        <v>2792.4000000000005</v>
      </c>
      <c r="S600" s="179"/>
    </row>
    <row r="601" spans="1:19" ht="24" customHeight="1">
      <c r="A601" s="175">
        <v>14100404</v>
      </c>
      <c r="B601" s="205" t="s">
        <v>563</v>
      </c>
      <c r="C601" s="176"/>
      <c r="D601" s="680" t="s">
        <v>564</v>
      </c>
      <c r="E601" s="680" t="s">
        <v>13</v>
      </c>
      <c r="F601" s="570">
        <v>15</v>
      </c>
      <c r="G601" s="176">
        <v>2500.05</v>
      </c>
      <c r="H601" s="176">
        <v>0</v>
      </c>
      <c r="I601" s="176">
        <v>0</v>
      </c>
      <c r="J601" s="176">
        <v>300</v>
      </c>
      <c r="K601" s="176">
        <v>0</v>
      </c>
      <c r="L601" s="176">
        <v>7.66</v>
      </c>
      <c r="M601" s="176">
        <v>0</v>
      </c>
      <c r="N601" s="176">
        <v>400</v>
      </c>
      <c r="O601" s="176">
        <v>361.78</v>
      </c>
      <c r="P601" s="176">
        <v>0</v>
      </c>
      <c r="Q601" s="176">
        <v>0.01</v>
      </c>
      <c r="R601" s="176">
        <f t="shared" si="86"/>
        <v>2030.6000000000004</v>
      </c>
      <c r="S601" s="179"/>
    </row>
    <row r="602" spans="1:19" ht="24" customHeight="1">
      <c r="A602" s="175">
        <v>14100407</v>
      </c>
      <c r="B602" s="205" t="s">
        <v>565</v>
      </c>
      <c r="C602" s="176"/>
      <c r="D602" s="680" t="s">
        <v>566</v>
      </c>
      <c r="E602" s="680" t="s">
        <v>13</v>
      </c>
      <c r="F602" s="570">
        <v>15</v>
      </c>
      <c r="G602" s="176">
        <v>2500.05</v>
      </c>
      <c r="H602" s="176">
        <v>0</v>
      </c>
      <c r="I602" s="176">
        <v>0</v>
      </c>
      <c r="J602" s="176">
        <v>300</v>
      </c>
      <c r="K602" s="176">
        <v>0</v>
      </c>
      <c r="L602" s="176">
        <v>7.66</v>
      </c>
      <c r="M602" s="176">
        <v>0</v>
      </c>
      <c r="N602" s="176">
        <v>0</v>
      </c>
      <c r="O602" s="176">
        <v>0</v>
      </c>
      <c r="P602" s="176">
        <v>0</v>
      </c>
      <c r="Q602" s="176">
        <v>-0.01</v>
      </c>
      <c r="R602" s="176">
        <f t="shared" si="86"/>
        <v>2792.4000000000005</v>
      </c>
      <c r="S602" s="179"/>
    </row>
    <row r="603" spans="1:19" ht="24" customHeight="1">
      <c r="A603" s="175">
        <v>14100408</v>
      </c>
      <c r="B603" s="205" t="s">
        <v>567</v>
      </c>
      <c r="C603" s="176"/>
      <c r="D603" s="680" t="s">
        <v>948</v>
      </c>
      <c r="E603" s="680" t="s">
        <v>543</v>
      </c>
      <c r="F603" s="570">
        <v>15</v>
      </c>
      <c r="G603" s="176">
        <v>5812.5</v>
      </c>
      <c r="H603" s="176">
        <v>0</v>
      </c>
      <c r="I603" s="176">
        <v>0</v>
      </c>
      <c r="J603" s="176">
        <v>300</v>
      </c>
      <c r="K603" s="176">
        <v>0</v>
      </c>
      <c r="L603" s="176">
        <v>694.29</v>
      </c>
      <c r="M603" s="176">
        <v>0</v>
      </c>
      <c r="N603" s="176">
        <v>0</v>
      </c>
      <c r="O603" s="176">
        <v>0</v>
      </c>
      <c r="P603" s="176">
        <v>0</v>
      </c>
      <c r="Q603" s="176">
        <v>0.01</v>
      </c>
      <c r="R603" s="176">
        <f t="shared" si="86"/>
        <v>5418.2</v>
      </c>
      <c r="S603" s="179"/>
    </row>
    <row r="604" spans="1:19" ht="24" customHeight="1">
      <c r="A604" s="175">
        <v>14100409</v>
      </c>
      <c r="B604" s="205" t="s">
        <v>568</v>
      </c>
      <c r="C604" s="176"/>
      <c r="D604" s="680" t="s">
        <v>949</v>
      </c>
      <c r="E604" s="680" t="s">
        <v>543</v>
      </c>
      <c r="F604" s="570">
        <v>15</v>
      </c>
      <c r="G604" s="176">
        <v>5812.5</v>
      </c>
      <c r="H604" s="176">
        <v>0</v>
      </c>
      <c r="I604" s="176">
        <v>0</v>
      </c>
      <c r="J604" s="176">
        <v>300</v>
      </c>
      <c r="K604" s="176">
        <v>0</v>
      </c>
      <c r="L604" s="176">
        <v>694.29</v>
      </c>
      <c r="M604" s="176">
        <v>0</v>
      </c>
      <c r="N604" s="176">
        <v>0</v>
      </c>
      <c r="O604" s="176">
        <v>0</v>
      </c>
      <c r="P604" s="176">
        <v>0</v>
      </c>
      <c r="Q604" s="176">
        <v>0.01</v>
      </c>
      <c r="R604" s="176">
        <f t="shared" si="86"/>
        <v>5418.2</v>
      </c>
      <c r="S604" s="179"/>
    </row>
    <row r="605" spans="1:19" ht="24" customHeight="1">
      <c r="A605" s="175">
        <v>14100410</v>
      </c>
      <c r="B605" s="205" t="s">
        <v>569</v>
      </c>
      <c r="C605" s="176"/>
      <c r="D605" s="680" t="s">
        <v>950</v>
      </c>
      <c r="E605" s="680" t="s">
        <v>543</v>
      </c>
      <c r="F605" s="570">
        <v>15</v>
      </c>
      <c r="G605" s="176">
        <v>5812.5</v>
      </c>
      <c r="H605" s="176">
        <v>0</v>
      </c>
      <c r="I605" s="176">
        <v>0</v>
      </c>
      <c r="J605" s="176">
        <v>300</v>
      </c>
      <c r="K605" s="176">
        <v>0</v>
      </c>
      <c r="L605" s="176">
        <v>694.29</v>
      </c>
      <c r="M605" s="176">
        <v>0</v>
      </c>
      <c r="N605" s="176">
        <v>0</v>
      </c>
      <c r="O605" s="176">
        <v>714.15</v>
      </c>
      <c r="P605" s="176">
        <v>0</v>
      </c>
      <c r="Q605" s="176">
        <v>-0.14</v>
      </c>
      <c r="R605" s="176">
        <f t="shared" si="86"/>
        <v>4704.200000000001</v>
      </c>
      <c r="S605" s="179"/>
    </row>
    <row r="606" spans="1:19" s="25" customFormat="1" ht="24" customHeight="1">
      <c r="A606" s="175">
        <v>14100412</v>
      </c>
      <c r="B606" s="205" t="s">
        <v>570</v>
      </c>
      <c r="C606" s="176"/>
      <c r="D606" s="680" t="s">
        <v>951</v>
      </c>
      <c r="E606" s="680" t="s">
        <v>543</v>
      </c>
      <c r="F606" s="570">
        <v>15</v>
      </c>
      <c r="G606" s="176">
        <v>5812.5</v>
      </c>
      <c r="H606" s="176">
        <v>0</v>
      </c>
      <c r="I606" s="176">
        <v>0</v>
      </c>
      <c r="J606" s="176">
        <v>300</v>
      </c>
      <c r="K606" s="176">
        <v>0</v>
      </c>
      <c r="L606" s="176">
        <v>694.29</v>
      </c>
      <c r="M606" s="176">
        <v>0</v>
      </c>
      <c r="N606" s="176">
        <v>0</v>
      </c>
      <c r="O606" s="176">
        <v>0</v>
      </c>
      <c r="P606" s="176">
        <v>0</v>
      </c>
      <c r="Q606" s="176">
        <v>0.01</v>
      </c>
      <c r="R606" s="176">
        <f t="shared" si="86"/>
        <v>5418.2</v>
      </c>
      <c r="S606" s="179"/>
    </row>
    <row r="607" spans="1:19" ht="21" customHeight="1">
      <c r="A607" s="419" t="s">
        <v>137</v>
      </c>
      <c r="B607" s="482"/>
      <c r="C607" s="482"/>
      <c r="D607" s="489"/>
      <c r="E607" s="489"/>
      <c r="F607" s="596"/>
      <c r="G607" s="411">
        <f aca="true" t="shared" si="87" ref="G607:R607">SUM(G592:G606)</f>
        <v>52856.84999999999</v>
      </c>
      <c r="H607" s="411">
        <f t="shared" si="87"/>
        <v>0</v>
      </c>
      <c r="I607" s="411">
        <f t="shared" si="87"/>
        <v>0</v>
      </c>
      <c r="J607" s="411">
        <f t="shared" si="87"/>
        <v>3900</v>
      </c>
      <c r="K607" s="411">
        <f t="shared" si="87"/>
        <v>0</v>
      </c>
      <c r="L607" s="411">
        <f>SUM(L592:L606)</f>
        <v>3509.7499999999995</v>
      </c>
      <c r="M607" s="411">
        <f>SUM(M592:M606)</f>
        <v>175.11</v>
      </c>
      <c r="N607" s="411">
        <f t="shared" si="87"/>
        <v>900</v>
      </c>
      <c r="O607" s="411">
        <f t="shared" si="87"/>
        <v>1633.31</v>
      </c>
      <c r="P607" s="411">
        <f t="shared" si="87"/>
        <v>0</v>
      </c>
      <c r="Q607" s="411">
        <f t="shared" si="87"/>
        <v>0.09999999999999999</v>
      </c>
      <c r="R607" s="411">
        <f t="shared" si="87"/>
        <v>50888.8</v>
      </c>
      <c r="S607" s="490"/>
    </row>
    <row r="608" spans="1:19" s="286" customFormat="1" ht="18.75" customHeight="1">
      <c r="A608" s="428"/>
      <c r="B608" s="351" t="s">
        <v>33</v>
      </c>
      <c r="C608" s="351"/>
      <c r="D608" s="422"/>
      <c r="E608" s="422"/>
      <c r="F608" s="597"/>
      <c r="G608" s="422">
        <f aca="true" t="shared" si="88" ref="G608:R608">G590+G607</f>
        <v>71635.79999999999</v>
      </c>
      <c r="H608" s="422">
        <f t="shared" si="88"/>
        <v>0</v>
      </c>
      <c r="I608" s="422">
        <f t="shared" si="88"/>
        <v>0</v>
      </c>
      <c r="J608" s="422">
        <f t="shared" si="88"/>
        <v>3900</v>
      </c>
      <c r="K608" s="422">
        <f t="shared" si="88"/>
        <v>0</v>
      </c>
      <c r="L608" s="422">
        <f t="shared" si="88"/>
        <v>5227.57</v>
      </c>
      <c r="M608" s="422">
        <f t="shared" si="88"/>
        <v>394.62</v>
      </c>
      <c r="N608" s="422">
        <f t="shared" si="88"/>
        <v>1700</v>
      </c>
      <c r="O608" s="422">
        <f t="shared" si="88"/>
        <v>1633.31</v>
      </c>
      <c r="P608" s="422">
        <f t="shared" si="88"/>
        <v>124</v>
      </c>
      <c r="Q608" s="422">
        <f t="shared" si="88"/>
        <v>0.13999999999999999</v>
      </c>
      <c r="R608" s="422">
        <f t="shared" si="88"/>
        <v>67245.40000000001</v>
      </c>
      <c r="S608" s="381"/>
    </row>
    <row r="609" spans="1:19" s="286" customFormat="1" ht="15" customHeight="1">
      <c r="A609" s="283"/>
      <c r="B609" s="284"/>
      <c r="C609" s="284"/>
      <c r="D609" s="284"/>
      <c r="E609" s="284" t="s">
        <v>43</v>
      </c>
      <c r="F609" s="531"/>
      <c r="G609" s="284"/>
      <c r="H609" s="284"/>
      <c r="I609" s="284"/>
      <c r="J609" s="284"/>
      <c r="K609" s="284"/>
      <c r="L609" s="284"/>
      <c r="M609" s="284"/>
      <c r="N609" s="284" t="s">
        <v>44</v>
      </c>
      <c r="O609" s="284"/>
      <c r="P609" s="284"/>
      <c r="Q609" s="284"/>
      <c r="R609" s="284"/>
      <c r="S609" s="285"/>
    </row>
    <row r="610" spans="1:19" ht="15" customHeight="1">
      <c r="A610" s="283" t="s">
        <v>1232</v>
      </c>
      <c r="B610" s="284"/>
      <c r="C610" s="284"/>
      <c r="D610" s="284"/>
      <c r="E610" s="284" t="s">
        <v>42</v>
      </c>
      <c r="F610" s="531"/>
      <c r="G610" s="284"/>
      <c r="H610" s="284"/>
      <c r="I610" s="284"/>
      <c r="J610" s="284"/>
      <c r="K610" s="284"/>
      <c r="L610" s="284"/>
      <c r="M610" s="284"/>
      <c r="N610" s="284" t="s">
        <v>45</v>
      </c>
      <c r="O610" s="284"/>
      <c r="P610" s="284"/>
      <c r="Q610" s="284"/>
      <c r="R610" s="284"/>
      <c r="S610" s="285"/>
    </row>
    <row r="611" spans="2:18" ht="15" customHeight="1">
      <c r="B611" s="20"/>
      <c r="C611" s="20"/>
      <c r="D611" s="20"/>
      <c r="E611" s="20"/>
      <c r="F611" s="532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spans="2:18" ht="18">
      <c r="B612" s="20"/>
      <c r="C612" s="20"/>
      <c r="D612" s="20"/>
      <c r="E612" s="20"/>
      <c r="F612" s="532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ht="24" customHeight="1"/>
    <row r="614" spans="1:19" ht="33.75">
      <c r="A614" s="282" t="s">
        <v>0</v>
      </c>
      <c r="B614" s="37"/>
      <c r="C614" s="37"/>
      <c r="D614" s="6"/>
      <c r="E614" s="128" t="s">
        <v>815</v>
      </c>
      <c r="F614" s="533"/>
      <c r="G614" s="6"/>
      <c r="H614" s="6"/>
      <c r="I614" s="6"/>
      <c r="J614" s="6"/>
      <c r="K614" s="6"/>
      <c r="L614" s="6"/>
      <c r="M614" s="6"/>
      <c r="N614" s="6"/>
      <c r="O614" s="7"/>
      <c r="P614" s="6"/>
      <c r="Q614" s="6"/>
      <c r="R614" s="6"/>
      <c r="S614" s="29"/>
    </row>
    <row r="615" spans="1:19" ht="20.25">
      <c r="A615" s="8"/>
      <c r="B615" s="272" t="s">
        <v>28</v>
      </c>
      <c r="C615" s="272"/>
      <c r="D615" s="9"/>
      <c r="E615" s="9"/>
      <c r="F615" s="521"/>
      <c r="G615" s="9"/>
      <c r="H615" s="9"/>
      <c r="I615" s="9"/>
      <c r="J615" s="9"/>
      <c r="K615" s="10"/>
      <c r="L615" s="9"/>
      <c r="M615" s="9"/>
      <c r="N615" s="10"/>
      <c r="O615" s="11"/>
      <c r="P615" s="9"/>
      <c r="Q615" s="9"/>
      <c r="R615" s="9"/>
      <c r="S615" s="30" t="s">
        <v>890</v>
      </c>
    </row>
    <row r="616" spans="1:19" s="384" customFormat="1" ht="33.75" customHeight="1">
      <c r="A616" s="12"/>
      <c r="B616" s="49"/>
      <c r="C616" s="49"/>
      <c r="D616" s="13"/>
      <c r="E616" s="130" t="s">
        <v>1296</v>
      </c>
      <c r="F616" s="522"/>
      <c r="G616" s="14"/>
      <c r="H616" s="14"/>
      <c r="I616" s="14"/>
      <c r="J616" s="14"/>
      <c r="K616" s="14"/>
      <c r="L616" s="14"/>
      <c r="M616" s="14"/>
      <c r="N616" s="14"/>
      <c r="O616" s="15"/>
      <c r="P616" s="14"/>
      <c r="Q616" s="14"/>
      <c r="R616" s="14"/>
      <c r="S616" s="31"/>
    </row>
    <row r="617" spans="1:19" ht="30" customHeight="1">
      <c r="A617" s="333" t="s">
        <v>1126</v>
      </c>
      <c r="B617" s="334" t="s">
        <v>1127</v>
      </c>
      <c r="C617" s="332" t="s">
        <v>851</v>
      </c>
      <c r="D617" s="334" t="s">
        <v>1</v>
      </c>
      <c r="E617" s="334" t="s">
        <v>1124</v>
      </c>
      <c r="F617" s="598" t="s">
        <v>1153</v>
      </c>
      <c r="G617" s="363" t="s">
        <v>1120</v>
      </c>
      <c r="H617" s="363" t="s">
        <v>1121</v>
      </c>
      <c r="I617" s="362" t="s">
        <v>1103</v>
      </c>
      <c r="J617" s="363" t="s">
        <v>37</v>
      </c>
      <c r="K617" s="363" t="s">
        <v>1122</v>
      </c>
      <c r="L617" s="363" t="s">
        <v>18</v>
      </c>
      <c r="M617" s="363" t="s">
        <v>19</v>
      </c>
      <c r="N617" s="701" t="s">
        <v>1138</v>
      </c>
      <c r="O617" s="363" t="s">
        <v>1125</v>
      </c>
      <c r="P617" s="171" t="s">
        <v>1123</v>
      </c>
      <c r="Q617" s="363" t="s">
        <v>32</v>
      </c>
      <c r="R617" s="363" t="s">
        <v>1128</v>
      </c>
      <c r="S617" s="388" t="s">
        <v>20</v>
      </c>
    </row>
    <row r="618" spans="1:19" ht="30" customHeight="1">
      <c r="A618" s="423" t="s">
        <v>571</v>
      </c>
      <c r="B618" s="424"/>
      <c r="C618" s="424"/>
      <c r="D618" s="424"/>
      <c r="E618" s="424"/>
      <c r="F618" s="540"/>
      <c r="G618" s="424"/>
      <c r="H618" s="424"/>
      <c r="I618" s="424"/>
      <c r="J618" s="424"/>
      <c r="K618" s="424"/>
      <c r="L618" s="424"/>
      <c r="M618" s="424"/>
      <c r="N618" s="424"/>
      <c r="O618" s="425"/>
      <c r="P618" s="424"/>
      <c r="Q618" s="424"/>
      <c r="R618" s="424"/>
      <c r="S618" s="426"/>
    </row>
    <row r="619" spans="1:19" ht="30" customHeight="1">
      <c r="A619" s="163">
        <v>15100201</v>
      </c>
      <c r="B619" s="71" t="s">
        <v>574</v>
      </c>
      <c r="C619" s="71"/>
      <c r="D619" s="47" t="s">
        <v>575</v>
      </c>
      <c r="E619" s="47" t="s">
        <v>576</v>
      </c>
      <c r="F619" s="560">
        <v>15</v>
      </c>
      <c r="G619" s="71">
        <v>479.59</v>
      </c>
      <c r="H619" s="71">
        <v>0</v>
      </c>
      <c r="I619" s="71">
        <v>0</v>
      </c>
      <c r="J619" s="71">
        <v>0</v>
      </c>
      <c r="K619" s="71">
        <v>0</v>
      </c>
      <c r="L619" s="71">
        <v>0</v>
      </c>
      <c r="M619" s="71">
        <v>181.11</v>
      </c>
      <c r="N619" s="71">
        <v>0</v>
      </c>
      <c r="O619" s="71">
        <v>0</v>
      </c>
      <c r="P619" s="71">
        <v>0</v>
      </c>
      <c r="Q619" s="71">
        <v>0.1</v>
      </c>
      <c r="R619" s="71">
        <f>G619+H619+I619+K619-N619-P619-L619-O619+M619-Q619</f>
        <v>660.6</v>
      </c>
      <c r="S619" s="32"/>
    </row>
    <row r="620" spans="1:19" ht="33" customHeight="1">
      <c r="A620" s="163">
        <v>15100202</v>
      </c>
      <c r="B620" s="71" t="s">
        <v>577</v>
      </c>
      <c r="C620" s="71"/>
      <c r="D620" s="47" t="s">
        <v>578</v>
      </c>
      <c r="E620" s="47" t="s">
        <v>576</v>
      </c>
      <c r="F620" s="560">
        <v>15</v>
      </c>
      <c r="G620" s="71">
        <v>457.59</v>
      </c>
      <c r="H620" s="71">
        <v>0</v>
      </c>
      <c r="I620" s="71">
        <v>0</v>
      </c>
      <c r="J620" s="71">
        <v>0</v>
      </c>
      <c r="K620" s="71">
        <v>0</v>
      </c>
      <c r="L620" s="71">
        <v>0</v>
      </c>
      <c r="M620" s="71">
        <v>182.51</v>
      </c>
      <c r="N620" s="71">
        <v>0</v>
      </c>
      <c r="O620" s="71">
        <v>0</v>
      </c>
      <c r="P620" s="71">
        <v>0</v>
      </c>
      <c r="Q620" s="71">
        <v>-0.1</v>
      </c>
      <c r="R620" s="71">
        <f>G620+H620+I620+K620-N620-P620-L620-O620+M620-Q620</f>
        <v>640.1999999999999</v>
      </c>
      <c r="S620" s="32"/>
    </row>
    <row r="621" spans="1:19" ht="24.75" customHeight="1">
      <c r="A621" s="163">
        <v>15100203</v>
      </c>
      <c r="B621" s="71" t="s">
        <v>579</v>
      </c>
      <c r="C621" s="71"/>
      <c r="D621" s="47" t="s">
        <v>580</v>
      </c>
      <c r="E621" s="47" t="s">
        <v>576</v>
      </c>
      <c r="F621" s="560">
        <v>15</v>
      </c>
      <c r="G621" s="71">
        <v>1502.76</v>
      </c>
      <c r="H621" s="71">
        <v>0</v>
      </c>
      <c r="I621" s="71">
        <v>0</v>
      </c>
      <c r="J621" s="71">
        <v>0</v>
      </c>
      <c r="K621" s="71">
        <v>0</v>
      </c>
      <c r="L621" s="71">
        <v>0</v>
      </c>
      <c r="M621" s="71">
        <v>115.43</v>
      </c>
      <c r="N621" s="71">
        <v>0</v>
      </c>
      <c r="O621" s="71">
        <v>0</v>
      </c>
      <c r="P621" s="71">
        <v>0</v>
      </c>
      <c r="Q621" s="71">
        <v>-0.01</v>
      </c>
      <c r="R621" s="71">
        <f>G621+H621+I621+K621-N621-P621-L621-O621+M621-Q621</f>
        <v>1618.2</v>
      </c>
      <c r="S621" s="32"/>
    </row>
    <row r="622" spans="1:19" ht="30" customHeight="1">
      <c r="A622" s="276" t="s">
        <v>137</v>
      </c>
      <c r="B622" s="71"/>
      <c r="C622" s="71"/>
      <c r="D622" s="47"/>
      <c r="E622" s="47"/>
      <c r="F622" s="560"/>
      <c r="G622" s="50">
        <f aca="true" t="shared" si="89" ref="G622:R622">SUM(G619:G621)</f>
        <v>2439.94</v>
      </c>
      <c r="H622" s="77">
        <f t="shared" si="89"/>
        <v>0</v>
      </c>
      <c r="I622" s="77">
        <f t="shared" si="89"/>
        <v>0</v>
      </c>
      <c r="J622" s="77">
        <f t="shared" si="89"/>
        <v>0</v>
      </c>
      <c r="K622" s="77">
        <f t="shared" si="89"/>
        <v>0</v>
      </c>
      <c r="L622" s="50">
        <f>SUM(L619:L621)</f>
        <v>0</v>
      </c>
      <c r="M622" s="77">
        <f>SUM(M619:M621)</f>
        <v>479.05</v>
      </c>
      <c r="N622" s="77">
        <f t="shared" si="89"/>
        <v>0</v>
      </c>
      <c r="O622" s="77">
        <f t="shared" si="89"/>
        <v>0</v>
      </c>
      <c r="P622" s="77">
        <f t="shared" si="89"/>
        <v>0</v>
      </c>
      <c r="Q622" s="77">
        <f t="shared" si="89"/>
        <v>-0.01</v>
      </c>
      <c r="R622" s="77">
        <f t="shared" si="89"/>
        <v>2919</v>
      </c>
      <c r="S622" s="32"/>
    </row>
    <row r="623" spans="1:19" ht="33" customHeight="1">
      <c r="A623" s="135" t="s">
        <v>776</v>
      </c>
      <c r="B623" s="98"/>
      <c r="C623" s="98"/>
      <c r="D623" s="99"/>
      <c r="E623" s="99"/>
      <c r="F623" s="544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100"/>
    </row>
    <row r="624" spans="1:19" ht="30" customHeight="1">
      <c r="A624" s="255">
        <v>1510001</v>
      </c>
      <c r="B624" s="256" t="s">
        <v>777</v>
      </c>
      <c r="C624" s="256"/>
      <c r="D624" s="47" t="s">
        <v>952</v>
      </c>
      <c r="E624" s="47" t="s">
        <v>760</v>
      </c>
      <c r="F624" s="560">
        <v>15</v>
      </c>
      <c r="G624" s="71">
        <v>5500.05</v>
      </c>
      <c r="H624" s="71">
        <v>0</v>
      </c>
      <c r="I624" s="71">
        <v>0</v>
      </c>
      <c r="J624" s="71">
        <v>0</v>
      </c>
      <c r="K624" s="71">
        <v>0</v>
      </c>
      <c r="L624" s="71">
        <v>627.55</v>
      </c>
      <c r="M624" s="71">
        <v>0</v>
      </c>
      <c r="N624" s="71">
        <v>0</v>
      </c>
      <c r="O624" s="71">
        <v>0</v>
      </c>
      <c r="P624" s="71">
        <v>0</v>
      </c>
      <c r="Q624" s="71">
        <v>-0.1</v>
      </c>
      <c r="R624" s="71">
        <f>G624+H624+I624+K624-N624-P624-L624-O624+M624-Q624</f>
        <v>4872.6</v>
      </c>
      <c r="S624" s="32"/>
    </row>
    <row r="625" spans="1:19" ht="30" customHeight="1">
      <c r="A625" s="276" t="s">
        <v>137</v>
      </c>
      <c r="B625" s="71"/>
      <c r="C625" s="71"/>
      <c r="D625" s="47"/>
      <c r="E625" s="47"/>
      <c r="F625" s="560"/>
      <c r="G625" s="77">
        <f>G624</f>
        <v>5500.05</v>
      </c>
      <c r="H625" s="77">
        <f aca="true" t="shared" si="90" ref="H625:R625">H624</f>
        <v>0</v>
      </c>
      <c r="I625" s="77">
        <f t="shared" si="90"/>
        <v>0</v>
      </c>
      <c r="J625" s="77">
        <f t="shared" si="90"/>
        <v>0</v>
      </c>
      <c r="K625" s="77">
        <f t="shared" si="90"/>
        <v>0</v>
      </c>
      <c r="L625" s="77">
        <f>L624</f>
        <v>627.55</v>
      </c>
      <c r="M625" s="77">
        <f>M624</f>
        <v>0</v>
      </c>
      <c r="N625" s="77">
        <f t="shared" si="90"/>
        <v>0</v>
      </c>
      <c r="O625" s="77">
        <f t="shared" si="90"/>
        <v>0</v>
      </c>
      <c r="P625" s="77">
        <f t="shared" si="90"/>
        <v>0</v>
      </c>
      <c r="Q625" s="77">
        <f t="shared" si="90"/>
        <v>-0.1</v>
      </c>
      <c r="R625" s="77">
        <f t="shared" si="90"/>
        <v>4872.6</v>
      </c>
      <c r="S625" s="32"/>
    </row>
    <row r="626" spans="1:19" ht="33.75" customHeight="1">
      <c r="A626" s="135" t="s">
        <v>778</v>
      </c>
      <c r="B626" s="98"/>
      <c r="C626" s="98"/>
      <c r="D626" s="99"/>
      <c r="E626" s="99"/>
      <c r="F626" s="544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100"/>
    </row>
    <row r="627" spans="1:19" ht="33.75" customHeight="1">
      <c r="A627" s="255">
        <v>1520001</v>
      </c>
      <c r="B627" s="256" t="s">
        <v>779</v>
      </c>
      <c r="C627" s="256"/>
      <c r="D627" s="40" t="s">
        <v>953</v>
      </c>
      <c r="E627" s="294" t="s">
        <v>780</v>
      </c>
      <c r="F627" s="537">
        <v>15</v>
      </c>
      <c r="G627" s="71">
        <v>5500.05</v>
      </c>
      <c r="H627" s="71">
        <v>0</v>
      </c>
      <c r="I627" s="71">
        <v>0</v>
      </c>
      <c r="J627" s="71">
        <v>0</v>
      </c>
      <c r="K627" s="71">
        <v>0</v>
      </c>
      <c r="L627" s="71">
        <v>627.55</v>
      </c>
      <c r="M627" s="71">
        <v>0</v>
      </c>
      <c r="N627" s="71">
        <v>0</v>
      </c>
      <c r="O627" s="71">
        <v>0</v>
      </c>
      <c r="P627" s="71">
        <v>0</v>
      </c>
      <c r="Q627" s="71">
        <v>-0.1</v>
      </c>
      <c r="R627" s="71">
        <f>G627+H627+I627+K627-N627-P627-L627-O627+M627-Q627</f>
        <v>4872.6</v>
      </c>
      <c r="S627" s="32"/>
    </row>
    <row r="628" spans="1:19" ht="33.75" customHeight="1">
      <c r="A628" s="163">
        <v>15100100</v>
      </c>
      <c r="B628" s="71" t="s">
        <v>592</v>
      </c>
      <c r="C628" s="71"/>
      <c r="D628" s="40" t="s">
        <v>593</v>
      </c>
      <c r="E628" s="47" t="s">
        <v>594</v>
      </c>
      <c r="F628" s="537">
        <v>15</v>
      </c>
      <c r="G628" s="71">
        <v>6500.1</v>
      </c>
      <c r="H628" s="71">
        <v>0</v>
      </c>
      <c r="I628" s="71">
        <v>0</v>
      </c>
      <c r="J628" s="71">
        <v>0</v>
      </c>
      <c r="K628" s="71">
        <v>0</v>
      </c>
      <c r="L628" s="71">
        <v>841.16</v>
      </c>
      <c r="M628" s="71">
        <v>0</v>
      </c>
      <c r="N628" s="71">
        <v>0</v>
      </c>
      <c r="O628" s="82">
        <v>0</v>
      </c>
      <c r="P628" s="71">
        <v>113</v>
      </c>
      <c r="Q628" s="71">
        <v>-0.06</v>
      </c>
      <c r="R628" s="71">
        <f>G628+H628+I628+K628-N628-P628-L628-O628+M628-Q628</f>
        <v>5546.000000000001</v>
      </c>
      <c r="S628" s="32"/>
    </row>
    <row r="629" spans="1:19" ht="33.75" customHeight="1">
      <c r="A629" s="163">
        <v>15100206</v>
      </c>
      <c r="B629" s="71" t="s">
        <v>585</v>
      </c>
      <c r="C629" s="71"/>
      <c r="D629" s="40" t="s">
        <v>586</v>
      </c>
      <c r="E629" s="47" t="s">
        <v>94</v>
      </c>
      <c r="F629" s="537">
        <v>15</v>
      </c>
      <c r="G629" s="71">
        <v>1248.09</v>
      </c>
      <c r="H629" s="71">
        <v>0</v>
      </c>
      <c r="I629" s="71">
        <v>0</v>
      </c>
      <c r="J629" s="71">
        <v>0</v>
      </c>
      <c r="K629" s="71">
        <v>0</v>
      </c>
      <c r="L629" s="71">
        <v>0</v>
      </c>
      <c r="M629" s="71">
        <v>131.83</v>
      </c>
      <c r="N629" s="71">
        <v>0</v>
      </c>
      <c r="O629" s="71">
        <v>0</v>
      </c>
      <c r="P629" s="71">
        <v>0</v>
      </c>
      <c r="Q629" s="71">
        <v>-0.08</v>
      </c>
      <c r="R629" s="71">
        <f>G629+H629+I629+K629-N629-P629-L629-O629+M629-Q629</f>
        <v>1379.9999999999998</v>
      </c>
      <c r="S629" s="32"/>
    </row>
    <row r="630" spans="1:19" ht="30" customHeight="1">
      <c r="A630" s="163">
        <v>15200301</v>
      </c>
      <c r="B630" s="71" t="s">
        <v>589</v>
      </c>
      <c r="C630" s="71"/>
      <c r="D630" s="40" t="s">
        <v>590</v>
      </c>
      <c r="E630" s="47" t="s">
        <v>591</v>
      </c>
      <c r="F630" s="537">
        <v>15</v>
      </c>
      <c r="G630" s="71">
        <v>1788.2</v>
      </c>
      <c r="H630" s="71">
        <v>0</v>
      </c>
      <c r="I630" s="71">
        <v>0</v>
      </c>
      <c r="J630" s="71">
        <v>0</v>
      </c>
      <c r="K630" s="71">
        <v>0</v>
      </c>
      <c r="L630" s="71">
        <v>0</v>
      </c>
      <c r="M630" s="71">
        <v>85.24</v>
      </c>
      <c r="N630" s="71">
        <v>0</v>
      </c>
      <c r="O630" s="71">
        <v>0</v>
      </c>
      <c r="P630" s="71">
        <v>0</v>
      </c>
      <c r="Q630" s="71">
        <v>0.04</v>
      </c>
      <c r="R630" s="71">
        <f>G630+H630+I630+K630-N630-P630-L630-O630+M630-Q630</f>
        <v>1873.4</v>
      </c>
      <c r="S630" s="32"/>
    </row>
    <row r="631" spans="1:19" ht="30" customHeight="1">
      <c r="A631" s="276" t="s">
        <v>137</v>
      </c>
      <c r="B631" s="71"/>
      <c r="C631" s="71"/>
      <c r="D631" s="47"/>
      <c r="E631" s="47"/>
      <c r="F631" s="560"/>
      <c r="G631" s="50">
        <f>SUM(G627:G630)</f>
        <v>15036.440000000002</v>
      </c>
      <c r="H631" s="50">
        <f aca="true" t="shared" si="91" ref="H631:R631">SUM(H627:H630)</f>
        <v>0</v>
      </c>
      <c r="I631" s="50">
        <f t="shared" si="91"/>
        <v>0</v>
      </c>
      <c r="J631" s="50">
        <f t="shared" si="91"/>
        <v>0</v>
      </c>
      <c r="K631" s="50">
        <f t="shared" si="91"/>
        <v>0</v>
      </c>
      <c r="L631" s="50">
        <f>SUM(L627:L630)</f>
        <v>1468.71</v>
      </c>
      <c r="M631" s="50">
        <f>SUM(M627:M630)</f>
        <v>217.07</v>
      </c>
      <c r="N631" s="50">
        <f t="shared" si="91"/>
        <v>0</v>
      </c>
      <c r="O631" s="50">
        <f t="shared" si="91"/>
        <v>0</v>
      </c>
      <c r="P631" s="50">
        <f t="shared" si="91"/>
        <v>113</v>
      </c>
      <c r="Q631" s="50">
        <f t="shared" si="91"/>
        <v>-0.19999999999999998</v>
      </c>
      <c r="R631" s="50">
        <f t="shared" si="91"/>
        <v>13672.000000000002</v>
      </c>
      <c r="S631" s="32"/>
    </row>
    <row r="632" spans="1:19" ht="21.75">
      <c r="A632" s="65"/>
      <c r="B632" s="279" t="s">
        <v>33</v>
      </c>
      <c r="C632" s="279"/>
      <c r="D632" s="83"/>
      <c r="E632" s="83"/>
      <c r="F632" s="599"/>
      <c r="G632" s="84">
        <f>G622+G625+G631</f>
        <v>22976.43</v>
      </c>
      <c r="H632" s="84">
        <f aca="true" t="shared" si="92" ref="H632:R632">H622+H625+H631</f>
        <v>0</v>
      </c>
      <c r="I632" s="84">
        <f t="shared" si="92"/>
        <v>0</v>
      </c>
      <c r="J632" s="84">
        <f t="shared" si="92"/>
        <v>0</v>
      </c>
      <c r="K632" s="84">
        <f t="shared" si="92"/>
        <v>0</v>
      </c>
      <c r="L632" s="84">
        <f>L622+L625+L631</f>
        <v>2096.26</v>
      </c>
      <c r="M632" s="84">
        <f>M622+M625+M631</f>
        <v>696.12</v>
      </c>
      <c r="N632" s="84">
        <f t="shared" si="92"/>
        <v>0</v>
      </c>
      <c r="O632" s="84">
        <f t="shared" si="92"/>
        <v>0</v>
      </c>
      <c r="P632" s="84">
        <f t="shared" si="92"/>
        <v>113</v>
      </c>
      <c r="Q632" s="84">
        <f t="shared" si="92"/>
        <v>-0.31</v>
      </c>
      <c r="R632" s="84">
        <f t="shared" si="92"/>
        <v>21463.600000000002</v>
      </c>
      <c r="S632" s="67"/>
    </row>
    <row r="633" spans="1:19" s="286" customFormat="1" ht="18">
      <c r="A633" s="19"/>
      <c r="B633" s="3"/>
      <c r="C633" s="3"/>
      <c r="D633" s="3"/>
      <c r="E633" s="3"/>
      <c r="F633" s="528"/>
      <c r="G633" s="3"/>
      <c r="H633" s="3"/>
      <c r="I633" s="3"/>
      <c r="J633" s="3"/>
      <c r="K633" s="3"/>
      <c r="L633" s="3"/>
      <c r="M633" s="3"/>
      <c r="N633" s="3"/>
      <c r="O633" s="21"/>
      <c r="P633" s="3"/>
      <c r="Q633" s="3"/>
      <c r="R633" s="3"/>
      <c r="S633" s="33"/>
    </row>
    <row r="634" spans="1:19" s="286" customFormat="1" ht="18.75">
      <c r="A634" s="283"/>
      <c r="B634" s="284"/>
      <c r="C634" s="284"/>
      <c r="D634" s="284"/>
      <c r="E634" s="284" t="s">
        <v>43</v>
      </c>
      <c r="F634" s="531"/>
      <c r="G634" s="284"/>
      <c r="H634" s="284"/>
      <c r="I634" s="284"/>
      <c r="J634" s="284"/>
      <c r="K634" s="284"/>
      <c r="L634" s="284"/>
      <c r="M634" s="284"/>
      <c r="N634" s="284" t="s">
        <v>44</v>
      </c>
      <c r="O634" s="284"/>
      <c r="P634" s="284"/>
      <c r="Q634" s="284"/>
      <c r="R634" s="284"/>
      <c r="S634" s="285"/>
    </row>
    <row r="635" spans="1:19" ht="18.75">
      <c r="A635" s="283" t="s">
        <v>1232</v>
      </c>
      <c r="B635" s="284"/>
      <c r="C635" s="284"/>
      <c r="D635" s="284"/>
      <c r="E635" s="284" t="s">
        <v>42</v>
      </c>
      <c r="F635" s="531"/>
      <c r="G635" s="284"/>
      <c r="H635" s="284"/>
      <c r="I635" s="284"/>
      <c r="J635" s="284"/>
      <c r="K635" s="284"/>
      <c r="L635" s="284"/>
      <c r="M635" s="284"/>
      <c r="N635" s="284" t="s">
        <v>45</v>
      </c>
      <c r="O635" s="284"/>
      <c r="P635" s="284"/>
      <c r="Q635" s="284"/>
      <c r="R635" s="284"/>
      <c r="S635" s="285"/>
    </row>
    <row r="636" spans="2:18" ht="18">
      <c r="B636" s="20"/>
      <c r="C636" s="20"/>
      <c r="D636" s="20"/>
      <c r="E636" s="20"/>
      <c r="F636" s="532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</row>
    <row r="637" ht="78.75" customHeight="1"/>
    <row r="638" spans="1:19" ht="33.75">
      <c r="A638" s="282" t="s">
        <v>0</v>
      </c>
      <c r="B638" s="37"/>
      <c r="C638" s="37"/>
      <c r="D638" s="6"/>
      <c r="E638" s="128" t="s">
        <v>815</v>
      </c>
      <c r="F638" s="533"/>
      <c r="G638" s="6"/>
      <c r="H638" s="6"/>
      <c r="I638" s="6"/>
      <c r="J638" s="6"/>
      <c r="K638" s="6"/>
      <c r="L638" s="7"/>
      <c r="M638" s="6"/>
      <c r="N638" s="6"/>
      <c r="O638" s="6"/>
      <c r="P638" s="6"/>
      <c r="Q638" s="6"/>
      <c r="R638" s="6"/>
      <c r="S638" s="29"/>
    </row>
    <row r="639" spans="1:19" ht="20.25">
      <c r="A639" s="8"/>
      <c r="B639" s="272" t="s">
        <v>595</v>
      </c>
      <c r="C639" s="272"/>
      <c r="D639" s="9"/>
      <c r="E639" s="9"/>
      <c r="F639" s="521"/>
      <c r="G639" s="9"/>
      <c r="H639" s="9"/>
      <c r="I639" s="9"/>
      <c r="J639" s="9"/>
      <c r="K639" s="10"/>
      <c r="L639" s="11"/>
      <c r="M639" s="9"/>
      <c r="N639" s="10"/>
      <c r="O639" s="9"/>
      <c r="P639" s="9"/>
      <c r="Q639" s="9"/>
      <c r="R639" s="9"/>
      <c r="S639" s="30" t="s">
        <v>891</v>
      </c>
    </row>
    <row r="640" spans="1:19" s="19" customFormat="1" ht="37.5" customHeight="1">
      <c r="A640" s="325"/>
      <c r="B640" s="391"/>
      <c r="C640" s="391"/>
      <c r="D640" s="365"/>
      <c r="E640" s="366" t="s">
        <v>1296</v>
      </c>
      <c r="F640" s="578"/>
      <c r="G640" s="9"/>
      <c r="H640" s="9"/>
      <c r="I640" s="9"/>
      <c r="J640" s="9"/>
      <c r="K640" s="9"/>
      <c r="L640" s="11"/>
      <c r="M640" s="9"/>
      <c r="N640" s="9"/>
      <c r="O640" s="9"/>
      <c r="P640" s="9"/>
      <c r="Q640" s="9"/>
      <c r="R640" s="9"/>
      <c r="S640" s="203"/>
    </row>
    <row r="641" spans="1:19" ht="33" customHeight="1">
      <c r="A641" s="429" t="s">
        <v>1126</v>
      </c>
      <c r="B641" s="430" t="s">
        <v>1127</v>
      </c>
      <c r="C641" s="388" t="s">
        <v>851</v>
      </c>
      <c r="D641" s="430" t="s">
        <v>1</v>
      </c>
      <c r="E641" s="430" t="s">
        <v>1124</v>
      </c>
      <c r="F641" s="649" t="s">
        <v>1153</v>
      </c>
      <c r="G641" s="431" t="s">
        <v>1120</v>
      </c>
      <c r="H641" s="431" t="s">
        <v>1121</v>
      </c>
      <c r="I641" s="171" t="s">
        <v>1103</v>
      </c>
      <c r="J641" s="171" t="s">
        <v>37</v>
      </c>
      <c r="K641" s="431" t="s">
        <v>1122</v>
      </c>
      <c r="L641" s="431" t="s">
        <v>596</v>
      </c>
      <c r="M641" s="171" t="s">
        <v>19</v>
      </c>
      <c r="N641" s="171" t="s">
        <v>1130</v>
      </c>
      <c r="O641" s="171" t="s">
        <v>1125</v>
      </c>
      <c r="P641" s="171" t="s">
        <v>1123</v>
      </c>
      <c r="Q641" s="171" t="s">
        <v>32</v>
      </c>
      <c r="R641" s="431" t="s">
        <v>1128</v>
      </c>
      <c r="S641" s="432" t="s">
        <v>20</v>
      </c>
    </row>
    <row r="642" spans="1:19" ht="45" customHeight="1">
      <c r="A642" s="275" t="s">
        <v>597</v>
      </c>
      <c r="B642" s="268"/>
      <c r="C642" s="268"/>
      <c r="D642" s="269"/>
      <c r="E642" s="269"/>
      <c r="F642" s="600"/>
      <c r="G642" s="269"/>
      <c r="H642" s="269"/>
      <c r="I642" s="269"/>
      <c r="J642" s="269"/>
      <c r="K642" s="269"/>
      <c r="L642" s="270"/>
      <c r="M642" s="269"/>
      <c r="N642" s="269"/>
      <c r="O642" s="269"/>
      <c r="P642" s="269"/>
      <c r="Q642" s="269"/>
      <c r="R642" s="271"/>
      <c r="S642" s="433"/>
    </row>
    <row r="643" spans="1:19" ht="30" customHeight="1">
      <c r="A643" s="212">
        <v>1620001</v>
      </c>
      <c r="B643" s="256" t="s">
        <v>781</v>
      </c>
      <c r="C643" s="256"/>
      <c r="D643" s="47" t="s">
        <v>954</v>
      </c>
      <c r="E643" s="47" t="s">
        <v>838</v>
      </c>
      <c r="F643" s="560">
        <v>15</v>
      </c>
      <c r="G643" s="71">
        <v>5500.05</v>
      </c>
      <c r="H643" s="71">
        <v>0</v>
      </c>
      <c r="I643" s="71">
        <v>0</v>
      </c>
      <c r="J643" s="71">
        <v>0</v>
      </c>
      <c r="K643" s="71">
        <v>0</v>
      </c>
      <c r="L643" s="71">
        <v>627.55</v>
      </c>
      <c r="M643" s="71">
        <v>0</v>
      </c>
      <c r="N643" s="71">
        <v>0</v>
      </c>
      <c r="O643" s="71">
        <v>0</v>
      </c>
      <c r="P643" s="71">
        <v>0</v>
      </c>
      <c r="Q643" s="71">
        <v>-0.1</v>
      </c>
      <c r="R643" s="71">
        <f>G643+H643+I643+K643-N643-O643-P643-L643+M643-Q643</f>
        <v>4872.6</v>
      </c>
      <c r="S643" s="35"/>
    </row>
    <row r="644" spans="1:19" ht="33" customHeight="1">
      <c r="A644" s="276" t="s">
        <v>137</v>
      </c>
      <c r="B644" s="71"/>
      <c r="C644" s="71"/>
      <c r="D644" s="47"/>
      <c r="E644" s="47"/>
      <c r="F644" s="560"/>
      <c r="G644" s="50">
        <f aca="true" t="shared" si="93" ref="G644:R644">SUM(G640:G643)</f>
        <v>5500.05</v>
      </c>
      <c r="H644" s="50">
        <f t="shared" si="93"/>
        <v>0</v>
      </c>
      <c r="I644" s="50">
        <f t="shared" si="93"/>
        <v>0</v>
      </c>
      <c r="J644" s="50">
        <f t="shared" si="93"/>
        <v>0</v>
      </c>
      <c r="K644" s="50">
        <f t="shared" si="93"/>
        <v>0</v>
      </c>
      <c r="L644" s="50">
        <f>SUM(L640:L643)</f>
        <v>627.55</v>
      </c>
      <c r="M644" s="50">
        <f>SUM(M640:M643)</f>
        <v>0</v>
      </c>
      <c r="N644" s="50">
        <f t="shared" si="93"/>
        <v>0</v>
      </c>
      <c r="O644" s="50">
        <f t="shared" si="93"/>
        <v>0</v>
      </c>
      <c r="P644" s="50">
        <f t="shared" si="93"/>
        <v>0</v>
      </c>
      <c r="Q644" s="50">
        <f t="shared" si="93"/>
        <v>-0.1</v>
      </c>
      <c r="R644" s="50">
        <f t="shared" si="93"/>
        <v>4872.6</v>
      </c>
      <c r="S644" s="32"/>
    </row>
    <row r="645" spans="1:19" ht="45" customHeight="1">
      <c r="A645" s="275" t="s">
        <v>782</v>
      </c>
      <c r="B645" s="268"/>
      <c r="C645" s="268"/>
      <c r="D645" s="269"/>
      <c r="E645" s="269"/>
      <c r="F645" s="600"/>
      <c r="G645" s="269"/>
      <c r="H645" s="269"/>
      <c r="I645" s="269"/>
      <c r="J645" s="269"/>
      <c r="K645" s="269"/>
      <c r="L645" s="270"/>
      <c r="M645" s="269"/>
      <c r="N645" s="269"/>
      <c r="O645" s="269"/>
      <c r="P645" s="269"/>
      <c r="Q645" s="269"/>
      <c r="R645" s="271"/>
      <c r="S645" s="433"/>
    </row>
    <row r="646" spans="1:19" ht="30" customHeight="1">
      <c r="A646" s="212">
        <v>3140002</v>
      </c>
      <c r="B646" s="71" t="s">
        <v>598</v>
      </c>
      <c r="C646" s="71"/>
      <c r="D646" s="47" t="s">
        <v>599</v>
      </c>
      <c r="E646" s="47" t="s">
        <v>783</v>
      </c>
      <c r="F646" s="560">
        <v>15</v>
      </c>
      <c r="G646" s="71">
        <v>5500.05</v>
      </c>
      <c r="H646" s="71">
        <v>0</v>
      </c>
      <c r="I646" s="71">
        <v>0</v>
      </c>
      <c r="J646" s="71">
        <v>0</v>
      </c>
      <c r="K646" s="71">
        <v>0</v>
      </c>
      <c r="L646" s="71">
        <v>627.55</v>
      </c>
      <c r="M646" s="71">
        <v>0</v>
      </c>
      <c r="N646" s="71">
        <v>0</v>
      </c>
      <c r="O646" s="71">
        <v>0</v>
      </c>
      <c r="P646" s="71">
        <v>0</v>
      </c>
      <c r="Q646" s="71">
        <v>-0.1</v>
      </c>
      <c r="R646" s="71">
        <f>G646+H646+I646+K646-N646-O646-P646-L646+M646-Q646</f>
        <v>4872.6</v>
      </c>
      <c r="S646" s="35"/>
    </row>
    <row r="647" spans="1:19" ht="33" customHeight="1">
      <c r="A647" s="276" t="s">
        <v>137</v>
      </c>
      <c r="B647" s="71"/>
      <c r="C647" s="71"/>
      <c r="D647" s="47"/>
      <c r="E647" s="47"/>
      <c r="F647" s="560"/>
      <c r="G647" s="50">
        <f>G646</f>
        <v>5500.05</v>
      </c>
      <c r="H647" s="50">
        <f aca="true" t="shared" si="94" ref="H647:R647">H646</f>
        <v>0</v>
      </c>
      <c r="I647" s="50">
        <f t="shared" si="94"/>
        <v>0</v>
      </c>
      <c r="J647" s="50">
        <f t="shared" si="94"/>
        <v>0</v>
      </c>
      <c r="K647" s="50">
        <f t="shared" si="94"/>
        <v>0</v>
      </c>
      <c r="L647" s="50">
        <f>L646</f>
        <v>627.55</v>
      </c>
      <c r="M647" s="50">
        <f>M646</f>
        <v>0</v>
      </c>
      <c r="N647" s="50">
        <f t="shared" si="94"/>
        <v>0</v>
      </c>
      <c r="O647" s="50">
        <f t="shared" si="94"/>
        <v>0</v>
      </c>
      <c r="P647" s="50">
        <f t="shared" si="94"/>
        <v>0</v>
      </c>
      <c r="Q647" s="50">
        <f t="shared" si="94"/>
        <v>-0.1</v>
      </c>
      <c r="R647" s="50">
        <f t="shared" si="94"/>
        <v>4872.6</v>
      </c>
      <c r="S647" s="32"/>
    </row>
    <row r="648" spans="1:19" ht="30" customHeight="1">
      <c r="A648" s="213"/>
      <c r="B648" s="281" t="s">
        <v>33</v>
      </c>
      <c r="C648" s="281"/>
      <c r="D648" s="61"/>
      <c r="E648" s="61"/>
      <c r="F648" s="552"/>
      <c r="G648" s="84">
        <f>G644+G647</f>
        <v>11000.1</v>
      </c>
      <c r="H648" s="84">
        <f aca="true" t="shared" si="95" ref="H648:R648">H644+H647</f>
        <v>0</v>
      </c>
      <c r="I648" s="84">
        <f t="shared" si="95"/>
        <v>0</v>
      </c>
      <c r="J648" s="84">
        <f t="shared" si="95"/>
        <v>0</v>
      </c>
      <c r="K648" s="84">
        <f t="shared" si="95"/>
        <v>0</v>
      </c>
      <c r="L648" s="84">
        <f>L644+L647</f>
        <v>1255.1</v>
      </c>
      <c r="M648" s="84">
        <f>M644+M647</f>
        <v>0</v>
      </c>
      <c r="N648" s="84">
        <f t="shared" si="95"/>
        <v>0</v>
      </c>
      <c r="O648" s="84">
        <f t="shared" si="95"/>
        <v>0</v>
      </c>
      <c r="P648" s="84">
        <f t="shared" si="95"/>
        <v>0</v>
      </c>
      <c r="Q648" s="84">
        <f t="shared" si="95"/>
        <v>-0.2</v>
      </c>
      <c r="R648" s="84">
        <f t="shared" si="95"/>
        <v>9745.2</v>
      </c>
      <c r="S648" s="68"/>
    </row>
    <row r="649" spans="1:19" ht="30" customHeight="1">
      <c r="A649" s="214"/>
      <c r="B649" s="10"/>
      <c r="C649" s="10"/>
      <c r="D649" s="10"/>
      <c r="E649" s="10"/>
      <c r="F649" s="521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34"/>
    </row>
    <row r="650" spans="1:19" ht="30" customHeight="1">
      <c r="A650" s="214"/>
      <c r="B650" s="10"/>
      <c r="C650" s="10"/>
      <c r="D650" s="10"/>
      <c r="E650" s="10"/>
      <c r="F650" s="521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34"/>
    </row>
    <row r="651" spans="1:19" ht="30" customHeight="1">
      <c r="A651" s="214"/>
      <c r="B651" s="10"/>
      <c r="C651" s="10"/>
      <c r="D651" s="10"/>
      <c r="E651" s="10"/>
      <c r="F651" s="521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34"/>
    </row>
    <row r="652" spans="1:19" ht="18">
      <c r="A652" s="214"/>
      <c r="B652" s="10"/>
      <c r="C652" s="10"/>
      <c r="D652" s="10"/>
      <c r="E652" s="10"/>
      <c r="F652" s="521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34"/>
    </row>
    <row r="653" spans="12:15" ht="18">
      <c r="L653" s="21"/>
      <c r="O653" s="3"/>
    </row>
    <row r="654" spans="1:19" s="286" customFormat="1" ht="18">
      <c r="A654" s="19"/>
      <c r="B654" s="3"/>
      <c r="C654" s="3"/>
      <c r="D654" s="3"/>
      <c r="E654" s="3"/>
      <c r="F654" s="528"/>
      <c r="G654" s="3"/>
      <c r="H654" s="3"/>
      <c r="I654" s="3"/>
      <c r="J654" s="3"/>
      <c r="K654" s="3"/>
      <c r="L654" s="21"/>
      <c r="M654" s="3"/>
      <c r="N654" s="3"/>
      <c r="O654" s="3"/>
      <c r="P654" s="3"/>
      <c r="Q654" s="3"/>
      <c r="R654" s="3"/>
      <c r="S654" s="33"/>
    </row>
    <row r="655" spans="1:19" s="286" customFormat="1" ht="18.75">
      <c r="A655" s="283"/>
      <c r="B655" s="284"/>
      <c r="C655" s="284"/>
      <c r="D655" s="284"/>
      <c r="E655" s="284" t="s">
        <v>43</v>
      </c>
      <c r="F655" s="531"/>
      <c r="G655" s="284"/>
      <c r="H655" s="284"/>
      <c r="I655" s="284"/>
      <c r="J655" s="284"/>
      <c r="K655" s="284"/>
      <c r="L655" s="284"/>
      <c r="M655" s="284"/>
      <c r="N655" s="284" t="s">
        <v>44</v>
      </c>
      <c r="O655" s="284"/>
      <c r="P655" s="284"/>
      <c r="Q655" s="284"/>
      <c r="R655" s="284"/>
      <c r="S655" s="285"/>
    </row>
    <row r="656" spans="1:19" ht="18.75">
      <c r="A656" s="283" t="s">
        <v>1232</v>
      </c>
      <c r="B656" s="284"/>
      <c r="C656" s="284"/>
      <c r="D656" s="284"/>
      <c r="E656" s="284" t="s">
        <v>42</v>
      </c>
      <c r="F656" s="531"/>
      <c r="G656" s="284"/>
      <c r="H656" s="284"/>
      <c r="I656" s="284"/>
      <c r="J656" s="284"/>
      <c r="K656" s="284"/>
      <c r="L656" s="284"/>
      <c r="M656" s="284"/>
      <c r="N656" s="284" t="s">
        <v>45</v>
      </c>
      <c r="O656" s="284"/>
      <c r="P656" s="284"/>
      <c r="Q656" s="284"/>
      <c r="R656" s="284"/>
      <c r="S656" s="285"/>
    </row>
    <row r="657" ht="56.25" customHeight="1"/>
    <row r="658" spans="1:19" ht="33.75">
      <c r="A658" s="282" t="s">
        <v>0</v>
      </c>
      <c r="B658" s="37"/>
      <c r="C658" s="37"/>
      <c r="D658" s="6"/>
      <c r="E658" s="128" t="s">
        <v>815</v>
      </c>
      <c r="F658" s="533"/>
      <c r="G658" s="6"/>
      <c r="H658" s="6"/>
      <c r="I658" s="6"/>
      <c r="J658" s="6"/>
      <c r="K658" s="6"/>
      <c r="L658" s="6"/>
      <c r="M658" s="6"/>
      <c r="N658" s="6"/>
      <c r="O658" s="7"/>
      <c r="P658" s="6"/>
      <c r="Q658" s="6"/>
      <c r="R658" s="6"/>
      <c r="S658" s="29"/>
    </row>
    <row r="659" spans="1:19" ht="20.25">
      <c r="A659" s="8"/>
      <c r="B659" s="131" t="s">
        <v>602</v>
      </c>
      <c r="C659" s="131"/>
      <c r="D659" s="9"/>
      <c r="E659" s="9"/>
      <c r="F659" s="521"/>
      <c r="G659" s="9"/>
      <c r="H659" s="9"/>
      <c r="I659" s="9"/>
      <c r="J659" s="9"/>
      <c r="K659" s="10"/>
      <c r="L659" s="9"/>
      <c r="M659" s="9"/>
      <c r="N659" s="10"/>
      <c r="O659" s="11"/>
      <c r="P659" s="9"/>
      <c r="Q659" s="9"/>
      <c r="R659" s="9"/>
      <c r="S659" s="30" t="s">
        <v>892</v>
      </c>
    </row>
    <row r="660" spans="1:19" s="384" customFormat="1" ht="35.25" customHeight="1">
      <c r="A660" s="12"/>
      <c r="B660" s="13"/>
      <c r="C660" s="13"/>
      <c r="D660" s="13"/>
      <c r="E660" s="130" t="s">
        <v>1296</v>
      </c>
      <c r="F660" s="522"/>
      <c r="G660" s="14"/>
      <c r="H660" s="14"/>
      <c r="I660" s="14"/>
      <c r="J660" s="14"/>
      <c r="K660" s="14"/>
      <c r="L660" s="14"/>
      <c r="M660" s="14"/>
      <c r="N660" s="14"/>
      <c r="O660" s="15"/>
      <c r="P660" s="14"/>
      <c r="Q660" s="14"/>
      <c r="R660" s="14"/>
      <c r="S660" s="31"/>
    </row>
    <row r="661" spans="1:19" ht="36" customHeight="1">
      <c r="A661" s="333" t="s">
        <v>1126</v>
      </c>
      <c r="B661" s="334" t="s">
        <v>1127</v>
      </c>
      <c r="C661" s="332" t="s">
        <v>851</v>
      </c>
      <c r="D661" s="334" t="s">
        <v>1</v>
      </c>
      <c r="E661" s="334" t="s">
        <v>1124</v>
      </c>
      <c r="F661" s="584" t="s">
        <v>1153</v>
      </c>
      <c r="G661" s="357" t="s">
        <v>1120</v>
      </c>
      <c r="H661" s="357" t="s">
        <v>1121</v>
      </c>
      <c r="I661" s="357" t="s">
        <v>1103</v>
      </c>
      <c r="J661" s="357" t="s">
        <v>37</v>
      </c>
      <c r="K661" s="357" t="s">
        <v>1122</v>
      </c>
      <c r="L661" s="503" t="s">
        <v>18</v>
      </c>
      <c r="M661" s="357" t="s">
        <v>19</v>
      </c>
      <c r="N661" s="357" t="s">
        <v>1138</v>
      </c>
      <c r="O661" s="502" t="s">
        <v>1125</v>
      </c>
      <c r="P661" s="171" t="s">
        <v>1123</v>
      </c>
      <c r="Q661" s="357" t="s">
        <v>32</v>
      </c>
      <c r="R661" s="357" t="s">
        <v>1128</v>
      </c>
      <c r="S661" s="388" t="s">
        <v>20</v>
      </c>
    </row>
    <row r="662" spans="1:19" ht="45" customHeight="1">
      <c r="A662" s="434" t="s">
        <v>784</v>
      </c>
      <c r="B662" s="424"/>
      <c r="C662" s="424"/>
      <c r="D662" s="424"/>
      <c r="E662" s="424"/>
      <c r="F662" s="540"/>
      <c r="G662" s="424"/>
      <c r="H662" s="424"/>
      <c r="I662" s="424"/>
      <c r="J662" s="424"/>
      <c r="K662" s="424"/>
      <c r="L662" s="424"/>
      <c r="M662" s="424"/>
      <c r="N662" s="424"/>
      <c r="O662" s="425"/>
      <c r="P662" s="424"/>
      <c r="Q662" s="424"/>
      <c r="R662" s="424"/>
      <c r="S662" s="426"/>
    </row>
    <row r="663" spans="1:19" ht="45" customHeight="1">
      <c r="A663" s="163">
        <v>1700001</v>
      </c>
      <c r="B663" s="71" t="s">
        <v>785</v>
      </c>
      <c r="C663" s="71"/>
      <c r="D663" s="47" t="s">
        <v>786</v>
      </c>
      <c r="E663" s="47" t="s">
        <v>604</v>
      </c>
      <c r="F663" s="560">
        <v>15</v>
      </c>
      <c r="G663" s="71">
        <v>6615</v>
      </c>
      <c r="H663" s="71">
        <v>0</v>
      </c>
      <c r="I663" s="71">
        <v>0</v>
      </c>
      <c r="J663" s="71">
        <v>0</v>
      </c>
      <c r="K663" s="71">
        <v>0</v>
      </c>
      <c r="L663" s="71">
        <v>865.71</v>
      </c>
      <c r="M663" s="71">
        <v>0</v>
      </c>
      <c r="N663" s="71">
        <v>1000</v>
      </c>
      <c r="O663" s="71">
        <v>0</v>
      </c>
      <c r="P663" s="71">
        <v>115</v>
      </c>
      <c r="Q663" s="71">
        <v>0.09</v>
      </c>
      <c r="R663" s="71">
        <f>G663+H663+I663+K663-N663-P663-L663-O663+M663-Q663</f>
        <v>4634.2</v>
      </c>
      <c r="S663" s="32"/>
    </row>
    <row r="664" spans="1:19" ht="36" customHeight="1">
      <c r="A664" s="163">
        <v>1700002</v>
      </c>
      <c r="B664" s="71" t="s">
        <v>787</v>
      </c>
      <c r="C664" s="71"/>
      <c r="D664" s="47" t="s">
        <v>955</v>
      </c>
      <c r="E664" s="47" t="s">
        <v>2</v>
      </c>
      <c r="F664" s="560">
        <v>15</v>
      </c>
      <c r="G664" s="71">
        <v>3675</v>
      </c>
      <c r="H664" s="71">
        <v>0</v>
      </c>
      <c r="I664" s="71">
        <v>0</v>
      </c>
      <c r="J664" s="71">
        <v>0</v>
      </c>
      <c r="K664" s="71">
        <v>0</v>
      </c>
      <c r="L664" s="71">
        <v>297.04</v>
      </c>
      <c r="M664" s="71">
        <v>0</v>
      </c>
      <c r="N664" s="71">
        <v>300</v>
      </c>
      <c r="O664" s="71">
        <v>0</v>
      </c>
      <c r="P664" s="71">
        <v>0</v>
      </c>
      <c r="Q664" s="71">
        <v>-0.04</v>
      </c>
      <c r="R664" s="71">
        <f>G664+H664+I664+K664-N664-P664-L664-O664+M664-Q664</f>
        <v>3078</v>
      </c>
      <c r="S664" s="32"/>
    </row>
    <row r="665" spans="1:19" ht="36" customHeight="1">
      <c r="A665" s="276" t="s">
        <v>137</v>
      </c>
      <c r="B665" s="71"/>
      <c r="C665" s="71"/>
      <c r="D665" s="47"/>
      <c r="E665" s="47"/>
      <c r="F665" s="560"/>
      <c r="G665" s="50">
        <f>SUM(G663:G664)</f>
        <v>10290</v>
      </c>
      <c r="H665" s="50">
        <f aca="true" t="shared" si="96" ref="H665:R665">SUM(H663:H664)</f>
        <v>0</v>
      </c>
      <c r="I665" s="50">
        <f t="shared" si="96"/>
        <v>0</v>
      </c>
      <c r="J665" s="50">
        <f t="shared" si="96"/>
        <v>0</v>
      </c>
      <c r="K665" s="50">
        <f t="shared" si="96"/>
        <v>0</v>
      </c>
      <c r="L665" s="50">
        <f>SUM(L663:L664)</f>
        <v>1162.75</v>
      </c>
      <c r="M665" s="50">
        <f>SUM(M663:M664)</f>
        <v>0</v>
      </c>
      <c r="N665" s="50">
        <f t="shared" si="96"/>
        <v>1300</v>
      </c>
      <c r="O665" s="50">
        <f t="shared" si="96"/>
        <v>0</v>
      </c>
      <c r="P665" s="50">
        <f t="shared" si="96"/>
        <v>115</v>
      </c>
      <c r="Q665" s="50">
        <f t="shared" si="96"/>
        <v>0.049999999999999996</v>
      </c>
      <c r="R665" s="50">
        <f t="shared" si="96"/>
        <v>7712.2</v>
      </c>
      <c r="S665" s="32"/>
    </row>
    <row r="666" spans="1:19" ht="45" customHeight="1">
      <c r="A666" s="139" t="s">
        <v>14</v>
      </c>
      <c r="B666" s="98"/>
      <c r="C666" s="98"/>
      <c r="D666" s="99"/>
      <c r="E666" s="99"/>
      <c r="F666" s="544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100"/>
    </row>
    <row r="667" spans="1:19" ht="45" customHeight="1">
      <c r="A667" s="163">
        <v>17100201</v>
      </c>
      <c r="B667" s="71" t="s">
        <v>605</v>
      </c>
      <c r="C667" s="71"/>
      <c r="D667" s="47" t="s">
        <v>606</v>
      </c>
      <c r="E667" s="47" t="s">
        <v>816</v>
      </c>
      <c r="F667" s="560">
        <v>15</v>
      </c>
      <c r="G667" s="71">
        <v>4183.65</v>
      </c>
      <c r="H667" s="71">
        <v>0</v>
      </c>
      <c r="I667" s="71">
        <v>0</v>
      </c>
      <c r="J667" s="71">
        <v>0</v>
      </c>
      <c r="K667" s="71">
        <v>0</v>
      </c>
      <c r="L667" s="71">
        <v>378.43</v>
      </c>
      <c r="M667" s="71">
        <v>0</v>
      </c>
      <c r="N667" s="71">
        <v>0</v>
      </c>
      <c r="O667" s="71">
        <v>0</v>
      </c>
      <c r="P667" s="71">
        <v>0</v>
      </c>
      <c r="Q667" s="71">
        <v>0.02</v>
      </c>
      <c r="R667" s="71">
        <f>G667+H667+I667+K667-N667-P667-L667-O667+M667-Q667</f>
        <v>3805.2</v>
      </c>
      <c r="S667" s="32"/>
    </row>
    <row r="668" spans="1:19" ht="36" customHeight="1">
      <c r="A668" s="163">
        <v>17100401</v>
      </c>
      <c r="B668" s="71" t="s">
        <v>607</v>
      </c>
      <c r="C668" s="71"/>
      <c r="D668" s="47" t="s">
        <v>608</v>
      </c>
      <c r="E668" s="47" t="s">
        <v>11</v>
      </c>
      <c r="F668" s="560">
        <v>15</v>
      </c>
      <c r="G668" s="71">
        <v>1622.82</v>
      </c>
      <c r="H668" s="71">
        <v>0</v>
      </c>
      <c r="I668" s="71">
        <v>0</v>
      </c>
      <c r="J668" s="71">
        <v>0</v>
      </c>
      <c r="K668" s="71">
        <v>0</v>
      </c>
      <c r="L668" s="71">
        <v>0</v>
      </c>
      <c r="M668" s="71">
        <v>107.74</v>
      </c>
      <c r="N668" s="71">
        <v>0</v>
      </c>
      <c r="O668" s="71">
        <v>0</v>
      </c>
      <c r="P668" s="71">
        <v>0</v>
      </c>
      <c r="Q668" s="71">
        <v>0.16</v>
      </c>
      <c r="R668" s="71">
        <f>G668+H668+I668+K668-N668-P668-L668-O668+M668-Q668</f>
        <v>1730.3999999999999</v>
      </c>
      <c r="S668" s="32"/>
    </row>
    <row r="669" spans="1:19" s="25" customFormat="1" ht="36" customHeight="1">
      <c r="A669" s="276" t="s">
        <v>137</v>
      </c>
      <c r="B669" s="1"/>
      <c r="C669" s="1"/>
      <c r="D669" s="47"/>
      <c r="E669" s="47"/>
      <c r="F669" s="560"/>
      <c r="G669" s="77">
        <f aca="true" t="shared" si="97" ref="G669:R669">SUM(G667:G668)</f>
        <v>5806.469999999999</v>
      </c>
      <c r="H669" s="77">
        <f t="shared" si="97"/>
        <v>0</v>
      </c>
      <c r="I669" s="77">
        <f t="shared" si="97"/>
        <v>0</v>
      </c>
      <c r="J669" s="77">
        <f t="shared" si="97"/>
        <v>0</v>
      </c>
      <c r="K669" s="77">
        <f t="shared" si="97"/>
        <v>0</v>
      </c>
      <c r="L669" s="77">
        <f>SUM(L667:L668)</f>
        <v>378.43</v>
      </c>
      <c r="M669" s="77">
        <f>SUM(M667:M668)</f>
        <v>107.74</v>
      </c>
      <c r="N669" s="77">
        <f t="shared" si="97"/>
        <v>0</v>
      </c>
      <c r="O669" s="77">
        <f t="shared" si="97"/>
        <v>0</v>
      </c>
      <c r="P669" s="77">
        <f t="shared" si="97"/>
        <v>0</v>
      </c>
      <c r="Q669" s="77">
        <f t="shared" si="97"/>
        <v>0.18</v>
      </c>
      <c r="R669" s="77">
        <f t="shared" si="97"/>
        <v>5535.599999999999</v>
      </c>
      <c r="S669" s="32"/>
    </row>
    <row r="670" spans="1:19" ht="21.75">
      <c r="A670" s="65"/>
      <c r="B670" s="279" t="s">
        <v>33</v>
      </c>
      <c r="C670" s="279"/>
      <c r="D670" s="66"/>
      <c r="E670" s="66"/>
      <c r="F670" s="546"/>
      <c r="G670" s="89">
        <f>G665+G669</f>
        <v>16096.47</v>
      </c>
      <c r="H670" s="89">
        <f aca="true" t="shared" si="98" ref="H670:R670">H665+H669</f>
        <v>0</v>
      </c>
      <c r="I670" s="89">
        <f t="shared" si="98"/>
        <v>0</v>
      </c>
      <c r="J670" s="89">
        <f t="shared" si="98"/>
        <v>0</v>
      </c>
      <c r="K670" s="89">
        <f t="shared" si="98"/>
        <v>0</v>
      </c>
      <c r="L670" s="89">
        <f>L665+L669</f>
        <v>1541.18</v>
      </c>
      <c r="M670" s="89">
        <f>M665+M669</f>
        <v>107.74</v>
      </c>
      <c r="N670" s="89">
        <f t="shared" si="98"/>
        <v>1300</v>
      </c>
      <c r="O670" s="89">
        <f t="shared" si="98"/>
        <v>0</v>
      </c>
      <c r="P670" s="89">
        <f t="shared" si="98"/>
        <v>115</v>
      </c>
      <c r="Q670" s="89">
        <f t="shared" si="98"/>
        <v>0.22999999999999998</v>
      </c>
      <c r="R670" s="89">
        <f t="shared" si="98"/>
        <v>13247.8</v>
      </c>
      <c r="S670" s="67"/>
    </row>
    <row r="671" spans="1:19" ht="18">
      <c r="A671" s="26"/>
      <c r="B671" s="10"/>
      <c r="C671" s="10"/>
      <c r="D671" s="10"/>
      <c r="E671" s="10"/>
      <c r="F671" s="521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34"/>
    </row>
    <row r="672" spans="1:19" ht="18">
      <c r="A672" s="26"/>
      <c r="B672" s="10"/>
      <c r="C672" s="10"/>
      <c r="D672" s="10"/>
      <c r="E672" s="10"/>
      <c r="F672" s="521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34"/>
    </row>
    <row r="673" spans="1:19" ht="18">
      <c r="A673" s="26"/>
      <c r="B673" s="10"/>
      <c r="C673" s="10"/>
      <c r="D673" s="10"/>
      <c r="E673" s="10"/>
      <c r="F673" s="521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34"/>
    </row>
    <row r="674" spans="1:19" ht="18">
      <c r="A674" s="26"/>
      <c r="B674" s="10"/>
      <c r="C674" s="10"/>
      <c r="D674" s="10"/>
      <c r="E674" s="10"/>
      <c r="F674" s="521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34"/>
    </row>
    <row r="675" spans="1:19" s="286" customFormat="1" ht="18">
      <c r="A675" s="26"/>
      <c r="B675" s="10"/>
      <c r="C675" s="10"/>
      <c r="D675" s="10"/>
      <c r="E675" s="10"/>
      <c r="F675" s="521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34"/>
    </row>
    <row r="676" spans="1:19" s="286" customFormat="1" ht="18.75">
      <c r="A676" s="283"/>
      <c r="B676" s="284"/>
      <c r="C676" s="284"/>
      <c r="D676" s="284"/>
      <c r="E676" s="284" t="s">
        <v>43</v>
      </c>
      <c r="F676" s="531"/>
      <c r="G676" s="284"/>
      <c r="H676" s="284"/>
      <c r="I676" s="284"/>
      <c r="J676" s="284"/>
      <c r="K676" s="284"/>
      <c r="L676" s="284"/>
      <c r="M676" s="284"/>
      <c r="N676" s="284" t="s">
        <v>44</v>
      </c>
      <c r="O676" s="284"/>
      <c r="P676" s="284"/>
      <c r="Q676" s="284"/>
      <c r="R676" s="284"/>
      <c r="S676" s="285"/>
    </row>
    <row r="677" spans="1:19" ht="18.75">
      <c r="A677" s="283" t="s">
        <v>1232</v>
      </c>
      <c r="B677" s="284"/>
      <c r="C677" s="284"/>
      <c r="D677" s="284"/>
      <c r="E677" s="284" t="s">
        <v>42</v>
      </c>
      <c r="F677" s="531"/>
      <c r="G677" s="284"/>
      <c r="H677" s="284"/>
      <c r="I677" s="284"/>
      <c r="J677" s="284"/>
      <c r="K677" s="284"/>
      <c r="L677" s="284"/>
      <c r="M677" s="284"/>
      <c r="N677" s="284" t="s">
        <v>45</v>
      </c>
      <c r="O677" s="284"/>
      <c r="P677" s="284"/>
      <c r="Q677" s="284"/>
      <c r="R677" s="284"/>
      <c r="S677" s="285"/>
    </row>
    <row r="678" spans="1:19" ht="18">
      <c r="A678" s="114"/>
      <c r="B678" s="200"/>
      <c r="C678" s="200"/>
      <c r="D678" s="200"/>
      <c r="E678" s="200"/>
      <c r="F678" s="577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117"/>
    </row>
    <row r="679" spans="1:19" ht="33.75">
      <c r="A679" s="282" t="s">
        <v>0</v>
      </c>
      <c r="B679" s="22"/>
      <c r="C679" s="22"/>
      <c r="D679" s="6"/>
      <c r="E679" s="128" t="s">
        <v>815</v>
      </c>
      <c r="F679" s="533"/>
      <c r="G679" s="6"/>
      <c r="H679" s="6"/>
      <c r="I679" s="6"/>
      <c r="J679" s="6"/>
      <c r="K679" s="6"/>
      <c r="L679" s="6"/>
      <c r="M679" s="6"/>
      <c r="N679" s="6"/>
      <c r="O679" s="7"/>
      <c r="P679" s="6"/>
      <c r="Q679" s="6"/>
      <c r="R679" s="6"/>
      <c r="S679" s="29"/>
    </row>
    <row r="680" spans="1:19" ht="20.25">
      <c r="A680" s="8"/>
      <c r="B680" s="131" t="s">
        <v>609</v>
      </c>
      <c r="C680" s="131"/>
      <c r="D680" s="9"/>
      <c r="E680" s="9"/>
      <c r="F680" s="521"/>
      <c r="G680" s="9"/>
      <c r="H680" s="9"/>
      <c r="I680" s="9"/>
      <c r="J680" s="9"/>
      <c r="K680" s="10"/>
      <c r="L680" s="9"/>
      <c r="M680" s="9"/>
      <c r="N680" s="10"/>
      <c r="O680" s="11"/>
      <c r="P680" s="9"/>
      <c r="Q680" s="9"/>
      <c r="R680" s="9"/>
      <c r="S680" s="30" t="s">
        <v>893</v>
      </c>
    </row>
    <row r="681" spans="1:19" s="384" customFormat="1" ht="27.75" customHeight="1">
      <c r="A681" s="12"/>
      <c r="B681" s="49"/>
      <c r="C681" s="49"/>
      <c r="D681" s="13"/>
      <c r="E681" s="130" t="s">
        <v>1296</v>
      </c>
      <c r="F681" s="522"/>
      <c r="G681" s="14"/>
      <c r="H681" s="14"/>
      <c r="I681" s="14"/>
      <c r="J681" s="14"/>
      <c r="K681" s="14"/>
      <c r="L681" s="14"/>
      <c r="M681" s="14"/>
      <c r="N681" s="14"/>
      <c r="O681" s="15"/>
      <c r="P681" s="14"/>
      <c r="Q681" s="14"/>
      <c r="R681" s="14"/>
      <c r="S681" s="31"/>
    </row>
    <row r="682" spans="1:19" ht="27.75" customHeight="1">
      <c r="A682" s="333" t="s">
        <v>1126</v>
      </c>
      <c r="B682" s="334" t="s">
        <v>1127</v>
      </c>
      <c r="C682" s="332" t="s">
        <v>851</v>
      </c>
      <c r="D682" s="334" t="s">
        <v>1</v>
      </c>
      <c r="E682" s="334" t="s">
        <v>1124</v>
      </c>
      <c r="F682" s="584" t="s">
        <v>1153</v>
      </c>
      <c r="G682" s="357" t="s">
        <v>1120</v>
      </c>
      <c r="H682" s="357" t="s">
        <v>1121</v>
      </c>
      <c r="I682" s="357" t="s">
        <v>898</v>
      </c>
      <c r="J682" s="357" t="s">
        <v>37</v>
      </c>
      <c r="K682" s="357" t="s">
        <v>1122</v>
      </c>
      <c r="L682" s="503" t="s">
        <v>18</v>
      </c>
      <c r="M682" s="357" t="s">
        <v>19</v>
      </c>
      <c r="N682" s="357" t="s">
        <v>1138</v>
      </c>
      <c r="O682" s="502" t="s">
        <v>1125</v>
      </c>
      <c r="P682" s="171" t="s">
        <v>1123</v>
      </c>
      <c r="Q682" s="357" t="s">
        <v>32</v>
      </c>
      <c r="R682" s="357" t="s">
        <v>1128</v>
      </c>
      <c r="S682" s="388" t="s">
        <v>20</v>
      </c>
    </row>
    <row r="683" spans="1:19" ht="40.5" customHeight="1">
      <c r="A683" s="434" t="s">
        <v>788</v>
      </c>
      <c r="B683" s="424"/>
      <c r="C683" s="424"/>
      <c r="D683" s="424"/>
      <c r="E683" s="424"/>
      <c r="F683" s="540"/>
      <c r="G683" s="424"/>
      <c r="H683" s="424"/>
      <c r="I683" s="424"/>
      <c r="J683" s="424"/>
      <c r="K683" s="424"/>
      <c r="L683" s="424"/>
      <c r="M683" s="424"/>
      <c r="N683" s="424"/>
      <c r="O683" s="425"/>
      <c r="P683" s="424"/>
      <c r="Q683" s="424"/>
      <c r="R683" s="424"/>
      <c r="S683" s="426"/>
    </row>
    <row r="684" spans="1:19" ht="34.5" customHeight="1">
      <c r="A684" s="163">
        <v>1900201</v>
      </c>
      <c r="B684" s="71" t="s">
        <v>789</v>
      </c>
      <c r="C684" s="71"/>
      <c r="D684" s="47" t="s">
        <v>790</v>
      </c>
      <c r="E684" s="47" t="s">
        <v>791</v>
      </c>
      <c r="F684" s="560">
        <v>15</v>
      </c>
      <c r="G684" s="71">
        <v>6615</v>
      </c>
      <c r="H684" s="71">
        <v>0</v>
      </c>
      <c r="I684" s="71">
        <v>0</v>
      </c>
      <c r="J684" s="71">
        <v>0</v>
      </c>
      <c r="K684" s="71">
        <v>0</v>
      </c>
      <c r="L684" s="71">
        <v>865.71</v>
      </c>
      <c r="M684" s="71">
        <v>0</v>
      </c>
      <c r="N684" s="71">
        <v>0</v>
      </c>
      <c r="O684" s="71">
        <v>0</v>
      </c>
      <c r="P684" s="71">
        <v>115</v>
      </c>
      <c r="Q684" s="71">
        <v>0.09</v>
      </c>
      <c r="R684" s="71">
        <f>G684+H684+I684+K684-N684-P684-L684-O684+M684-Q684</f>
        <v>5634.2</v>
      </c>
      <c r="S684" s="35"/>
    </row>
    <row r="685" spans="1:19" ht="34.5" customHeight="1">
      <c r="A685" s="163">
        <v>19000101</v>
      </c>
      <c r="B685" s="71" t="s">
        <v>610</v>
      </c>
      <c r="C685" s="71"/>
      <c r="D685" s="47" t="s">
        <v>611</v>
      </c>
      <c r="E685" s="47" t="s">
        <v>2</v>
      </c>
      <c r="F685" s="560">
        <v>15</v>
      </c>
      <c r="G685" s="71">
        <v>2583.16</v>
      </c>
      <c r="H685" s="71">
        <v>0</v>
      </c>
      <c r="I685" s="71">
        <v>0</v>
      </c>
      <c r="J685" s="71">
        <v>0</v>
      </c>
      <c r="K685" s="71">
        <v>0</v>
      </c>
      <c r="L685" s="71">
        <v>16.71</v>
      </c>
      <c r="M685" s="71">
        <v>0</v>
      </c>
      <c r="N685" s="71">
        <v>0</v>
      </c>
      <c r="O685" s="71">
        <v>0</v>
      </c>
      <c r="P685" s="71">
        <v>0</v>
      </c>
      <c r="Q685" s="71">
        <v>-0.15</v>
      </c>
      <c r="R685" s="71">
        <f>G685+H685+I685+K685-N685-P685-L685-O685+M685-Q685</f>
        <v>2566.6</v>
      </c>
      <c r="S685" s="35"/>
    </row>
    <row r="686" spans="1:19" ht="27" customHeight="1">
      <c r="A686" s="276" t="s">
        <v>137</v>
      </c>
      <c r="B686" s="71"/>
      <c r="C686" s="71"/>
      <c r="D686" s="47"/>
      <c r="E686" s="47"/>
      <c r="F686" s="560"/>
      <c r="G686" s="77">
        <f>SUM(G684:G685)</f>
        <v>9198.16</v>
      </c>
      <c r="H686" s="77">
        <f aca="true" t="shared" si="99" ref="H686:P686">SUM(H684:H685)</f>
        <v>0</v>
      </c>
      <c r="I686" s="77">
        <f t="shared" si="99"/>
        <v>0</v>
      </c>
      <c r="J686" s="77">
        <f t="shared" si="99"/>
        <v>0</v>
      </c>
      <c r="K686" s="77">
        <f t="shared" si="99"/>
        <v>0</v>
      </c>
      <c r="L686" s="77">
        <f>SUM(L684:L685)</f>
        <v>882.4200000000001</v>
      </c>
      <c r="M686" s="77">
        <f>SUM(M684:M685)</f>
        <v>0</v>
      </c>
      <c r="N686" s="77">
        <f t="shared" si="99"/>
        <v>0</v>
      </c>
      <c r="O686" s="77">
        <f t="shared" si="99"/>
        <v>0</v>
      </c>
      <c r="P686" s="77">
        <f t="shared" si="99"/>
        <v>115</v>
      </c>
      <c r="Q686" s="77">
        <f>SUM(Q684:Q685)</f>
        <v>-0.06</v>
      </c>
      <c r="R686" s="77">
        <f>SUM(R684:R685)</f>
        <v>8200.8</v>
      </c>
      <c r="S686" s="35"/>
    </row>
    <row r="687" spans="1:19" ht="40.5" customHeight="1">
      <c r="A687" s="139" t="s">
        <v>612</v>
      </c>
      <c r="B687" s="98"/>
      <c r="C687" s="98"/>
      <c r="D687" s="99"/>
      <c r="E687" s="99"/>
      <c r="F687" s="544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104"/>
    </row>
    <row r="688" spans="1:19" ht="34.5" customHeight="1">
      <c r="A688" s="163">
        <v>19100001</v>
      </c>
      <c r="B688" s="43" t="s">
        <v>613</v>
      </c>
      <c r="C688" s="71"/>
      <c r="D688" s="47" t="s">
        <v>614</v>
      </c>
      <c r="E688" s="47" t="s">
        <v>839</v>
      </c>
      <c r="F688" s="560">
        <v>15</v>
      </c>
      <c r="G688" s="71">
        <v>4158.75</v>
      </c>
      <c r="H688" s="71">
        <v>0</v>
      </c>
      <c r="I688" s="71">
        <v>0</v>
      </c>
      <c r="J688" s="71">
        <v>300</v>
      </c>
      <c r="K688" s="71">
        <v>0</v>
      </c>
      <c r="L688" s="71">
        <v>374.44</v>
      </c>
      <c r="M688" s="71">
        <v>0</v>
      </c>
      <c r="N688" s="71">
        <v>0</v>
      </c>
      <c r="O688" s="71">
        <v>333</v>
      </c>
      <c r="P688" s="71">
        <v>0</v>
      </c>
      <c r="Q688" s="71">
        <v>-0.09</v>
      </c>
      <c r="R688" s="71">
        <f>G688+H688+J688+I688+K688-N688-P688-L688-O688+M688-Q688</f>
        <v>3751.4</v>
      </c>
      <c r="S688" s="35"/>
    </row>
    <row r="689" spans="1:19" ht="27.75" customHeight="1">
      <c r="A689" s="276" t="s">
        <v>137</v>
      </c>
      <c r="B689" s="71"/>
      <c r="C689" s="71"/>
      <c r="D689" s="47"/>
      <c r="E689" s="47"/>
      <c r="F689" s="560"/>
      <c r="G689" s="77">
        <f aca="true" t="shared" si="100" ref="G689:R689">G688</f>
        <v>4158.75</v>
      </c>
      <c r="H689" s="77">
        <f t="shared" si="100"/>
        <v>0</v>
      </c>
      <c r="I689" s="77">
        <f t="shared" si="100"/>
        <v>0</v>
      </c>
      <c r="J689" s="77">
        <f t="shared" si="100"/>
        <v>300</v>
      </c>
      <c r="K689" s="77">
        <f t="shared" si="100"/>
        <v>0</v>
      </c>
      <c r="L689" s="77">
        <f>L688</f>
        <v>374.44</v>
      </c>
      <c r="M689" s="77">
        <f>M688</f>
        <v>0</v>
      </c>
      <c r="N689" s="77">
        <f t="shared" si="100"/>
        <v>0</v>
      </c>
      <c r="O689" s="77">
        <f t="shared" si="100"/>
        <v>333</v>
      </c>
      <c r="P689" s="77">
        <f t="shared" si="100"/>
        <v>0</v>
      </c>
      <c r="Q689" s="77">
        <f t="shared" si="100"/>
        <v>-0.09</v>
      </c>
      <c r="R689" s="77">
        <f t="shared" si="100"/>
        <v>3751.4</v>
      </c>
      <c r="S689" s="35"/>
    </row>
    <row r="690" spans="1:19" ht="40.5" customHeight="1">
      <c r="A690" s="139" t="s">
        <v>615</v>
      </c>
      <c r="B690" s="98"/>
      <c r="C690" s="98"/>
      <c r="D690" s="99"/>
      <c r="E690" s="99"/>
      <c r="F690" s="544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104"/>
    </row>
    <row r="691" spans="1:19" ht="39" customHeight="1">
      <c r="A691" s="163">
        <v>19200001</v>
      </c>
      <c r="B691" s="71" t="s">
        <v>616</v>
      </c>
      <c r="C691" s="71"/>
      <c r="D691" s="47" t="s">
        <v>617</v>
      </c>
      <c r="E691" s="47" t="s">
        <v>840</v>
      </c>
      <c r="F691" s="560">
        <v>15</v>
      </c>
      <c r="G691" s="71">
        <v>4158.75</v>
      </c>
      <c r="H691" s="71">
        <v>0</v>
      </c>
      <c r="I691" s="71">
        <v>0</v>
      </c>
      <c r="J691" s="71">
        <v>300</v>
      </c>
      <c r="K691" s="71">
        <v>0</v>
      </c>
      <c r="L691" s="71">
        <v>374.44</v>
      </c>
      <c r="M691" s="71">
        <v>0</v>
      </c>
      <c r="N691" s="71">
        <v>0</v>
      </c>
      <c r="O691" s="71">
        <v>0</v>
      </c>
      <c r="P691" s="71">
        <v>0</v>
      </c>
      <c r="Q691" s="71">
        <v>-0.09</v>
      </c>
      <c r="R691" s="71">
        <f aca="true" t="shared" si="101" ref="R691:R696">G691+H691+I691+J691+K691-N691-P691-L691-O691+M691-Q691</f>
        <v>4084.4</v>
      </c>
      <c r="S691" s="35"/>
    </row>
    <row r="692" spans="1:19" ht="39" customHeight="1">
      <c r="A692" s="163">
        <v>19300006</v>
      </c>
      <c r="B692" s="71" t="s">
        <v>618</v>
      </c>
      <c r="C692" s="71"/>
      <c r="D692" s="47" t="s">
        <v>619</v>
      </c>
      <c r="E692" s="47" t="s">
        <v>821</v>
      </c>
      <c r="F692" s="560">
        <v>15</v>
      </c>
      <c r="G692" s="71">
        <v>2500.05</v>
      </c>
      <c r="H692" s="71">
        <v>0</v>
      </c>
      <c r="I692" s="71">
        <v>0</v>
      </c>
      <c r="J692" s="71">
        <v>300</v>
      </c>
      <c r="K692" s="71">
        <v>0</v>
      </c>
      <c r="L692" s="71">
        <v>7.66</v>
      </c>
      <c r="M692" s="71">
        <v>0</v>
      </c>
      <c r="N692" s="71">
        <v>0</v>
      </c>
      <c r="O692" s="71">
        <v>0</v>
      </c>
      <c r="P692" s="71">
        <v>0</v>
      </c>
      <c r="Q692" s="71">
        <v>-0.01</v>
      </c>
      <c r="R692" s="71">
        <f t="shared" si="101"/>
        <v>2792.4000000000005</v>
      </c>
      <c r="S692" s="326"/>
    </row>
    <row r="693" spans="1:19" ht="39" customHeight="1">
      <c r="A693" s="163">
        <v>19300007</v>
      </c>
      <c r="B693" s="71" t="s">
        <v>620</v>
      </c>
      <c r="C693" s="71"/>
      <c r="D693" s="47" t="s">
        <v>621</v>
      </c>
      <c r="E693" s="47" t="s">
        <v>821</v>
      </c>
      <c r="F693" s="560">
        <v>15</v>
      </c>
      <c r="G693" s="71">
        <v>2500.05</v>
      </c>
      <c r="H693" s="71">
        <v>0</v>
      </c>
      <c r="I693" s="71">
        <v>0</v>
      </c>
      <c r="J693" s="71">
        <v>300</v>
      </c>
      <c r="K693" s="71">
        <v>0</v>
      </c>
      <c r="L693" s="71">
        <v>7.66</v>
      </c>
      <c r="M693" s="71">
        <v>0</v>
      </c>
      <c r="N693" s="71">
        <v>0</v>
      </c>
      <c r="O693" s="71">
        <v>205.28</v>
      </c>
      <c r="P693" s="71">
        <v>0</v>
      </c>
      <c r="Q693" s="71">
        <v>-0.09</v>
      </c>
      <c r="R693" s="71">
        <f t="shared" si="101"/>
        <v>2587.2000000000003</v>
      </c>
      <c r="S693" s="32"/>
    </row>
    <row r="694" spans="1:19" ht="39" customHeight="1">
      <c r="A694" s="163">
        <v>19300009</v>
      </c>
      <c r="B694" s="71" t="s">
        <v>622</v>
      </c>
      <c r="C694" s="71"/>
      <c r="D694" s="47" t="s">
        <v>623</v>
      </c>
      <c r="E694" s="47" t="s">
        <v>821</v>
      </c>
      <c r="F694" s="560">
        <v>15</v>
      </c>
      <c r="G694" s="71">
        <v>2500.05</v>
      </c>
      <c r="H694" s="71">
        <v>0</v>
      </c>
      <c r="I694" s="71">
        <v>0</v>
      </c>
      <c r="J694" s="71">
        <v>300</v>
      </c>
      <c r="K694" s="71">
        <v>0</v>
      </c>
      <c r="L694" s="71">
        <v>7.66</v>
      </c>
      <c r="M694" s="71">
        <v>0</v>
      </c>
      <c r="N694" s="71">
        <v>0</v>
      </c>
      <c r="O694" s="71">
        <v>278.57</v>
      </c>
      <c r="P694" s="71">
        <v>0</v>
      </c>
      <c r="Q694" s="71">
        <v>0.02</v>
      </c>
      <c r="R694" s="71">
        <f t="shared" si="101"/>
        <v>2513.8</v>
      </c>
      <c r="S694" s="32"/>
    </row>
    <row r="695" spans="1:19" ht="39" customHeight="1">
      <c r="A695" s="163">
        <v>19300012</v>
      </c>
      <c r="B695" s="71" t="s">
        <v>625</v>
      </c>
      <c r="C695" s="71"/>
      <c r="D695" s="47" t="s">
        <v>626</v>
      </c>
      <c r="E695" s="47" t="s">
        <v>15</v>
      </c>
      <c r="F695" s="560">
        <v>15</v>
      </c>
      <c r="G695" s="71">
        <v>3000</v>
      </c>
      <c r="H695" s="71">
        <v>0</v>
      </c>
      <c r="I695" s="71">
        <v>0</v>
      </c>
      <c r="J695" s="71">
        <v>300</v>
      </c>
      <c r="K695" s="71">
        <v>0</v>
      </c>
      <c r="L695" s="71">
        <v>76.98</v>
      </c>
      <c r="M695" s="71">
        <v>0</v>
      </c>
      <c r="N695" s="71">
        <v>0</v>
      </c>
      <c r="O695" s="71">
        <v>0</v>
      </c>
      <c r="P695" s="71">
        <v>0</v>
      </c>
      <c r="Q695" s="71">
        <v>0.02</v>
      </c>
      <c r="R695" s="71">
        <f t="shared" si="101"/>
        <v>3223</v>
      </c>
      <c r="S695" s="35"/>
    </row>
    <row r="696" spans="1:19" ht="39" customHeight="1">
      <c r="A696" s="163">
        <v>19300013</v>
      </c>
      <c r="B696" s="71" t="s">
        <v>627</v>
      </c>
      <c r="C696" s="71"/>
      <c r="D696" s="47" t="s">
        <v>628</v>
      </c>
      <c r="E696" s="47" t="s">
        <v>15</v>
      </c>
      <c r="F696" s="560">
        <v>15</v>
      </c>
      <c r="G696" s="71">
        <v>2500.05</v>
      </c>
      <c r="H696" s="71">
        <v>0</v>
      </c>
      <c r="I696" s="71">
        <v>0</v>
      </c>
      <c r="J696" s="71">
        <v>300</v>
      </c>
      <c r="K696" s="71">
        <v>0</v>
      </c>
      <c r="L696" s="71">
        <v>7.66</v>
      </c>
      <c r="M696" s="71">
        <v>0</v>
      </c>
      <c r="N696" s="71">
        <v>0</v>
      </c>
      <c r="O696" s="71">
        <v>0</v>
      </c>
      <c r="P696" s="71">
        <v>0</v>
      </c>
      <c r="Q696" s="71">
        <v>-0.01</v>
      </c>
      <c r="R696" s="71">
        <f t="shared" si="101"/>
        <v>2792.4000000000005</v>
      </c>
      <c r="S696" s="35"/>
    </row>
    <row r="697" spans="1:19" ht="21" customHeight="1">
      <c r="A697" s="276" t="s">
        <v>137</v>
      </c>
      <c r="B697" s="71"/>
      <c r="C697" s="71"/>
      <c r="D697" s="47"/>
      <c r="E697" s="47"/>
      <c r="F697" s="560"/>
      <c r="G697" s="50">
        <f aca="true" t="shared" si="102" ref="G697:R697">SUM(G691:G696)</f>
        <v>17158.95</v>
      </c>
      <c r="H697" s="50">
        <f t="shared" si="102"/>
        <v>0</v>
      </c>
      <c r="I697" s="77">
        <f t="shared" si="102"/>
        <v>0</v>
      </c>
      <c r="J697" s="50">
        <f t="shared" si="102"/>
        <v>1800</v>
      </c>
      <c r="K697" s="77">
        <f t="shared" si="102"/>
        <v>0</v>
      </c>
      <c r="L697" s="77">
        <f>SUM(L691:L696)</f>
        <v>482.0600000000001</v>
      </c>
      <c r="M697" s="77">
        <f>SUM(M691:M696)</f>
        <v>0</v>
      </c>
      <c r="N697" s="77">
        <f t="shared" si="102"/>
        <v>0</v>
      </c>
      <c r="O697" s="50">
        <f t="shared" si="102"/>
        <v>483.85</v>
      </c>
      <c r="P697" s="77">
        <f t="shared" si="102"/>
        <v>0</v>
      </c>
      <c r="Q697" s="77">
        <f t="shared" si="102"/>
        <v>-0.16000000000000003</v>
      </c>
      <c r="R697" s="77">
        <f t="shared" si="102"/>
        <v>17993.200000000004</v>
      </c>
      <c r="S697" s="35"/>
    </row>
    <row r="698" spans="1:19" ht="22.5" customHeight="1">
      <c r="A698" s="65"/>
      <c r="B698" s="279" t="s">
        <v>33</v>
      </c>
      <c r="C698" s="279"/>
      <c r="D698" s="66"/>
      <c r="E698" s="66"/>
      <c r="F698" s="546"/>
      <c r="G698" s="84">
        <f>G686+G689+G697</f>
        <v>30515.86</v>
      </c>
      <c r="H698" s="84">
        <v>0</v>
      </c>
      <c r="I698" s="84">
        <f aca="true" t="shared" si="103" ref="I698:R698">I686+I689+I697</f>
        <v>0</v>
      </c>
      <c r="J698" s="84">
        <f t="shared" si="103"/>
        <v>2100</v>
      </c>
      <c r="K698" s="84">
        <f t="shared" si="103"/>
        <v>0</v>
      </c>
      <c r="L698" s="84">
        <f>L686+L689+L697</f>
        <v>1738.9200000000003</v>
      </c>
      <c r="M698" s="84">
        <f>M686+M689+M697</f>
        <v>0</v>
      </c>
      <c r="N698" s="84">
        <f t="shared" si="103"/>
        <v>0</v>
      </c>
      <c r="O698" s="84">
        <f t="shared" si="103"/>
        <v>816.85</v>
      </c>
      <c r="P698" s="84">
        <f t="shared" si="103"/>
        <v>115</v>
      </c>
      <c r="Q698" s="84">
        <f t="shared" si="103"/>
        <v>-0.31000000000000005</v>
      </c>
      <c r="R698" s="84">
        <f t="shared" si="103"/>
        <v>29945.4</v>
      </c>
      <c r="S698" s="67"/>
    </row>
    <row r="699" spans="1:19" s="286" customFormat="1" ht="17.25" customHeight="1">
      <c r="A699" s="19"/>
      <c r="B699" s="3"/>
      <c r="C699" s="3"/>
      <c r="D699" s="3"/>
      <c r="E699" s="3"/>
      <c r="F699" s="528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3"/>
    </row>
    <row r="700" spans="1:19" s="286" customFormat="1" ht="13.5" customHeight="1">
      <c r="A700" s="283"/>
      <c r="B700" s="284"/>
      <c r="C700" s="284"/>
      <c r="D700" s="284"/>
      <c r="E700" s="284" t="s">
        <v>43</v>
      </c>
      <c r="F700" s="531"/>
      <c r="G700" s="284"/>
      <c r="H700" s="284"/>
      <c r="I700" s="284"/>
      <c r="J700" s="284"/>
      <c r="K700" s="284"/>
      <c r="L700" s="284"/>
      <c r="M700" s="284"/>
      <c r="O700" s="284"/>
      <c r="P700" s="284"/>
      <c r="Q700" s="284" t="s">
        <v>44</v>
      </c>
      <c r="R700" s="284"/>
      <c r="S700" s="285"/>
    </row>
    <row r="701" spans="1:19" ht="18.75">
      <c r="A701" s="283" t="s">
        <v>1232</v>
      </c>
      <c r="B701" s="284"/>
      <c r="C701" s="284"/>
      <c r="D701" s="284"/>
      <c r="E701" s="284" t="s">
        <v>42</v>
      </c>
      <c r="F701" s="531"/>
      <c r="G701" s="284"/>
      <c r="H701" s="284"/>
      <c r="I701" s="284"/>
      <c r="J701" s="284"/>
      <c r="K701" s="284"/>
      <c r="L701" s="284"/>
      <c r="M701" s="284"/>
      <c r="N701" s="286"/>
      <c r="O701" s="284"/>
      <c r="P701" s="284"/>
      <c r="Q701" s="284" t="s">
        <v>45</v>
      </c>
      <c r="R701" s="284"/>
      <c r="S701" s="285"/>
    </row>
    <row r="702" spans="2:18" ht="18">
      <c r="B702" s="20"/>
      <c r="C702" s="20"/>
      <c r="D702" s="20"/>
      <c r="E702" s="20"/>
      <c r="F702" s="532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2:18" ht="21" customHeight="1">
      <c r="B703" s="20"/>
      <c r="C703" s="20"/>
      <c r="D703" s="20"/>
      <c r="E703" s="20"/>
      <c r="F703" s="532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</row>
    <row r="704" spans="1:19" ht="33.75">
      <c r="A704" s="282" t="s">
        <v>0</v>
      </c>
      <c r="B704" s="37"/>
      <c r="C704" s="37"/>
      <c r="D704" s="6"/>
      <c r="E704" s="128" t="s">
        <v>815</v>
      </c>
      <c r="F704" s="533"/>
      <c r="G704" s="6"/>
      <c r="H704" s="6"/>
      <c r="I704" s="6"/>
      <c r="J704" s="6"/>
      <c r="K704" s="6"/>
      <c r="L704" s="6"/>
      <c r="M704" s="6"/>
      <c r="N704" s="6"/>
      <c r="O704" s="7"/>
      <c r="P704" s="6"/>
      <c r="Q704" s="6"/>
      <c r="R704" s="6"/>
      <c r="S704" s="29"/>
    </row>
    <row r="705" spans="1:19" ht="20.25">
      <c r="A705" s="8"/>
      <c r="B705" s="131" t="s">
        <v>29</v>
      </c>
      <c r="C705" s="131"/>
      <c r="D705" s="9"/>
      <c r="E705" s="9"/>
      <c r="F705" s="521"/>
      <c r="G705" s="9"/>
      <c r="H705" s="9"/>
      <c r="I705" s="9"/>
      <c r="J705" s="9"/>
      <c r="K705" s="10"/>
      <c r="L705" s="9"/>
      <c r="M705" s="9"/>
      <c r="N705" s="10"/>
      <c r="O705" s="11"/>
      <c r="P705" s="9"/>
      <c r="Q705" s="9"/>
      <c r="R705" s="9"/>
      <c r="S705" s="30" t="s">
        <v>894</v>
      </c>
    </row>
    <row r="706" spans="1:19" s="85" customFormat="1" ht="35.25" customHeight="1">
      <c r="A706" s="12"/>
      <c r="B706" s="49"/>
      <c r="C706" s="49"/>
      <c r="D706" s="13"/>
      <c r="E706" s="130" t="s">
        <v>1296</v>
      </c>
      <c r="F706" s="522"/>
      <c r="G706" s="14"/>
      <c r="H706" s="14"/>
      <c r="I706" s="14"/>
      <c r="J706" s="14"/>
      <c r="K706" s="14"/>
      <c r="L706" s="14"/>
      <c r="M706" s="14"/>
      <c r="N706" s="14"/>
      <c r="O706" s="15"/>
      <c r="P706" s="14"/>
      <c r="Q706" s="14"/>
      <c r="R706" s="14"/>
      <c r="S706" s="31"/>
    </row>
    <row r="707" spans="1:19" ht="42" customHeight="1">
      <c r="A707" s="170" t="s">
        <v>1126</v>
      </c>
      <c r="B707" s="208" t="s">
        <v>1127</v>
      </c>
      <c r="C707" s="332" t="s">
        <v>851</v>
      </c>
      <c r="D707" s="208" t="s">
        <v>1</v>
      </c>
      <c r="E707" s="208" t="s">
        <v>1124</v>
      </c>
      <c r="F707" s="601" t="s">
        <v>1153</v>
      </c>
      <c r="G707" s="191" t="s">
        <v>1120</v>
      </c>
      <c r="H707" s="191" t="s">
        <v>1121</v>
      </c>
      <c r="I707" s="191" t="s">
        <v>16</v>
      </c>
      <c r="J707" s="191" t="s">
        <v>37</v>
      </c>
      <c r="K707" s="191" t="s">
        <v>1122</v>
      </c>
      <c r="L707" s="515" t="s">
        <v>18</v>
      </c>
      <c r="M707" s="191" t="s">
        <v>19</v>
      </c>
      <c r="N707" s="191" t="s">
        <v>1138</v>
      </c>
      <c r="O707" s="514" t="s">
        <v>1125</v>
      </c>
      <c r="P707" s="171" t="s">
        <v>1123</v>
      </c>
      <c r="Q707" s="191" t="s">
        <v>32</v>
      </c>
      <c r="R707" s="191" t="s">
        <v>1128</v>
      </c>
      <c r="S707" s="209" t="s">
        <v>20</v>
      </c>
    </row>
    <row r="708" spans="1:19" ht="42" customHeight="1">
      <c r="A708" s="435" t="s">
        <v>125</v>
      </c>
      <c r="B708" s="436"/>
      <c r="C708" s="436"/>
      <c r="D708" s="436"/>
      <c r="E708" s="436"/>
      <c r="F708" s="602"/>
      <c r="G708" s="436"/>
      <c r="H708" s="436"/>
      <c r="I708" s="436"/>
      <c r="J708" s="436"/>
      <c r="K708" s="436"/>
      <c r="L708" s="436"/>
      <c r="M708" s="436"/>
      <c r="N708" s="436"/>
      <c r="O708" s="437"/>
      <c r="P708" s="436"/>
      <c r="Q708" s="436"/>
      <c r="R708" s="436"/>
      <c r="S708" s="438"/>
    </row>
    <row r="709" spans="1:19" ht="42" customHeight="1">
      <c r="A709" s="163">
        <v>2300001</v>
      </c>
      <c r="B709" s="78" t="s">
        <v>792</v>
      </c>
      <c r="C709" s="78"/>
      <c r="D709" s="40" t="s">
        <v>793</v>
      </c>
      <c r="E709" s="40" t="s">
        <v>732</v>
      </c>
      <c r="F709" s="603">
        <v>15</v>
      </c>
      <c r="G709" s="78">
        <v>7166.25</v>
      </c>
      <c r="H709" s="78">
        <v>0</v>
      </c>
      <c r="I709" s="78">
        <v>0</v>
      </c>
      <c r="J709" s="78">
        <v>0</v>
      </c>
      <c r="K709" s="78">
        <v>0</v>
      </c>
      <c r="L709" s="78">
        <v>983.45</v>
      </c>
      <c r="M709" s="78">
        <v>0</v>
      </c>
      <c r="N709" s="78">
        <v>0</v>
      </c>
      <c r="O709" s="78">
        <v>0</v>
      </c>
      <c r="P709" s="78">
        <v>124</v>
      </c>
      <c r="Q709" s="78">
        <v>0</v>
      </c>
      <c r="R709" s="78">
        <f aca="true" t="shared" si="104" ref="R709:R715">G709+H709+I709+K709-N709-P709-L709-O709+M709-Q709</f>
        <v>6058.8</v>
      </c>
      <c r="S709" s="47"/>
    </row>
    <row r="710" spans="1:19" ht="42" customHeight="1">
      <c r="A710" s="163">
        <v>2300002</v>
      </c>
      <c r="B710" s="78" t="s">
        <v>794</v>
      </c>
      <c r="C710" s="78"/>
      <c r="D710" s="40" t="s">
        <v>956</v>
      </c>
      <c r="E710" s="40" t="s">
        <v>795</v>
      </c>
      <c r="F710" s="603">
        <v>15</v>
      </c>
      <c r="G710" s="78">
        <v>5500.05</v>
      </c>
      <c r="H710" s="78">
        <v>0</v>
      </c>
      <c r="I710" s="78">
        <v>0</v>
      </c>
      <c r="J710" s="78">
        <v>0</v>
      </c>
      <c r="K710" s="78">
        <v>0</v>
      </c>
      <c r="L710" s="78">
        <v>627.55</v>
      </c>
      <c r="M710" s="78">
        <v>0</v>
      </c>
      <c r="N710" s="78">
        <v>500</v>
      </c>
      <c r="O710" s="78">
        <v>0</v>
      </c>
      <c r="P710" s="78">
        <v>0</v>
      </c>
      <c r="Q710" s="78">
        <v>-0.1</v>
      </c>
      <c r="R710" s="78">
        <f t="shared" si="104"/>
        <v>4372.6</v>
      </c>
      <c r="S710" s="47"/>
    </row>
    <row r="711" spans="1:19" ht="42" customHeight="1">
      <c r="A711" s="163">
        <v>2300002</v>
      </c>
      <c r="B711" s="78" t="s">
        <v>796</v>
      </c>
      <c r="C711" s="78"/>
      <c r="D711" s="40" t="s">
        <v>797</v>
      </c>
      <c r="E711" s="40" t="s">
        <v>6</v>
      </c>
      <c r="F711" s="603">
        <v>15</v>
      </c>
      <c r="G711" s="78">
        <v>2901.9</v>
      </c>
      <c r="H711" s="78">
        <v>0</v>
      </c>
      <c r="I711" s="78">
        <v>0</v>
      </c>
      <c r="J711" s="78">
        <v>0</v>
      </c>
      <c r="K711" s="78">
        <v>0</v>
      </c>
      <c r="L711" s="78">
        <v>66.31</v>
      </c>
      <c r="M711" s="78">
        <v>0</v>
      </c>
      <c r="N711" s="78">
        <v>0</v>
      </c>
      <c r="O711" s="78">
        <v>0</v>
      </c>
      <c r="P711" s="78">
        <v>0</v>
      </c>
      <c r="Q711" s="78">
        <v>-0.01</v>
      </c>
      <c r="R711" s="78">
        <f t="shared" si="104"/>
        <v>2835.6000000000004</v>
      </c>
      <c r="S711" s="47"/>
    </row>
    <row r="712" spans="1:19" ht="42" customHeight="1">
      <c r="A712" s="163">
        <v>5400204</v>
      </c>
      <c r="B712" s="78" t="s">
        <v>629</v>
      </c>
      <c r="C712" s="78"/>
      <c r="D712" s="40" t="s">
        <v>630</v>
      </c>
      <c r="E712" s="40" t="s">
        <v>6</v>
      </c>
      <c r="F712" s="603">
        <v>15</v>
      </c>
      <c r="G712" s="78">
        <v>2901.84</v>
      </c>
      <c r="H712" s="78">
        <v>0</v>
      </c>
      <c r="I712" s="78">
        <v>0</v>
      </c>
      <c r="J712" s="78">
        <v>0</v>
      </c>
      <c r="K712" s="78">
        <v>0</v>
      </c>
      <c r="L712" s="78">
        <v>66.3</v>
      </c>
      <c r="M712" s="78">
        <v>0</v>
      </c>
      <c r="N712" s="78">
        <v>400</v>
      </c>
      <c r="O712" s="78">
        <v>0</v>
      </c>
      <c r="P712" s="78">
        <v>0</v>
      </c>
      <c r="Q712" s="78">
        <v>-0.06</v>
      </c>
      <c r="R712" s="78">
        <f t="shared" si="104"/>
        <v>2435.6</v>
      </c>
      <c r="S712" s="47"/>
    </row>
    <row r="713" spans="1:19" ht="42" customHeight="1">
      <c r="A713" s="163">
        <v>8100205</v>
      </c>
      <c r="B713" s="78" t="s">
        <v>1233</v>
      </c>
      <c r="C713" s="78"/>
      <c r="D713" s="40" t="s">
        <v>1234</v>
      </c>
      <c r="E713" s="40" t="s">
        <v>1235</v>
      </c>
      <c r="F713" s="603">
        <v>15</v>
      </c>
      <c r="G713" s="78">
        <v>7166.25</v>
      </c>
      <c r="H713" s="78">
        <v>0</v>
      </c>
      <c r="I713" s="78">
        <v>0</v>
      </c>
      <c r="J713" s="78">
        <v>0</v>
      </c>
      <c r="K713" s="78">
        <v>0</v>
      </c>
      <c r="L713" s="78">
        <v>983.45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f t="shared" si="104"/>
        <v>6182.8</v>
      </c>
      <c r="S713" s="47"/>
    </row>
    <row r="714" spans="1:19" ht="42" customHeight="1">
      <c r="A714" s="163">
        <v>8100208</v>
      </c>
      <c r="B714" s="78" t="s">
        <v>631</v>
      </c>
      <c r="C714" s="78"/>
      <c r="D714" s="40" t="s">
        <v>632</v>
      </c>
      <c r="E714" s="40" t="s">
        <v>841</v>
      </c>
      <c r="F714" s="603">
        <v>15</v>
      </c>
      <c r="G714" s="78">
        <v>3206.13</v>
      </c>
      <c r="H714" s="78">
        <v>0</v>
      </c>
      <c r="I714" s="78">
        <v>0</v>
      </c>
      <c r="J714" s="78">
        <v>0</v>
      </c>
      <c r="K714" s="78">
        <v>0</v>
      </c>
      <c r="L714" s="78">
        <v>119.68</v>
      </c>
      <c r="M714" s="78">
        <v>0</v>
      </c>
      <c r="N714" s="78">
        <v>0</v>
      </c>
      <c r="O714" s="78">
        <v>0</v>
      </c>
      <c r="P714" s="78">
        <v>0</v>
      </c>
      <c r="Q714" s="78">
        <v>-0.15</v>
      </c>
      <c r="R714" s="78">
        <f t="shared" si="104"/>
        <v>3086.6000000000004</v>
      </c>
      <c r="S714" s="78"/>
    </row>
    <row r="715" spans="1:19" ht="33" customHeight="1">
      <c r="A715" s="163">
        <v>20000300</v>
      </c>
      <c r="B715" s="78" t="s">
        <v>633</v>
      </c>
      <c r="C715" s="78"/>
      <c r="D715" s="40" t="s">
        <v>957</v>
      </c>
      <c r="E715" s="40" t="s">
        <v>842</v>
      </c>
      <c r="F715" s="603">
        <v>15</v>
      </c>
      <c r="G715" s="78">
        <v>2901.9</v>
      </c>
      <c r="H715" s="78">
        <v>0</v>
      </c>
      <c r="I715" s="78">
        <v>0</v>
      </c>
      <c r="J715" s="78">
        <v>0</v>
      </c>
      <c r="K715" s="78">
        <v>0</v>
      </c>
      <c r="L715" s="78">
        <v>66.31</v>
      </c>
      <c r="M715" s="78">
        <v>0</v>
      </c>
      <c r="N715" s="78">
        <v>0</v>
      </c>
      <c r="O715" s="78">
        <v>0</v>
      </c>
      <c r="P715" s="78">
        <v>0</v>
      </c>
      <c r="Q715" s="78">
        <v>-0.01</v>
      </c>
      <c r="R715" s="78">
        <f t="shared" si="104"/>
        <v>2835.6000000000004</v>
      </c>
      <c r="S715" s="78"/>
    </row>
    <row r="716" spans="1:19" ht="33" customHeight="1">
      <c r="A716" s="276" t="s">
        <v>137</v>
      </c>
      <c r="B716" s="71"/>
      <c r="C716" s="71"/>
      <c r="D716" s="47"/>
      <c r="E716" s="47"/>
      <c r="F716" s="560"/>
      <c r="G716" s="50">
        <f>SUM(G709:G715)</f>
        <v>31744.320000000003</v>
      </c>
      <c r="H716" s="50">
        <f aca="true" t="shared" si="105" ref="H716:R716">SUM(H709:H715)</f>
        <v>0</v>
      </c>
      <c r="I716" s="50">
        <f t="shared" si="105"/>
        <v>0</v>
      </c>
      <c r="J716" s="50">
        <f t="shared" si="105"/>
        <v>0</v>
      </c>
      <c r="K716" s="50">
        <f t="shared" si="105"/>
        <v>0</v>
      </c>
      <c r="L716" s="50">
        <f>SUM(L709:L715)</f>
        <v>2913.0499999999997</v>
      </c>
      <c r="M716" s="50">
        <f>SUM(M709:M715)</f>
        <v>0</v>
      </c>
      <c r="N716" s="50">
        <f t="shared" si="105"/>
        <v>900</v>
      </c>
      <c r="O716" s="50">
        <f t="shared" si="105"/>
        <v>0</v>
      </c>
      <c r="P716" s="50">
        <f t="shared" si="105"/>
        <v>124</v>
      </c>
      <c r="Q716" s="50">
        <f t="shared" si="105"/>
        <v>-0.32999999999999996</v>
      </c>
      <c r="R716" s="50">
        <f t="shared" si="105"/>
        <v>27807.6</v>
      </c>
      <c r="S716" s="32"/>
    </row>
    <row r="717" spans="1:19" ht="33" customHeight="1">
      <c r="A717" s="281" t="s">
        <v>33</v>
      </c>
      <c r="B717" s="91"/>
      <c r="C717" s="91"/>
      <c r="D717" s="61"/>
      <c r="E717" s="61"/>
      <c r="F717" s="552"/>
      <c r="G717" s="89">
        <f>G716</f>
        <v>31744.320000000003</v>
      </c>
      <c r="H717" s="89">
        <f aca="true" t="shared" si="106" ref="H717:P717">H716</f>
        <v>0</v>
      </c>
      <c r="I717" s="89">
        <f t="shared" si="106"/>
        <v>0</v>
      </c>
      <c r="J717" s="89">
        <f t="shared" si="106"/>
        <v>0</v>
      </c>
      <c r="K717" s="89">
        <f t="shared" si="106"/>
        <v>0</v>
      </c>
      <c r="L717" s="89">
        <f>L716</f>
        <v>2913.0499999999997</v>
      </c>
      <c r="M717" s="89">
        <f>M716</f>
        <v>0</v>
      </c>
      <c r="N717" s="89">
        <f t="shared" si="106"/>
        <v>900</v>
      </c>
      <c r="O717" s="89">
        <f t="shared" si="106"/>
        <v>0</v>
      </c>
      <c r="P717" s="89">
        <f t="shared" si="106"/>
        <v>124</v>
      </c>
      <c r="Q717" s="89">
        <f>Q716</f>
        <v>-0.32999999999999996</v>
      </c>
      <c r="R717" s="89">
        <f>R716</f>
        <v>27807.6</v>
      </c>
      <c r="S717" s="78"/>
    </row>
    <row r="718" spans="1:19" s="286" customFormat="1" ht="33.75" customHeight="1">
      <c r="A718" s="19"/>
      <c r="B718" s="20"/>
      <c r="C718" s="20"/>
      <c r="D718" s="20"/>
      <c r="E718" s="20"/>
      <c r="F718" s="532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33"/>
    </row>
    <row r="719" spans="1:19" s="286" customFormat="1" ht="18.75">
      <c r="A719" s="290"/>
      <c r="B719" s="291"/>
      <c r="C719" s="291"/>
      <c r="D719" s="291"/>
      <c r="E719" s="291" t="s">
        <v>43</v>
      </c>
      <c r="F719" s="567"/>
      <c r="G719" s="291"/>
      <c r="H719" s="291"/>
      <c r="I719" s="291"/>
      <c r="J719" s="291"/>
      <c r="K719" s="291"/>
      <c r="L719" s="291"/>
      <c r="M719" s="291"/>
      <c r="O719" s="291"/>
      <c r="P719" s="291"/>
      <c r="Q719" s="291" t="s">
        <v>44</v>
      </c>
      <c r="R719" s="291"/>
      <c r="S719" s="292"/>
    </row>
    <row r="720" spans="1:19" ht="18.75">
      <c r="A720" s="290" t="s">
        <v>1232</v>
      </c>
      <c r="B720" s="291"/>
      <c r="C720" s="291"/>
      <c r="D720" s="291"/>
      <c r="E720" s="284" t="s">
        <v>42</v>
      </c>
      <c r="F720" s="531"/>
      <c r="G720" s="291"/>
      <c r="H720" s="291"/>
      <c r="I720" s="291"/>
      <c r="J720" s="291"/>
      <c r="K720" s="291"/>
      <c r="L720" s="291"/>
      <c r="M720" s="291"/>
      <c r="N720" s="286"/>
      <c r="O720" s="291"/>
      <c r="P720" s="291"/>
      <c r="Q720" s="291" t="s">
        <v>45</v>
      </c>
      <c r="R720" s="291"/>
      <c r="S720" s="292"/>
    </row>
    <row r="721" spans="2:18" ht="70.5" customHeight="1">
      <c r="B721" s="20"/>
      <c r="C721" s="20"/>
      <c r="D721" s="20"/>
      <c r="E721" s="20"/>
      <c r="F721" s="532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spans="1:19" ht="33.75">
      <c r="A722" s="282" t="s">
        <v>0</v>
      </c>
      <c r="B722" s="37"/>
      <c r="C722" s="37"/>
      <c r="D722" s="6"/>
      <c r="E722" s="128" t="s">
        <v>634</v>
      </c>
      <c r="F722" s="533"/>
      <c r="G722" s="6"/>
      <c r="H722" s="6"/>
      <c r="I722" s="6"/>
      <c r="J722" s="6"/>
      <c r="K722" s="6"/>
      <c r="L722" s="6"/>
      <c r="M722" s="6"/>
      <c r="N722" s="6"/>
      <c r="O722" s="7"/>
      <c r="P722" s="6"/>
      <c r="Q722" s="6"/>
      <c r="R722" s="6"/>
      <c r="S722" s="29"/>
    </row>
    <row r="723" spans="1:19" ht="20.25">
      <c r="A723" s="8"/>
      <c r="B723" s="131" t="s">
        <v>34</v>
      </c>
      <c r="C723" s="131"/>
      <c r="D723" s="9"/>
      <c r="E723" s="9"/>
      <c r="F723" s="521"/>
      <c r="G723" s="9"/>
      <c r="H723" s="9"/>
      <c r="I723" s="9"/>
      <c r="J723" s="9"/>
      <c r="K723" s="10"/>
      <c r="L723" s="9"/>
      <c r="M723" s="9"/>
      <c r="N723" s="10"/>
      <c r="O723" s="11"/>
      <c r="P723" s="9"/>
      <c r="Q723" s="9"/>
      <c r="R723" s="9"/>
      <c r="S723" s="30" t="s">
        <v>895</v>
      </c>
    </row>
    <row r="724" spans="1:19" s="340" customFormat="1" ht="34.5" customHeight="1">
      <c r="A724" s="12"/>
      <c r="B724" s="49"/>
      <c r="C724" s="49"/>
      <c r="D724" s="13"/>
      <c r="E724" s="130" t="s">
        <v>1296</v>
      </c>
      <c r="F724" s="522"/>
      <c r="G724" s="14"/>
      <c r="H724" s="14"/>
      <c r="I724" s="14"/>
      <c r="J724" s="14"/>
      <c r="K724" s="14"/>
      <c r="L724" s="14"/>
      <c r="M724" s="14"/>
      <c r="N724" s="14"/>
      <c r="O724" s="15"/>
      <c r="P724" s="14"/>
      <c r="Q724" s="14"/>
      <c r="R724" s="14"/>
      <c r="S724" s="31"/>
    </row>
    <row r="725" spans="1:19" s="45" customFormat="1" ht="36" customHeight="1">
      <c r="A725" s="333" t="s">
        <v>1126</v>
      </c>
      <c r="B725" s="334" t="s">
        <v>1127</v>
      </c>
      <c r="C725" s="332" t="s">
        <v>851</v>
      </c>
      <c r="D725" s="334" t="s">
        <v>1</v>
      </c>
      <c r="E725" s="334" t="s">
        <v>1124</v>
      </c>
      <c r="F725" s="598" t="s">
        <v>1153</v>
      </c>
      <c r="G725" s="363" t="s">
        <v>1120</v>
      </c>
      <c r="H725" s="363" t="s">
        <v>1121</v>
      </c>
      <c r="I725" s="363" t="s">
        <v>16</v>
      </c>
      <c r="J725" s="363" t="s">
        <v>37</v>
      </c>
      <c r="K725" s="363" t="s">
        <v>1122</v>
      </c>
      <c r="L725" s="363" t="s">
        <v>18</v>
      </c>
      <c r="M725" s="363" t="s">
        <v>19</v>
      </c>
      <c r="N725" s="363" t="s">
        <v>1138</v>
      </c>
      <c r="O725" s="363" t="s">
        <v>1125</v>
      </c>
      <c r="P725" s="171" t="s">
        <v>1123</v>
      </c>
      <c r="Q725" s="363" t="s">
        <v>32</v>
      </c>
      <c r="R725" s="363" t="s">
        <v>1128</v>
      </c>
      <c r="S725" s="388" t="s">
        <v>20</v>
      </c>
    </row>
    <row r="726" spans="1:19" ht="53.25" customHeight="1">
      <c r="A726" s="434" t="s">
        <v>798</v>
      </c>
      <c r="B726" s="439"/>
      <c r="C726" s="439"/>
      <c r="D726" s="440"/>
      <c r="E726" s="440"/>
      <c r="F726" s="604"/>
      <c r="G726" s="440"/>
      <c r="H726" s="440"/>
      <c r="I726" s="440"/>
      <c r="J726" s="440"/>
      <c r="K726" s="440"/>
      <c r="L726" s="440"/>
      <c r="M726" s="440"/>
      <c r="N726" s="440"/>
      <c r="O726" s="441"/>
      <c r="P726" s="440"/>
      <c r="Q726" s="440"/>
      <c r="R726" s="440"/>
      <c r="S726" s="440"/>
    </row>
    <row r="727" spans="1:19" ht="53.25" customHeight="1">
      <c r="A727" s="163">
        <v>3000001</v>
      </c>
      <c r="B727" s="111" t="s">
        <v>799</v>
      </c>
      <c r="C727" s="111"/>
      <c r="D727" s="40" t="s">
        <v>800</v>
      </c>
      <c r="E727" s="40" t="s">
        <v>635</v>
      </c>
      <c r="F727" s="603">
        <v>15</v>
      </c>
      <c r="G727" s="78">
        <v>5000.1</v>
      </c>
      <c r="H727" s="78">
        <v>0</v>
      </c>
      <c r="I727" s="78">
        <v>0</v>
      </c>
      <c r="J727" s="78">
        <v>0</v>
      </c>
      <c r="K727" s="78">
        <v>0</v>
      </c>
      <c r="L727" s="78">
        <v>523.56</v>
      </c>
      <c r="M727" s="78">
        <v>0</v>
      </c>
      <c r="N727" s="78">
        <v>0</v>
      </c>
      <c r="O727" s="78">
        <v>0</v>
      </c>
      <c r="P727" s="78">
        <v>0</v>
      </c>
      <c r="Q727" s="78">
        <v>-0.06</v>
      </c>
      <c r="R727" s="78">
        <f>G727+H727+I727+K727-N727-P727-L727-O727+M727-Q727</f>
        <v>4476.600000000001</v>
      </c>
      <c r="S727" s="78"/>
    </row>
    <row r="728" spans="1:19" ht="38.25" customHeight="1">
      <c r="A728" s="163">
        <v>3000002</v>
      </c>
      <c r="B728" s="111" t="s">
        <v>810</v>
      </c>
      <c r="C728" s="111"/>
      <c r="D728" s="40" t="s">
        <v>958</v>
      </c>
      <c r="E728" s="40" t="s">
        <v>818</v>
      </c>
      <c r="F728" s="603">
        <v>15</v>
      </c>
      <c r="G728" s="78">
        <v>3675</v>
      </c>
      <c r="H728" s="78">
        <v>0</v>
      </c>
      <c r="I728" s="78">
        <v>0</v>
      </c>
      <c r="J728" s="78">
        <v>0</v>
      </c>
      <c r="K728" s="78">
        <v>0</v>
      </c>
      <c r="L728" s="78">
        <v>297.04</v>
      </c>
      <c r="M728" s="78">
        <v>0</v>
      </c>
      <c r="N728" s="78">
        <v>0</v>
      </c>
      <c r="O728" s="78">
        <v>0</v>
      </c>
      <c r="P728" s="78">
        <v>0</v>
      </c>
      <c r="Q728" s="78">
        <v>-0.04</v>
      </c>
      <c r="R728" s="78">
        <f>G728+H728+I728+K728-N728-P728-L728-O728+M728-Q728</f>
        <v>3378</v>
      </c>
      <c r="S728" s="78"/>
    </row>
    <row r="729" spans="1:19" s="41" customFormat="1" ht="46.5" customHeight="1">
      <c r="A729" s="278" t="s">
        <v>137</v>
      </c>
      <c r="B729" s="91"/>
      <c r="C729" s="91"/>
      <c r="D729" s="61"/>
      <c r="E729" s="61"/>
      <c r="F729" s="552"/>
      <c r="G729" s="89">
        <f>SUM(G727:G728)</f>
        <v>8675.1</v>
      </c>
      <c r="H729" s="89">
        <f aca="true" t="shared" si="107" ref="H729:R729">SUM(H727:H728)</f>
        <v>0</v>
      </c>
      <c r="I729" s="89">
        <f t="shared" si="107"/>
        <v>0</v>
      </c>
      <c r="J729" s="89">
        <f t="shared" si="107"/>
        <v>0</v>
      </c>
      <c r="K729" s="89">
        <f t="shared" si="107"/>
        <v>0</v>
      </c>
      <c r="L729" s="89">
        <f>SUM(L727:L728)</f>
        <v>820.5999999999999</v>
      </c>
      <c r="M729" s="89">
        <f>SUM(M727:M728)</f>
        <v>0</v>
      </c>
      <c r="N729" s="89">
        <f t="shared" si="107"/>
        <v>0</v>
      </c>
      <c r="O729" s="89">
        <f t="shared" si="107"/>
        <v>0</v>
      </c>
      <c r="P729" s="89">
        <f t="shared" si="107"/>
        <v>0</v>
      </c>
      <c r="Q729" s="89">
        <f t="shared" si="107"/>
        <v>-0.1</v>
      </c>
      <c r="R729" s="89">
        <f t="shared" si="107"/>
        <v>7854.600000000001</v>
      </c>
      <c r="S729" s="78"/>
    </row>
    <row r="730" spans="1:19" s="286" customFormat="1" ht="18">
      <c r="A730" s="26"/>
      <c r="B730" s="90"/>
      <c r="C730" s="90"/>
      <c r="D730" s="10"/>
      <c r="E730" s="10"/>
      <c r="F730" s="521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34"/>
    </row>
    <row r="731" spans="1:19" s="286" customFormat="1" ht="18.75">
      <c r="A731" s="290"/>
      <c r="B731" s="291"/>
      <c r="C731" s="291"/>
      <c r="D731" s="291"/>
      <c r="E731" s="291" t="s">
        <v>43</v>
      </c>
      <c r="F731" s="567"/>
      <c r="G731" s="291"/>
      <c r="H731" s="291"/>
      <c r="I731" s="291"/>
      <c r="J731" s="291"/>
      <c r="K731" s="291"/>
      <c r="L731" s="291"/>
      <c r="M731" s="291"/>
      <c r="O731" s="291"/>
      <c r="P731" s="291"/>
      <c r="Q731" s="291" t="s">
        <v>44</v>
      </c>
      <c r="R731" s="291"/>
      <c r="S731" s="292"/>
    </row>
    <row r="732" spans="1:19" ht="18.75">
      <c r="A732" s="290" t="s">
        <v>1232</v>
      </c>
      <c r="B732" s="291"/>
      <c r="C732" s="291"/>
      <c r="D732" s="291"/>
      <c r="E732" s="284" t="s">
        <v>42</v>
      </c>
      <c r="F732" s="531"/>
      <c r="G732" s="291"/>
      <c r="H732" s="291"/>
      <c r="I732" s="291"/>
      <c r="J732" s="291"/>
      <c r="K732" s="291"/>
      <c r="L732" s="291"/>
      <c r="M732" s="291"/>
      <c r="N732" s="286"/>
      <c r="O732" s="291"/>
      <c r="P732" s="291"/>
      <c r="Q732" s="291" t="s">
        <v>45</v>
      </c>
      <c r="R732" s="291"/>
      <c r="S732" s="292"/>
    </row>
    <row r="733" spans="1:19" ht="60" customHeight="1">
      <c r="A733" s="23"/>
      <c r="B733" s="169"/>
      <c r="C733" s="169"/>
      <c r="D733" s="169"/>
      <c r="E733" s="20"/>
      <c r="F733" s="532"/>
      <c r="G733" s="169"/>
      <c r="H733" s="169"/>
      <c r="I733" s="169"/>
      <c r="J733" s="169"/>
      <c r="K733" s="169"/>
      <c r="L733" s="169"/>
      <c r="M733" s="169"/>
      <c r="N733" s="169"/>
      <c r="O733" s="169"/>
      <c r="P733" s="169"/>
      <c r="Q733" s="169"/>
      <c r="R733" s="169"/>
      <c r="S733" s="34"/>
    </row>
    <row r="734" spans="1:19" ht="33.75">
      <c r="A734" s="282" t="s">
        <v>0</v>
      </c>
      <c r="B734" s="37"/>
      <c r="C734" s="37"/>
      <c r="D734" s="6"/>
      <c r="E734" s="128" t="s">
        <v>35</v>
      </c>
      <c r="F734" s="533"/>
      <c r="G734" s="6"/>
      <c r="H734" s="6"/>
      <c r="I734" s="6"/>
      <c r="J734" s="6"/>
      <c r="K734" s="6"/>
      <c r="L734" s="6"/>
      <c r="M734" s="6"/>
      <c r="N734" s="6"/>
      <c r="O734" s="7"/>
      <c r="P734" s="6"/>
      <c r="Q734" s="6"/>
      <c r="R734" s="6"/>
      <c r="S734" s="29"/>
    </row>
    <row r="735" spans="1:19" ht="20.25">
      <c r="A735" s="8"/>
      <c r="B735" s="131" t="s">
        <v>34</v>
      </c>
      <c r="C735" s="131"/>
      <c r="D735" s="9"/>
      <c r="E735" s="9"/>
      <c r="F735" s="521"/>
      <c r="G735" s="9"/>
      <c r="H735" s="9"/>
      <c r="I735" s="9"/>
      <c r="J735" s="9"/>
      <c r="K735" s="10"/>
      <c r="L735" s="9"/>
      <c r="M735" s="9"/>
      <c r="N735" s="10"/>
      <c r="O735" s="11"/>
      <c r="P735" s="9"/>
      <c r="Q735" s="9"/>
      <c r="R735" s="9"/>
      <c r="S735" s="30" t="s">
        <v>896</v>
      </c>
    </row>
    <row r="736" spans="1:19" s="340" customFormat="1" ht="43.5" customHeight="1">
      <c r="A736" s="12"/>
      <c r="B736" s="49"/>
      <c r="C736" s="49"/>
      <c r="D736" s="13"/>
      <c r="E736" s="130" t="s">
        <v>1296</v>
      </c>
      <c r="F736" s="522"/>
      <c r="G736" s="14"/>
      <c r="H736" s="14"/>
      <c r="I736" s="14"/>
      <c r="J736" s="14"/>
      <c r="K736" s="14"/>
      <c r="L736" s="14"/>
      <c r="M736" s="14"/>
      <c r="N736" s="14"/>
      <c r="O736" s="15"/>
      <c r="P736" s="14"/>
      <c r="Q736" s="14"/>
      <c r="R736" s="14"/>
      <c r="S736" s="31"/>
    </row>
    <row r="737" spans="1:19" ht="33" customHeight="1" thickBot="1">
      <c r="A737" s="329" t="s">
        <v>1126</v>
      </c>
      <c r="B737" s="330" t="s">
        <v>1127</v>
      </c>
      <c r="C737" s="332" t="s">
        <v>851</v>
      </c>
      <c r="D737" s="330" t="s">
        <v>1</v>
      </c>
      <c r="E737" s="330" t="s">
        <v>1124</v>
      </c>
      <c r="F737" s="605" t="s">
        <v>1153</v>
      </c>
      <c r="G737" s="331" t="s">
        <v>1120</v>
      </c>
      <c r="H737" s="331" t="s">
        <v>1121</v>
      </c>
      <c r="I737" s="331" t="s">
        <v>16</v>
      </c>
      <c r="J737" s="331" t="s">
        <v>37</v>
      </c>
      <c r="K737" s="331" t="s">
        <v>1122</v>
      </c>
      <c r="L737" s="331" t="s">
        <v>18</v>
      </c>
      <c r="M737" s="331" t="s">
        <v>19</v>
      </c>
      <c r="N737" s="331" t="s">
        <v>1138</v>
      </c>
      <c r="O737" s="331" t="s">
        <v>1125</v>
      </c>
      <c r="P737" s="28" t="s">
        <v>1123</v>
      </c>
      <c r="Q737" s="331" t="s">
        <v>32</v>
      </c>
      <c r="R737" s="331" t="s">
        <v>1128</v>
      </c>
      <c r="S737" s="332" t="s">
        <v>20</v>
      </c>
    </row>
    <row r="738" spans="1:19" ht="51.75" customHeight="1" thickTop="1">
      <c r="A738" s="139" t="s">
        <v>905</v>
      </c>
      <c r="B738" s="101"/>
      <c r="C738" s="101"/>
      <c r="D738" s="101"/>
      <c r="E738" s="101"/>
      <c r="F738" s="549"/>
      <c r="G738" s="101"/>
      <c r="H738" s="101"/>
      <c r="I738" s="101"/>
      <c r="J738" s="101"/>
      <c r="K738" s="101"/>
      <c r="L738" s="101"/>
      <c r="M738" s="101"/>
      <c r="N738" s="101"/>
      <c r="O738" s="102"/>
      <c r="P738" s="101"/>
      <c r="Q738" s="101"/>
      <c r="R738" s="101"/>
      <c r="S738" s="100"/>
    </row>
    <row r="739" spans="1:19" ht="28.5" customHeight="1">
      <c r="A739" s="163">
        <v>1100600</v>
      </c>
      <c r="B739" s="78" t="s">
        <v>636</v>
      </c>
      <c r="C739" s="78"/>
      <c r="D739" s="40" t="s">
        <v>959</v>
      </c>
      <c r="E739" s="40" t="s">
        <v>1115</v>
      </c>
      <c r="F739" s="603">
        <v>15</v>
      </c>
      <c r="G739" s="78">
        <v>7000.05</v>
      </c>
      <c r="H739" s="78">
        <v>0</v>
      </c>
      <c r="I739" s="78">
        <v>0</v>
      </c>
      <c r="J739" s="78">
        <v>0</v>
      </c>
      <c r="K739" s="78">
        <v>0</v>
      </c>
      <c r="L739" s="78">
        <v>947.95</v>
      </c>
      <c r="M739" s="78">
        <v>0</v>
      </c>
      <c r="N739" s="78">
        <v>0</v>
      </c>
      <c r="O739" s="78">
        <v>0</v>
      </c>
      <c r="P739" s="78">
        <v>0</v>
      </c>
      <c r="Q739" s="78">
        <v>-0.1</v>
      </c>
      <c r="R739" s="78">
        <f>G739+H739+I739+K739-N739-P739-L739-O739+M739-Q739</f>
        <v>6052.200000000001</v>
      </c>
      <c r="S739" s="78"/>
    </row>
    <row r="740" spans="1:19" s="41" customFormat="1" ht="15.75">
      <c r="A740" s="278" t="s">
        <v>137</v>
      </c>
      <c r="B740" s="91"/>
      <c r="C740" s="91"/>
      <c r="D740" s="61"/>
      <c r="E740" s="61"/>
      <c r="F740" s="552"/>
      <c r="G740" s="89">
        <f aca="true" t="shared" si="108" ref="G740:R740">SUM(G739:G739)</f>
        <v>7000.05</v>
      </c>
      <c r="H740" s="167">
        <f t="shared" si="108"/>
        <v>0</v>
      </c>
      <c r="I740" s="167">
        <f t="shared" si="108"/>
        <v>0</v>
      </c>
      <c r="J740" s="167">
        <f t="shared" si="108"/>
        <v>0</v>
      </c>
      <c r="K740" s="167">
        <f t="shared" si="108"/>
        <v>0</v>
      </c>
      <c r="L740" s="89">
        <f>SUM(L739:L739)</f>
        <v>947.95</v>
      </c>
      <c r="M740" s="167">
        <f>SUM(M739:M739)</f>
        <v>0</v>
      </c>
      <c r="N740" s="167">
        <f t="shared" si="108"/>
        <v>0</v>
      </c>
      <c r="O740" s="167">
        <f t="shared" si="108"/>
        <v>0</v>
      </c>
      <c r="P740" s="167">
        <f t="shared" si="108"/>
        <v>0</v>
      </c>
      <c r="Q740" s="167">
        <f t="shared" si="108"/>
        <v>-0.1</v>
      </c>
      <c r="R740" s="167">
        <f t="shared" si="108"/>
        <v>6052.200000000001</v>
      </c>
      <c r="S740" s="78"/>
    </row>
    <row r="741" spans="1:19" s="41" customFormat="1" ht="18">
      <c r="A741" s="26"/>
      <c r="B741" s="90"/>
      <c r="C741" s="90"/>
      <c r="D741" s="10"/>
      <c r="E741" s="10"/>
      <c r="F741" s="521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34"/>
    </row>
    <row r="742" spans="1:19" s="41" customFormat="1" ht="18">
      <c r="A742" s="26"/>
      <c r="B742" s="90"/>
      <c r="C742" s="90"/>
      <c r="D742" s="10"/>
      <c r="E742" s="10"/>
      <c r="F742" s="521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34"/>
    </row>
    <row r="743" spans="1:19" s="41" customFormat="1" ht="18">
      <c r="A743" s="26"/>
      <c r="B743" s="90"/>
      <c r="C743" s="90"/>
      <c r="D743" s="10"/>
      <c r="E743" s="10"/>
      <c r="F743" s="521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8">
      <c r="A744" s="26"/>
      <c r="B744" s="90"/>
      <c r="C744" s="90"/>
      <c r="D744" s="10"/>
      <c r="E744" s="10"/>
      <c r="F744" s="521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267" customFormat="1" ht="26.25" customHeight="1">
      <c r="A745" s="26"/>
      <c r="B745" s="90"/>
      <c r="C745" s="90"/>
      <c r="D745" s="10"/>
      <c r="E745" s="10"/>
      <c r="F745" s="521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41" customFormat="1" ht="16.5">
      <c r="A746" s="265"/>
      <c r="B746" s="121" t="s">
        <v>39</v>
      </c>
      <c r="C746" s="121"/>
      <c r="D746" s="121"/>
      <c r="E746" s="266"/>
      <c r="F746" s="606"/>
      <c r="G746" s="492">
        <f aca="true" t="shared" si="109" ref="G746:R746">G24+G42+G59+G95+G125+G147+G164+G201+G233+G250+G285+G317+G348+G379+G414+G428+G456+G488+G517+G547+G573+G608+G632+G648+G670+G698+G717+G729+G740</f>
        <v>1103385.6810000006</v>
      </c>
      <c r="H746" s="442">
        <f t="shared" si="109"/>
        <v>0</v>
      </c>
      <c r="I746" s="442">
        <f t="shared" si="109"/>
        <v>0</v>
      </c>
      <c r="J746" s="442">
        <f t="shared" si="109"/>
        <v>26060</v>
      </c>
      <c r="K746" s="442">
        <f t="shared" si="109"/>
        <v>0</v>
      </c>
      <c r="L746" s="442">
        <f t="shared" si="109"/>
        <v>88054.35999999999</v>
      </c>
      <c r="M746" s="442">
        <f t="shared" si="109"/>
        <v>7950.4</v>
      </c>
      <c r="N746" s="442">
        <f t="shared" si="109"/>
        <v>42000</v>
      </c>
      <c r="O746" s="442">
        <f t="shared" si="109"/>
        <v>6263.4400000000005</v>
      </c>
      <c r="P746" s="442">
        <f t="shared" si="109"/>
        <v>8455</v>
      </c>
      <c r="Q746" s="442">
        <f t="shared" si="109"/>
        <v>-1.5200000000000005</v>
      </c>
      <c r="R746" s="442">
        <f t="shared" si="109"/>
        <v>992624.8009999997</v>
      </c>
      <c r="S746" s="266"/>
    </row>
    <row r="747" spans="1:19" ht="18">
      <c r="A747" s="23"/>
      <c r="B747" s="10"/>
      <c r="C747" s="10"/>
      <c r="D747" s="10"/>
      <c r="E747" s="10"/>
      <c r="F747" s="521"/>
      <c r="G747" s="10"/>
      <c r="H747" s="10"/>
      <c r="I747" s="10"/>
      <c r="J747" s="10"/>
      <c r="K747" s="10"/>
      <c r="L747" s="10"/>
      <c r="M747" s="10"/>
      <c r="N747" s="10"/>
      <c r="O747" s="24"/>
      <c r="P747" s="10"/>
      <c r="Q747" s="10"/>
      <c r="R747" s="10"/>
      <c r="S747" s="34"/>
    </row>
    <row r="748" spans="1:19" s="45" customFormat="1" ht="24.75" customHeight="1">
      <c r="A748" s="19"/>
      <c r="B748" s="3"/>
      <c r="C748" s="3"/>
      <c r="D748" s="3"/>
      <c r="E748" s="3"/>
      <c r="F748" s="528"/>
      <c r="G748" s="3"/>
      <c r="H748" s="3"/>
      <c r="I748" s="3"/>
      <c r="J748" s="3"/>
      <c r="K748" s="3"/>
      <c r="L748" s="3"/>
      <c r="M748" s="3"/>
      <c r="N748" s="3"/>
      <c r="O748" s="21"/>
      <c r="P748" s="3"/>
      <c r="Q748" s="3"/>
      <c r="R748" s="3"/>
      <c r="S748" s="33"/>
    </row>
    <row r="749" spans="1:19" s="45" customFormat="1" ht="24.75" customHeight="1">
      <c r="A749" s="215"/>
      <c r="B749" s="65" t="s">
        <v>811</v>
      </c>
      <c r="C749" s="65"/>
      <c r="D749" s="216"/>
      <c r="E749" s="216"/>
      <c r="F749" s="607"/>
      <c r="G749" s="66">
        <f aca="true" t="shared" si="110" ref="G749:R749">G24+G42+G59+G95+G125+G147+G164+G201+G233+G250+G414+G428+G456+G488+G517+G547+G573+G632+G648+G670+G717+G729+G740</f>
        <v>741248.601</v>
      </c>
      <c r="H749" s="66">
        <f t="shared" si="110"/>
        <v>0</v>
      </c>
      <c r="I749" s="66">
        <f t="shared" si="110"/>
        <v>0</v>
      </c>
      <c r="J749" s="66">
        <f t="shared" si="110"/>
        <v>0</v>
      </c>
      <c r="K749" s="66">
        <f t="shared" si="110"/>
        <v>0</v>
      </c>
      <c r="L749" s="66">
        <f t="shared" si="110"/>
        <v>67314.46</v>
      </c>
      <c r="M749" s="66">
        <f t="shared" si="110"/>
        <v>7328.849999999999</v>
      </c>
      <c r="N749" s="66">
        <f t="shared" si="110"/>
        <v>33850</v>
      </c>
      <c r="O749" s="66">
        <f t="shared" si="110"/>
        <v>737.25</v>
      </c>
      <c r="P749" s="66">
        <f t="shared" si="110"/>
        <v>8009</v>
      </c>
      <c r="Q749" s="66">
        <f t="shared" si="110"/>
        <v>-2.0600000000000005</v>
      </c>
      <c r="R749" s="66">
        <f t="shared" si="110"/>
        <v>638668.8009999999</v>
      </c>
      <c r="S749" s="216"/>
    </row>
    <row r="750" spans="1:19" ht="24.75" customHeight="1">
      <c r="A750" s="215"/>
      <c r="B750" s="65" t="s">
        <v>863</v>
      </c>
      <c r="C750" s="65"/>
      <c r="D750" s="216"/>
      <c r="E750" s="216"/>
      <c r="F750" s="607"/>
      <c r="G750" s="66">
        <f aca="true" t="shared" si="111" ref="G750:R750">G285+G317+G348+G379+G608+G698</f>
        <v>362137.08</v>
      </c>
      <c r="H750" s="66">
        <f t="shared" si="111"/>
        <v>0</v>
      </c>
      <c r="I750" s="66">
        <f t="shared" si="111"/>
        <v>0</v>
      </c>
      <c r="J750" s="66">
        <f t="shared" si="111"/>
        <v>26060</v>
      </c>
      <c r="K750" s="66">
        <f t="shared" si="111"/>
        <v>0</v>
      </c>
      <c r="L750" s="66">
        <f t="shared" si="111"/>
        <v>20739.9</v>
      </c>
      <c r="M750" s="66">
        <f t="shared" si="111"/>
        <v>621.55</v>
      </c>
      <c r="N750" s="66">
        <f t="shared" si="111"/>
        <v>8150</v>
      </c>
      <c r="O750" s="66">
        <f t="shared" si="111"/>
        <v>5526.1900000000005</v>
      </c>
      <c r="P750" s="66">
        <f t="shared" si="111"/>
        <v>446</v>
      </c>
      <c r="Q750" s="66">
        <f t="shared" si="111"/>
        <v>0.5399999999999999</v>
      </c>
      <c r="R750" s="66">
        <f t="shared" si="111"/>
        <v>353956</v>
      </c>
      <c r="S750" s="216"/>
    </row>
    <row r="755" spans="1:19" s="286" customFormat="1" ht="18">
      <c r="A755" s="19"/>
      <c r="B755" s="3"/>
      <c r="C755" s="3"/>
      <c r="D755" s="3"/>
      <c r="E755" s="3"/>
      <c r="F755" s="528"/>
      <c r="G755" s="3"/>
      <c r="H755" s="3"/>
      <c r="I755" s="3"/>
      <c r="J755" s="3"/>
      <c r="K755" s="3"/>
      <c r="L755" s="3"/>
      <c r="M755" s="3"/>
      <c r="N755" s="3"/>
      <c r="O755" s="21"/>
      <c r="P755" s="3"/>
      <c r="Q755" s="3"/>
      <c r="R755" s="3"/>
      <c r="S755" s="33"/>
    </row>
    <row r="756" spans="1:19" s="286" customFormat="1" ht="18.75">
      <c r="A756" s="283"/>
      <c r="B756" s="284"/>
      <c r="C756" s="284"/>
      <c r="D756" s="284"/>
      <c r="E756" s="284" t="s">
        <v>43</v>
      </c>
      <c r="F756" s="531"/>
      <c r="G756" s="284"/>
      <c r="H756" s="284"/>
      <c r="I756" s="284"/>
      <c r="J756" s="284"/>
      <c r="K756" s="284"/>
      <c r="L756" s="284"/>
      <c r="M756" s="284"/>
      <c r="N756" s="284" t="s">
        <v>44</v>
      </c>
      <c r="O756" s="284"/>
      <c r="P756" s="284"/>
      <c r="Q756" s="284"/>
      <c r="R756" s="284"/>
      <c r="S756" s="285"/>
    </row>
    <row r="757" spans="1:19" ht="18.75">
      <c r="A757" s="283" t="s">
        <v>1232</v>
      </c>
      <c r="B757" s="284"/>
      <c r="C757" s="284"/>
      <c r="D757" s="284"/>
      <c r="E757" s="284" t="s">
        <v>42</v>
      </c>
      <c r="F757" s="531"/>
      <c r="G757" s="284"/>
      <c r="H757" s="284"/>
      <c r="I757" s="284"/>
      <c r="J757" s="284"/>
      <c r="K757" s="284"/>
      <c r="L757" s="284"/>
      <c r="M757" s="284"/>
      <c r="N757" s="284" t="s">
        <v>45</v>
      </c>
      <c r="O757" s="284"/>
      <c r="P757" s="284"/>
      <c r="Q757" s="284"/>
      <c r="R757" s="284"/>
      <c r="S757" s="285"/>
    </row>
    <row r="758" spans="2:18" ht="18">
      <c r="B758" s="20"/>
      <c r="C758" s="20"/>
      <c r="D758" s="20"/>
      <c r="E758" s="20"/>
      <c r="F758" s="532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</row>
    <row r="759" spans="1:19" s="25" customFormat="1" ht="18">
      <c r="A759" s="19"/>
      <c r="B759" s="3"/>
      <c r="C759" s="3"/>
      <c r="D759" s="3"/>
      <c r="E759" s="3"/>
      <c r="F759" s="528"/>
      <c r="G759" s="3"/>
      <c r="H759" s="3"/>
      <c r="I759" s="3"/>
      <c r="J759" s="3"/>
      <c r="K759" s="3"/>
      <c r="L759" s="3"/>
      <c r="M759" s="3"/>
      <c r="N759" s="3"/>
      <c r="O759" s="21"/>
      <c r="P759" s="3"/>
      <c r="Q759" s="3"/>
      <c r="R759" s="3"/>
      <c r="S759" s="33"/>
    </row>
    <row r="760" spans="1:19" ht="18">
      <c r="A760" s="217"/>
      <c r="B760" s="92" t="s">
        <v>812</v>
      </c>
      <c r="C760" s="92"/>
      <c r="D760" s="92"/>
      <c r="E760" s="92"/>
      <c r="F760" s="608"/>
      <c r="G760" s="218">
        <f>G749+G750</f>
        <v>1103385.681</v>
      </c>
      <c r="H760" s="218">
        <f aca="true" t="shared" si="112" ref="H760:P760">H749+H750</f>
        <v>0</v>
      </c>
      <c r="I760" s="218">
        <f t="shared" si="112"/>
        <v>0</v>
      </c>
      <c r="J760" s="218">
        <f t="shared" si="112"/>
        <v>26060</v>
      </c>
      <c r="K760" s="218">
        <f>K749+K750</f>
        <v>0</v>
      </c>
      <c r="L760" s="218">
        <f>L749+L750</f>
        <v>88054.36000000002</v>
      </c>
      <c r="M760" s="218">
        <f>M749+M750</f>
        <v>7950.4</v>
      </c>
      <c r="N760" s="218">
        <f t="shared" si="112"/>
        <v>42000</v>
      </c>
      <c r="O760" s="218">
        <f t="shared" si="112"/>
        <v>6263.4400000000005</v>
      </c>
      <c r="P760" s="218">
        <f t="shared" si="112"/>
        <v>8455</v>
      </c>
      <c r="Q760" s="218">
        <f>Q749+Q750</f>
        <v>-1.5200000000000005</v>
      </c>
      <c r="R760" s="218">
        <f>R749+R750</f>
        <v>992624.8009999999</v>
      </c>
      <c r="S760" s="219"/>
    </row>
    <row r="761" spans="1:19" ht="18">
      <c r="A761" s="446"/>
      <c r="B761" s="447" t="s">
        <v>813</v>
      </c>
      <c r="C761" s="447"/>
      <c r="D761" s="447"/>
      <c r="E761" s="447"/>
      <c r="F761" s="609"/>
      <c r="G761" s="447">
        <f>G746-G760</f>
        <v>0</v>
      </c>
      <c r="H761" s="447">
        <f>H746-H760</f>
        <v>0</v>
      </c>
      <c r="I761" s="447">
        <f>I746-I760</f>
        <v>0</v>
      </c>
      <c r="J761" s="447">
        <f>J746-J760</f>
        <v>0</v>
      </c>
      <c r="K761" s="447">
        <f>K746-K760</f>
        <v>0</v>
      </c>
      <c r="L761" s="447">
        <f>L746-L760</f>
        <v>0</v>
      </c>
      <c r="M761" s="447">
        <f>M746-M760</f>
        <v>0</v>
      </c>
      <c r="N761" s="447">
        <f>N746-N760</f>
        <v>0</v>
      </c>
      <c r="O761" s="447">
        <f>O746-O760</f>
        <v>0</v>
      </c>
      <c r="P761" s="447">
        <f>P746-P760</f>
        <v>0</v>
      </c>
      <c r="Q761" s="447">
        <f>Q746-Q760</f>
        <v>0</v>
      </c>
      <c r="R761" s="447">
        <f>R746-R760</f>
        <v>0</v>
      </c>
      <c r="S761" s="448"/>
    </row>
  </sheetData>
  <sheetProtection/>
  <printOptions horizontalCentered="1" verticalCentered="1"/>
  <pageMargins left="0.8267716535433072" right="0.15748031496062992" top="0.35433070866141736" bottom="0.2362204724409449" header="0" footer="0"/>
  <pageSetup horizontalDpi="600" verticalDpi="600" orientation="landscape" paperSize="5" scale="80" r:id="rId1"/>
  <rowBreaks count="27" manualBreakCount="27">
    <brk id="29" max="255" man="1"/>
    <brk id="48" max="255" man="1"/>
    <brk id="66" max="255" man="1"/>
    <brk id="98" max="255" man="1"/>
    <brk id="129" max="255" man="1"/>
    <brk id="152" max="255" man="1"/>
    <brk id="172" max="255" man="1"/>
    <brk id="205" max="255" man="1"/>
    <brk id="240" max="255" man="1"/>
    <brk id="257" max="255" man="1"/>
    <brk id="289" max="18" man="1"/>
    <brk id="321" max="255" man="1"/>
    <brk id="351" max="255" man="1"/>
    <brk id="384" max="255" man="1"/>
    <brk id="419" max="255" man="1"/>
    <brk id="439" max="255" man="1"/>
    <brk id="463" max="255" man="1"/>
    <brk id="492" max="255" man="1"/>
    <brk id="521" max="255" man="1"/>
    <brk id="552" max="255" man="1"/>
    <brk id="579" max="255" man="1"/>
    <brk id="637" max="255" man="1"/>
    <brk id="657" max="255" man="1"/>
    <brk id="678" max="255" man="1"/>
    <brk id="703" max="255" man="1"/>
    <brk id="721" max="255" man="1"/>
    <brk id="7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9"/>
  <sheetViews>
    <sheetView zoomScalePageLayoutView="0" workbookViewId="0" topLeftCell="A503">
      <selection activeCell="D499" sqref="D499"/>
    </sheetView>
  </sheetViews>
  <sheetFormatPr defaultColWidth="11.421875" defaultRowHeight="12.75"/>
  <cols>
    <col min="1" max="1" width="4.28125" style="19" customWidth="1"/>
    <col min="2" max="2" width="31.00390625" style="3" customWidth="1"/>
    <col min="3" max="3" width="11.421875" style="3" customWidth="1"/>
    <col min="4" max="4" width="15.00390625" style="3" customWidth="1"/>
    <col min="5" max="5" width="5.140625" style="528" customWidth="1"/>
    <col min="6" max="6" width="12.7109375" style="3" customWidth="1"/>
    <col min="7" max="7" width="11.8515625" style="3" hidden="1" customWidth="1"/>
    <col min="8" max="8" width="11.57421875" style="3" hidden="1" customWidth="1"/>
    <col min="9" max="9" width="11.28125" style="3" customWidth="1"/>
    <col min="10" max="10" width="11.28125" style="3" hidden="1" customWidth="1"/>
    <col min="11" max="11" width="11.421875" style="3" hidden="1" customWidth="1"/>
    <col min="12" max="12" width="12.140625" style="3" customWidth="1"/>
    <col min="13" max="13" width="11.7109375" style="3" customWidth="1"/>
    <col min="14" max="14" width="9.421875" style="21" customWidth="1"/>
    <col min="15" max="15" width="11.57421875" style="3" bestFit="1" customWidth="1"/>
    <col min="16" max="16" width="12.28125" style="3" customWidth="1"/>
    <col min="17" max="17" width="8.421875" style="3" customWidth="1"/>
    <col min="18" max="18" width="13.421875" style="3" customWidth="1"/>
    <col min="19" max="19" width="33.00390625" style="33" customWidth="1"/>
    <col min="20" max="16384" width="11.421875" style="4" customWidth="1"/>
  </cols>
  <sheetData>
    <row r="1" spans="1:19" s="141" customFormat="1" ht="33.75">
      <c r="A1" s="5" t="s">
        <v>0</v>
      </c>
      <c r="B1" s="37"/>
      <c r="C1" s="6"/>
      <c r="D1" s="128" t="s">
        <v>136</v>
      </c>
      <c r="E1" s="533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41" customFormat="1" ht="19.5">
      <c r="A2" s="8"/>
      <c r="B2" s="133" t="s">
        <v>145</v>
      </c>
      <c r="C2" s="9"/>
      <c r="D2" s="9"/>
      <c r="E2" s="521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99" t="s">
        <v>1264</v>
      </c>
    </row>
    <row r="3" spans="1:19" s="141" customFormat="1" ht="24.75">
      <c r="A3" s="12"/>
      <c r="B3" s="49"/>
      <c r="C3" s="13"/>
      <c r="D3" s="130" t="s">
        <v>1295</v>
      </c>
      <c r="E3" s="522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41" customFormat="1" ht="30.75" customHeight="1" thickBot="1">
      <c r="A4" s="54" t="s">
        <v>1126</v>
      </c>
      <c r="B4" s="74" t="s">
        <v>1127</v>
      </c>
      <c r="C4" s="74" t="s">
        <v>1</v>
      </c>
      <c r="D4" s="74" t="s">
        <v>1124</v>
      </c>
      <c r="E4" s="548" t="s">
        <v>1153</v>
      </c>
      <c r="F4" s="28" t="s">
        <v>1214</v>
      </c>
      <c r="G4" s="28" t="s">
        <v>1121</v>
      </c>
      <c r="H4" s="28" t="s">
        <v>16</v>
      </c>
      <c r="I4" s="28" t="s">
        <v>37</v>
      </c>
      <c r="J4" s="28" t="s">
        <v>36</v>
      </c>
      <c r="K4" s="28" t="s">
        <v>695</v>
      </c>
      <c r="L4" s="28" t="s">
        <v>18</v>
      </c>
      <c r="M4" s="28" t="s">
        <v>19</v>
      </c>
      <c r="N4" s="28" t="s">
        <v>1125</v>
      </c>
      <c r="O4" s="28" t="s">
        <v>22</v>
      </c>
      <c r="P4" s="28" t="s">
        <v>1138</v>
      </c>
      <c r="Q4" s="28" t="s">
        <v>32</v>
      </c>
      <c r="R4" s="28" t="s">
        <v>31</v>
      </c>
      <c r="S4" s="75" t="s">
        <v>20</v>
      </c>
    </row>
    <row r="5" spans="1:19" s="141" customFormat="1" ht="36.75" customHeight="1" thickTop="1">
      <c r="A5" s="138" t="s">
        <v>1139</v>
      </c>
      <c r="B5" s="80"/>
      <c r="C5" s="64"/>
      <c r="D5" s="64"/>
      <c r="E5" s="612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s="141" customFormat="1" ht="42" customHeight="1">
      <c r="A6" s="149">
        <v>99</v>
      </c>
      <c r="B6" s="71" t="s">
        <v>1078</v>
      </c>
      <c r="C6" s="47" t="s">
        <v>1079</v>
      </c>
      <c r="D6" s="47" t="s">
        <v>2</v>
      </c>
      <c r="E6" s="560">
        <v>15</v>
      </c>
      <c r="F6" s="71">
        <v>2000.1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71.68</v>
      </c>
      <c r="N6" s="82">
        <v>0</v>
      </c>
      <c r="O6" s="71">
        <v>0</v>
      </c>
      <c r="P6" s="71">
        <v>0</v>
      </c>
      <c r="Q6" s="71">
        <v>-0.02</v>
      </c>
      <c r="R6" s="71">
        <f>F6+G6+H6+J6+K6-O6-L6-N6+M6-Q6</f>
        <v>2071.7999999999997</v>
      </c>
      <c r="S6" s="32"/>
    </row>
    <row r="7" spans="1:19" s="141" customFormat="1" ht="30.75" customHeight="1">
      <c r="A7" s="140" t="s">
        <v>137</v>
      </c>
      <c r="B7" s="71"/>
      <c r="C7" s="47"/>
      <c r="D7" s="47"/>
      <c r="E7" s="560"/>
      <c r="F7" s="77">
        <f aca="true" t="shared" si="0" ref="F7:R8">F6</f>
        <v>2000.1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71.68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-0.02</v>
      </c>
      <c r="R7" s="77">
        <f t="shared" si="0"/>
        <v>2071.7999999999997</v>
      </c>
      <c r="S7" s="32"/>
    </row>
    <row r="8" spans="1:19" s="141" customFormat="1" ht="47.25" customHeight="1">
      <c r="A8" s="65"/>
      <c r="B8" s="60" t="s">
        <v>33</v>
      </c>
      <c r="C8" s="83"/>
      <c r="D8" s="83"/>
      <c r="E8" s="599"/>
      <c r="F8" s="84">
        <f t="shared" si="0"/>
        <v>2000.1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71.68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-0.02</v>
      </c>
      <c r="R8" s="84">
        <f t="shared" si="0"/>
        <v>2071.7999999999997</v>
      </c>
      <c r="S8" s="67"/>
    </row>
    <row r="9" spans="1:19" s="141" customFormat="1" ht="19.5">
      <c r="A9" s="19"/>
      <c r="B9" s="3"/>
      <c r="C9" s="3"/>
      <c r="D9" s="3"/>
      <c r="E9" s="528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41" customFormat="1" ht="19.5">
      <c r="A10" s="19"/>
      <c r="B10" s="3"/>
      <c r="C10" s="3"/>
      <c r="D10" s="3"/>
      <c r="E10" s="528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41" customFormat="1" ht="19.5">
      <c r="A11" s="19"/>
      <c r="B11" s="3"/>
      <c r="C11" s="3"/>
      <c r="D11" s="3"/>
      <c r="E11" s="528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41" customFormat="1" ht="19.5">
      <c r="A12" s="19"/>
      <c r="B12" s="3"/>
      <c r="C12" s="3"/>
      <c r="D12" s="3"/>
      <c r="E12" s="528"/>
      <c r="F12" s="3"/>
      <c r="G12" s="3"/>
      <c r="H12" s="3"/>
      <c r="I12" s="3"/>
      <c r="J12" s="3"/>
      <c r="K12" s="3"/>
      <c r="L12" s="3"/>
      <c r="M12" s="3"/>
      <c r="N12" s="21"/>
      <c r="O12" s="3"/>
      <c r="P12" s="3"/>
      <c r="Q12" s="3"/>
      <c r="R12" s="3"/>
      <c r="S12" s="33"/>
    </row>
    <row r="13" spans="1:19" s="141" customFormat="1" ht="19.5">
      <c r="A13" s="19"/>
      <c r="B13" s="3"/>
      <c r="C13" s="3"/>
      <c r="D13" s="3"/>
      <c r="E13" s="528"/>
      <c r="F13" s="3"/>
      <c r="G13" s="3"/>
      <c r="H13" s="3"/>
      <c r="I13" s="3"/>
      <c r="J13" s="3"/>
      <c r="K13" s="3"/>
      <c r="L13" s="3"/>
      <c r="M13" s="3"/>
      <c r="N13" s="21"/>
      <c r="O13" s="3"/>
      <c r="P13" s="3"/>
      <c r="Q13" s="3"/>
      <c r="R13" s="3"/>
      <c r="S13" s="33"/>
    </row>
    <row r="14" spans="2:19" s="141" customFormat="1" ht="15.75">
      <c r="B14" s="144"/>
      <c r="C14" s="144"/>
      <c r="D14" s="144" t="s">
        <v>43</v>
      </c>
      <c r="E14" s="613"/>
      <c r="F14" s="144"/>
      <c r="G14" s="144"/>
      <c r="H14" s="144"/>
      <c r="I14" s="144"/>
      <c r="J14" s="144"/>
      <c r="K14" s="144"/>
      <c r="M14" s="144"/>
      <c r="N14" s="144"/>
      <c r="O14" s="144"/>
      <c r="P14" s="144" t="s">
        <v>44</v>
      </c>
      <c r="Q14" s="144"/>
      <c r="R14" s="144"/>
      <c r="S14" s="144"/>
    </row>
    <row r="15" spans="1:19" s="141" customFormat="1" ht="15.75">
      <c r="A15" s="141" t="s">
        <v>1232</v>
      </c>
      <c r="B15" s="144"/>
      <c r="C15" s="144"/>
      <c r="D15" s="144" t="s">
        <v>42</v>
      </c>
      <c r="E15" s="613"/>
      <c r="F15" s="144"/>
      <c r="G15" s="144"/>
      <c r="H15" s="144"/>
      <c r="I15" s="144"/>
      <c r="J15" s="144"/>
      <c r="K15" s="144"/>
      <c r="M15" s="144"/>
      <c r="N15" s="144"/>
      <c r="O15" s="144"/>
      <c r="P15" s="144" t="s">
        <v>45</v>
      </c>
      <c r="Q15" s="144"/>
      <c r="R15" s="144"/>
      <c r="S15" s="144"/>
    </row>
    <row r="16" spans="2:19" s="141" customFormat="1" ht="15.75">
      <c r="B16" s="144"/>
      <c r="C16" s="144"/>
      <c r="D16" s="144"/>
      <c r="E16" s="613"/>
      <c r="F16" s="144"/>
      <c r="G16" s="144"/>
      <c r="H16" s="144"/>
      <c r="I16" s="144"/>
      <c r="J16" s="144"/>
      <c r="K16" s="144"/>
      <c r="M16" s="144"/>
      <c r="N16" s="144"/>
      <c r="O16" s="144"/>
      <c r="P16" s="144"/>
      <c r="Q16" s="144"/>
      <c r="R16" s="144"/>
      <c r="S16" s="144"/>
    </row>
    <row r="17" spans="1:19" s="141" customFormat="1" ht="33.75">
      <c r="A17" s="5" t="s">
        <v>1302</v>
      </c>
      <c r="B17" s="37"/>
      <c r="C17" s="6"/>
      <c r="D17" s="128" t="s">
        <v>136</v>
      </c>
      <c r="E17" s="533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41" customFormat="1" ht="19.5">
      <c r="A18" s="8"/>
      <c r="B18" s="133" t="s">
        <v>155</v>
      </c>
      <c r="C18" s="9"/>
      <c r="D18" s="9"/>
      <c r="E18" s="521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99" t="s">
        <v>1265</v>
      </c>
    </row>
    <row r="19" spans="1:19" s="141" customFormat="1" ht="24.75">
      <c r="A19" s="12"/>
      <c r="B19" s="49"/>
      <c r="C19" s="13"/>
      <c r="D19" s="130" t="s">
        <v>1295</v>
      </c>
      <c r="E19" s="522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41" customFormat="1" ht="38.25" customHeight="1" thickBot="1">
      <c r="A20" s="54" t="s">
        <v>1126</v>
      </c>
      <c r="B20" s="74" t="s">
        <v>1127</v>
      </c>
      <c r="C20" s="74" t="s">
        <v>1</v>
      </c>
      <c r="D20" s="74" t="s">
        <v>1124</v>
      </c>
      <c r="E20" s="548" t="s">
        <v>1153</v>
      </c>
      <c r="F20" s="28" t="s">
        <v>1120</v>
      </c>
      <c r="G20" s="28" t="s">
        <v>1121</v>
      </c>
      <c r="H20" s="28" t="s">
        <v>16</v>
      </c>
      <c r="I20" s="28" t="s">
        <v>37</v>
      </c>
      <c r="J20" s="28" t="s">
        <v>36</v>
      </c>
      <c r="K20" s="28" t="s">
        <v>695</v>
      </c>
      <c r="L20" s="28" t="s">
        <v>18</v>
      </c>
      <c r="M20" s="28" t="s">
        <v>19</v>
      </c>
      <c r="N20" s="28" t="s">
        <v>1125</v>
      </c>
      <c r="O20" s="28" t="s">
        <v>22</v>
      </c>
      <c r="P20" s="28" t="s">
        <v>1138</v>
      </c>
      <c r="Q20" s="28" t="s">
        <v>32</v>
      </c>
      <c r="R20" s="28" t="s">
        <v>31</v>
      </c>
      <c r="S20" s="75" t="s">
        <v>20</v>
      </c>
    </row>
    <row r="21" spans="1:19" s="141" customFormat="1" ht="27.75" customHeight="1" thickTop="1">
      <c r="A21" s="138" t="s">
        <v>1156</v>
      </c>
      <c r="B21" s="80"/>
      <c r="C21" s="64"/>
      <c r="D21" s="64"/>
      <c r="E21" s="612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62"/>
    </row>
    <row r="22" spans="1:19" s="141" customFormat="1" ht="50.25" customHeight="1">
      <c r="A22" s="149">
        <v>132</v>
      </c>
      <c r="B22" s="71" t="s">
        <v>1157</v>
      </c>
      <c r="C22" s="47" t="s">
        <v>1160</v>
      </c>
      <c r="D22" s="47" t="s">
        <v>1161</v>
      </c>
      <c r="E22" s="560">
        <v>15</v>
      </c>
      <c r="F22" s="71">
        <v>1800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84.48</v>
      </c>
      <c r="N22" s="82">
        <v>0</v>
      </c>
      <c r="O22" s="71">
        <v>0</v>
      </c>
      <c r="P22" s="71">
        <v>0</v>
      </c>
      <c r="Q22" s="71">
        <v>0.08</v>
      </c>
      <c r="R22" s="71">
        <f>F22+G22+H22+J22-K22-O22-L22-N22+M22-Q22</f>
        <v>1884.4</v>
      </c>
      <c r="S22" s="32"/>
    </row>
    <row r="23" spans="1:19" s="141" customFormat="1" ht="24" customHeight="1">
      <c r="A23" s="140" t="s">
        <v>137</v>
      </c>
      <c r="B23" s="71"/>
      <c r="C23" s="47"/>
      <c r="D23" s="47"/>
      <c r="E23" s="560"/>
      <c r="F23" s="77">
        <f aca="true" t="shared" si="1" ref="F23:R24">F22</f>
        <v>1800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77">
        <f t="shared" si="1"/>
        <v>0</v>
      </c>
      <c r="M23" s="77">
        <f t="shared" si="1"/>
        <v>84.48</v>
      </c>
      <c r="N23" s="77">
        <f t="shared" si="1"/>
        <v>0</v>
      </c>
      <c r="O23" s="77">
        <f t="shared" si="1"/>
        <v>0</v>
      </c>
      <c r="P23" s="77">
        <f t="shared" si="1"/>
        <v>0</v>
      </c>
      <c r="Q23" s="77">
        <f t="shared" si="1"/>
        <v>0.08</v>
      </c>
      <c r="R23" s="77">
        <f t="shared" si="1"/>
        <v>1884.4</v>
      </c>
      <c r="S23" s="32"/>
    </row>
    <row r="24" spans="1:19" s="141" customFormat="1" ht="33" customHeight="1">
      <c r="A24" s="65"/>
      <c r="B24" s="60" t="s">
        <v>33</v>
      </c>
      <c r="C24" s="83"/>
      <c r="D24" s="83"/>
      <c r="E24" s="599"/>
      <c r="F24" s="84">
        <f t="shared" si="1"/>
        <v>1800</v>
      </c>
      <c r="G24" s="84">
        <f t="shared" si="1"/>
        <v>0</v>
      </c>
      <c r="H24" s="84">
        <f t="shared" si="1"/>
        <v>0</v>
      </c>
      <c r="I24" s="84">
        <f t="shared" si="1"/>
        <v>0</v>
      </c>
      <c r="J24" s="84">
        <f t="shared" si="1"/>
        <v>0</v>
      </c>
      <c r="K24" s="84">
        <f t="shared" si="1"/>
        <v>0</v>
      </c>
      <c r="L24" s="84">
        <f t="shared" si="1"/>
        <v>0</v>
      </c>
      <c r="M24" s="84">
        <f t="shared" si="1"/>
        <v>84.48</v>
      </c>
      <c r="N24" s="84">
        <f t="shared" si="1"/>
        <v>0</v>
      </c>
      <c r="O24" s="84">
        <f t="shared" si="1"/>
        <v>0</v>
      </c>
      <c r="P24" s="84">
        <f t="shared" si="1"/>
        <v>0</v>
      </c>
      <c r="Q24" s="84">
        <f t="shared" si="1"/>
        <v>0.08</v>
      </c>
      <c r="R24" s="84">
        <f t="shared" si="1"/>
        <v>1884.4</v>
      </c>
      <c r="S24" s="67"/>
    </row>
    <row r="25" spans="1:19" s="141" customFormat="1" ht="19.5">
      <c r="A25" s="19"/>
      <c r="B25" s="3"/>
      <c r="C25" s="3"/>
      <c r="D25" s="3"/>
      <c r="E25" s="528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41" customFormat="1" ht="19.5">
      <c r="A26" s="19"/>
      <c r="B26" s="3"/>
      <c r="C26" s="3"/>
      <c r="D26" s="3"/>
      <c r="E26" s="528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41" customFormat="1" ht="19.5">
      <c r="A27" s="19"/>
      <c r="B27" s="3"/>
      <c r="C27" s="3"/>
      <c r="D27" s="3"/>
      <c r="E27" s="528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41" customFormat="1" ht="19.5">
      <c r="A28" s="19"/>
      <c r="B28" s="3"/>
      <c r="C28" s="3"/>
      <c r="D28" s="3"/>
      <c r="E28" s="528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41" customFormat="1" ht="19.5">
      <c r="A29" s="19"/>
      <c r="B29" s="3"/>
      <c r="C29" s="3"/>
      <c r="D29" s="3"/>
      <c r="E29" s="528"/>
      <c r="F29" s="3"/>
      <c r="G29" s="3"/>
      <c r="H29" s="3"/>
      <c r="I29" s="3"/>
      <c r="J29" s="3"/>
      <c r="K29" s="3"/>
      <c r="L29" s="3"/>
      <c r="M29" s="3"/>
      <c r="N29" s="21"/>
      <c r="O29" s="3"/>
      <c r="P29" s="3"/>
      <c r="Q29" s="3"/>
      <c r="R29" s="3"/>
      <c r="S29" s="33"/>
    </row>
    <row r="30" spans="1:19" s="141" customFormat="1" ht="19.5">
      <c r="A30" s="19"/>
      <c r="B30" s="3"/>
      <c r="C30" s="3"/>
      <c r="D30" s="3"/>
      <c r="E30" s="528"/>
      <c r="F30" s="3"/>
      <c r="G30" s="3"/>
      <c r="H30" s="3"/>
      <c r="I30" s="3"/>
      <c r="J30" s="3"/>
      <c r="K30" s="3"/>
      <c r="L30" s="3"/>
      <c r="M30" s="3"/>
      <c r="N30" s="21"/>
      <c r="O30" s="3"/>
      <c r="P30" s="3"/>
      <c r="Q30" s="3"/>
      <c r="R30" s="3"/>
      <c r="S30" s="33"/>
    </row>
    <row r="31" spans="2:19" s="141" customFormat="1" ht="15.75">
      <c r="B31" s="144"/>
      <c r="C31" s="144"/>
      <c r="D31" s="144" t="s">
        <v>43</v>
      </c>
      <c r="E31" s="613"/>
      <c r="F31" s="144"/>
      <c r="G31" s="144"/>
      <c r="H31" s="144"/>
      <c r="I31" s="144"/>
      <c r="J31" s="144"/>
      <c r="K31" s="144"/>
      <c r="M31" s="144"/>
      <c r="N31" s="144"/>
      <c r="O31" s="144"/>
      <c r="P31" s="144" t="s">
        <v>44</v>
      </c>
      <c r="Q31" s="144"/>
      <c r="R31" s="144"/>
      <c r="S31" s="144"/>
    </row>
    <row r="32" spans="1:19" s="141" customFormat="1" ht="15.75">
      <c r="A32" s="141" t="s">
        <v>1232</v>
      </c>
      <c r="B32" s="144"/>
      <c r="C32" s="144"/>
      <c r="D32" s="144" t="s">
        <v>42</v>
      </c>
      <c r="E32" s="613"/>
      <c r="F32" s="144"/>
      <c r="G32" s="144"/>
      <c r="H32" s="144"/>
      <c r="I32" s="144"/>
      <c r="J32" s="144"/>
      <c r="K32" s="144"/>
      <c r="M32" s="144"/>
      <c r="N32" s="144"/>
      <c r="O32" s="144"/>
      <c r="P32" s="144" t="s">
        <v>45</v>
      </c>
      <c r="Q32" s="144"/>
      <c r="R32" s="144"/>
      <c r="S32" s="144"/>
    </row>
    <row r="34" spans="1:19" ht="27.75" customHeight="1">
      <c r="A34" s="5" t="s">
        <v>0</v>
      </c>
      <c r="B34" s="37"/>
      <c r="C34" s="6"/>
      <c r="D34" s="128" t="s">
        <v>136</v>
      </c>
      <c r="E34" s="533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31" t="s">
        <v>21</v>
      </c>
      <c r="C35" s="9"/>
      <c r="D35" s="9"/>
      <c r="E35" s="521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99" t="s">
        <v>1266</v>
      </c>
    </row>
    <row r="36" spans="1:19" ht="19.5" customHeight="1">
      <c r="A36" s="12"/>
      <c r="B36" s="13"/>
      <c r="C36" s="13"/>
      <c r="D36" s="130" t="s">
        <v>1295</v>
      </c>
      <c r="E36" s="522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6" customFormat="1" ht="23.25" thickBot="1">
      <c r="A37" s="54" t="s">
        <v>1126</v>
      </c>
      <c r="B37" s="74" t="s">
        <v>1127</v>
      </c>
      <c r="C37" s="74" t="s">
        <v>1</v>
      </c>
      <c r="D37" s="74" t="s">
        <v>1124</v>
      </c>
      <c r="E37" s="548" t="s">
        <v>1153</v>
      </c>
      <c r="F37" s="28" t="s">
        <v>1120</v>
      </c>
      <c r="G37" s="28" t="s">
        <v>1121</v>
      </c>
      <c r="H37" s="28" t="s">
        <v>16</v>
      </c>
      <c r="I37" s="28" t="s">
        <v>37</v>
      </c>
      <c r="J37" s="28" t="s">
        <v>36</v>
      </c>
      <c r="K37" s="28" t="s">
        <v>695</v>
      </c>
      <c r="L37" s="28" t="s">
        <v>18</v>
      </c>
      <c r="M37" s="28" t="s">
        <v>19</v>
      </c>
      <c r="N37" s="28" t="s">
        <v>1125</v>
      </c>
      <c r="O37" s="28" t="s">
        <v>22</v>
      </c>
      <c r="P37" s="28" t="s">
        <v>1138</v>
      </c>
      <c r="Q37" s="28" t="s">
        <v>32</v>
      </c>
      <c r="R37" s="28" t="s">
        <v>31</v>
      </c>
      <c r="S37" s="75" t="s">
        <v>20</v>
      </c>
    </row>
    <row r="38" spans="1:19" ht="18" customHeight="1" thickTop="1">
      <c r="A38" s="134" t="s">
        <v>3</v>
      </c>
      <c r="B38" s="101"/>
      <c r="C38" s="101"/>
      <c r="D38" s="101"/>
      <c r="E38" s="549"/>
      <c r="F38" s="101"/>
      <c r="G38" s="101"/>
      <c r="H38" s="101"/>
      <c r="I38" s="101"/>
      <c r="J38" s="101"/>
      <c r="K38" s="101"/>
      <c r="L38" s="101"/>
      <c r="M38" s="101"/>
      <c r="N38" s="102"/>
      <c r="O38" s="101"/>
      <c r="P38" s="101"/>
      <c r="Q38" s="101"/>
      <c r="R38" s="101"/>
      <c r="S38" s="100"/>
    </row>
    <row r="39" spans="1:19" s="45" customFormat="1" ht="24" customHeight="1">
      <c r="A39" s="17">
        <v>67</v>
      </c>
      <c r="B39" s="16" t="s">
        <v>47</v>
      </c>
      <c r="C39" s="40" t="s">
        <v>847</v>
      </c>
      <c r="D39" s="40" t="s">
        <v>48</v>
      </c>
      <c r="E39" s="603">
        <v>15</v>
      </c>
      <c r="F39" s="16">
        <v>5000.1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523.56</v>
      </c>
      <c r="M39" s="16">
        <v>0</v>
      </c>
      <c r="N39" s="16">
        <v>0</v>
      </c>
      <c r="O39" s="16">
        <v>0</v>
      </c>
      <c r="P39" s="16">
        <v>0</v>
      </c>
      <c r="Q39" s="16">
        <v>-0.06</v>
      </c>
      <c r="R39" s="16">
        <f>F39+G39+H39+J39-K39-O39-L39-N39+M39-Q39-P39</f>
        <v>4476.600000000001</v>
      </c>
      <c r="S39" s="142"/>
    </row>
    <row r="40" spans="1:19" s="45" customFormat="1" ht="24" customHeight="1">
      <c r="A40" s="17">
        <v>105</v>
      </c>
      <c r="B40" s="16" t="s">
        <v>1076</v>
      </c>
      <c r="C40" s="40" t="s">
        <v>1077</v>
      </c>
      <c r="D40" s="40" t="s">
        <v>2</v>
      </c>
      <c r="E40" s="603">
        <v>15</v>
      </c>
      <c r="F40" s="16">
        <v>2800.05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55.22</v>
      </c>
      <c r="M40" s="16">
        <v>0</v>
      </c>
      <c r="N40" s="16">
        <v>0</v>
      </c>
      <c r="O40" s="16">
        <v>0</v>
      </c>
      <c r="P40" s="16">
        <v>0</v>
      </c>
      <c r="Q40" s="16">
        <v>-0.17</v>
      </c>
      <c r="R40" s="16">
        <f>F40+G40+H40+J40-K40-O40-L40-N40+M40-Q40-P40</f>
        <v>2745.0000000000005</v>
      </c>
      <c r="S40" s="142"/>
    </row>
    <row r="41" spans="1:19" ht="18" customHeight="1">
      <c r="A41" s="140" t="s">
        <v>137</v>
      </c>
      <c r="B41" s="1"/>
      <c r="C41" s="47"/>
      <c r="D41" s="47"/>
      <c r="E41" s="560"/>
      <c r="F41" s="2">
        <f>SUM(F39:F40)</f>
        <v>7800.150000000001</v>
      </c>
      <c r="G41" s="2">
        <f aca="true" t="shared" si="2" ref="G41:R41">SUM(G39:G40)</f>
        <v>0</v>
      </c>
      <c r="H41" s="2">
        <f t="shared" si="2"/>
        <v>0</v>
      </c>
      <c r="I41" s="2">
        <f t="shared" si="2"/>
        <v>0</v>
      </c>
      <c r="J41" s="2">
        <f t="shared" si="2"/>
        <v>0</v>
      </c>
      <c r="K41" s="2">
        <f t="shared" si="2"/>
        <v>0</v>
      </c>
      <c r="L41" s="2">
        <f t="shared" si="2"/>
        <v>578.78</v>
      </c>
      <c r="M41" s="2">
        <f t="shared" si="2"/>
        <v>0</v>
      </c>
      <c r="N41" s="2">
        <f t="shared" si="2"/>
        <v>0</v>
      </c>
      <c r="O41" s="2">
        <f t="shared" si="2"/>
        <v>0</v>
      </c>
      <c r="P41" s="2">
        <f t="shared" si="2"/>
        <v>0</v>
      </c>
      <c r="Q41" s="2">
        <f t="shared" si="2"/>
        <v>-0.23</v>
      </c>
      <c r="R41" s="2">
        <f t="shared" si="2"/>
        <v>7221.600000000002</v>
      </c>
      <c r="S41" s="32"/>
    </row>
    <row r="42" spans="1:19" ht="18" customHeight="1">
      <c r="A42" s="134" t="s">
        <v>30</v>
      </c>
      <c r="B42" s="101"/>
      <c r="C42" s="99"/>
      <c r="D42" s="99"/>
      <c r="E42" s="544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0"/>
    </row>
    <row r="43" spans="1:19" s="45" customFormat="1" ht="24" customHeight="1">
      <c r="A43" s="17">
        <v>24</v>
      </c>
      <c r="B43" s="16" t="s">
        <v>49</v>
      </c>
      <c r="C43" s="40" t="s">
        <v>977</v>
      </c>
      <c r="D43" s="40" t="s">
        <v>1114</v>
      </c>
      <c r="E43" s="603">
        <v>15</v>
      </c>
      <c r="F43" s="16">
        <v>892.55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154.58</v>
      </c>
      <c r="N43" s="16">
        <v>0</v>
      </c>
      <c r="O43" s="16">
        <v>0</v>
      </c>
      <c r="P43" s="16">
        <v>0</v>
      </c>
      <c r="Q43" s="16">
        <v>-0.07</v>
      </c>
      <c r="R43" s="16">
        <f aca="true" t="shared" si="3" ref="R43:R50">F43+G43+H43+J43+K43-O43-L43-N43+M43-Q43-P43</f>
        <v>1047.1999999999998</v>
      </c>
      <c r="S43" s="142"/>
    </row>
    <row r="44" spans="1:19" s="45" customFormat="1" ht="24" customHeight="1">
      <c r="A44" s="17">
        <v>25</v>
      </c>
      <c r="B44" s="16" t="s">
        <v>50</v>
      </c>
      <c r="C44" s="40" t="s">
        <v>978</v>
      </c>
      <c r="D44" s="40" t="s">
        <v>1114</v>
      </c>
      <c r="E44" s="603">
        <v>15</v>
      </c>
      <c r="F44" s="16">
        <v>892.65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154.58</v>
      </c>
      <c r="N44" s="16">
        <v>0</v>
      </c>
      <c r="O44" s="16">
        <v>0</v>
      </c>
      <c r="P44" s="16">
        <v>0</v>
      </c>
      <c r="Q44" s="16">
        <v>0.03</v>
      </c>
      <c r="R44" s="16">
        <f t="shared" si="3"/>
        <v>1047.2</v>
      </c>
      <c r="S44" s="40"/>
    </row>
    <row r="45" spans="1:19" ht="24" customHeight="1">
      <c r="A45" s="243">
        <v>79</v>
      </c>
      <c r="B45" s="456" t="s">
        <v>862</v>
      </c>
      <c r="C45" s="86" t="s">
        <v>979</v>
      </c>
      <c r="D45" s="86" t="s">
        <v>493</v>
      </c>
      <c r="E45" s="603">
        <v>15</v>
      </c>
      <c r="F45" s="456">
        <v>2700</v>
      </c>
      <c r="G45" s="456">
        <v>0</v>
      </c>
      <c r="H45" s="456">
        <v>0</v>
      </c>
      <c r="I45" s="456">
        <v>0</v>
      </c>
      <c r="J45" s="456">
        <v>0</v>
      </c>
      <c r="K45" s="456">
        <v>0</v>
      </c>
      <c r="L45" s="456">
        <v>44.34</v>
      </c>
      <c r="M45" s="456">
        <v>0</v>
      </c>
      <c r="N45" s="456">
        <v>0</v>
      </c>
      <c r="O45" s="456">
        <v>0</v>
      </c>
      <c r="P45" s="456">
        <v>0</v>
      </c>
      <c r="Q45" s="456">
        <v>0.06</v>
      </c>
      <c r="R45" s="16">
        <f t="shared" si="3"/>
        <v>2655.6</v>
      </c>
      <c r="S45" s="87"/>
    </row>
    <row r="46" spans="1:19" s="45" customFormat="1" ht="24" customHeight="1">
      <c r="A46" s="17">
        <v>80</v>
      </c>
      <c r="B46" s="16" t="s">
        <v>855</v>
      </c>
      <c r="C46" s="40" t="s">
        <v>980</v>
      </c>
      <c r="D46" s="40" t="s">
        <v>856</v>
      </c>
      <c r="E46" s="603">
        <v>15</v>
      </c>
      <c r="F46" s="16">
        <v>2000.1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71.68</v>
      </c>
      <c r="N46" s="16">
        <v>0</v>
      </c>
      <c r="O46" s="16">
        <v>0</v>
      </c>
      <c r="P46" s="16">
        <v>0</v>
      </c>
      <c r="Q46" s="16">
        <v>-0.02</v>
      </c>
      <c r="R46" s="16">
        <f t="shared" si="3"/>
        <v>2071.7999999999997</v>
      </c>
      <c r="S46" s="40"/>
    </row>
    <row r="47" spans="1:19" s="45" customFormat="1" ht="24" customHeight="1">
      <c r="A47" s="17">
        <v>137</v>
      </c>
      <c r="B47" s="16" t="s">
        <v>1177</v>
      </c>
      <c r="C47" s="40" t="s">
        <v>1183</v>
      </c>
      <c r="D47" s="40" t="s">
        <v>138</v>
      </c>
      <c r="E47" s="603">
        <v>15</v>
      </c>
      <c r="F47" s="16">
        <v>600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173.4</v>
      </c>
      <c r="N47" s="16">
        <v>0</v>
      </c>
      <c r="O47" s="16">
        <v>0</v>
      </c>
      <c r="P47" s="16">
        <v>0</v>
      </c>
      <c r="Q47" s="16">
        <v>0</v>
      </c>
      <c r="R47" s="16">
        <f t="shared" si="3"/>
        <v>773.4</v>
      </c>
      <c r="S47" s="142"/>
    </row>
    <row r="48" spans="1:19" s="45" customFormat="1" ht="24" customHeight="1">
      <c r="A48" s="17">
        <v>138</v>
      </c>
      <c r="B48" s="16" t="s">
        <v>71</v>
      </c>
      <c r="C48" s="40" t="s">
        <v>981</v>
      </c>
      <c r="D48" s="40" t="s">
        <v>139</v>
      </c>
      <c r="E48" s="603">
        <v>15</v>
      </c>
      <c r="F48" s="16">
        <v>1200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134.91</v>
      </c>
      <c r="N48" s="16">
        <v>0</v>
      </c>
      <c r="O48" s="16">
        <v>0</v>
      </c>
      <c r="P48" s="16">
        <v>0</v>
      </c>
      <c r="Q48" s="16">
        <v>0.11</v>
      </c>
      <c r="R48" s="16">
        <f t="shared" si="3"/>
        <v>1334.8000000000002</v>
      </c>
      <c r="S48" s="142"/>
    </row>
    <row r="49" spans="1:19" s="45" customFormat="1" ht="24" customHeight="1">
      <c r="A49" s="17">
        <v>153</v>
      </c>
      <c r="B49" s="16" t="s">
        <v>1249</v>
      </c>
      <c r="C49" s="47" t="s">
        <v>1250</v>
      </c>
      <c r="D49" s="47" t="s">
        <v>11</v>
      </c>
      <c r="E49" s="603">
        <v>15</v>
      </c>
      <c r="F49" s="16">
        <v>1400.1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122</v>
      </c>
      <c r="N49" s="16">
        <v>0</v>
      </c>
      <c r="O49" s="16">
        <v>0</v>
      </c>
      <c r="P49" s="16">
        <v>0</v>
      </c>
      <c r="Q49" s="16">
        <v>-0.1</v>
      </c>
      <c r="R49" s="16">
        <f t="shared" si="3"/>
        <v>1522.1999999999998</v>
      </c>
      <c r="S49" s="142"/>
    </row>
    <row r="50" spans="1:19" s="45" customFormat="1" ht="24" customHeight="1">
      <c r="A50" s="17">
        <v>155</v>
      </c>
      <c r="B50" s="16" t="s">
        <v>1251</v>
      </c>
      <c r="C50" s="678" t="s">
        <v>1252</v>
      </c>
      <c r="D50" s="47" t="s">
        <v>702</v>
      </c>
      <c r="E50" s="603">
        <v>15</v>
      </c>
      <c r="F50" s="16">
        <v>2200.05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39.46</v>
      </c>
      <c r="N50" s="16">
        <v>0</v>
      </c>
      <c r="O50" s="16">
        <v>0</v>
      </c>
      <c r="P50" s="16">
        <v>0</v>
      </c>
      <c r="Q50" s="16">
        <v>0.11</v>
      </c>
      <c r="R50" s="16">
        <f t="shared" si="3"/>
        <v>2239.4</v>
      </c>
      <c r="S50" s="142"/>
    </row>
    <row r="51" spans="1:19" ht="18" customHeight="1">
      <c r="A51" s="140" t="s">
        <v>137</v>
      </c>
      <c r="B51" s="1"/>
      <c r="C51" s="47"/>
      <c r="D51" s="47"/>
      <c r="E51" s="560"/>
      <c r="F51" s="2">
        <f aca="true" t="shared" si="4" ref="F51:R51">SUM(F43:F50)</f>
        <v>11885.45</v>
      </c>
      <c r="G51" s="2">
        <f t="shared" si="4"/>
        <v>0</v>
      </c>
      <c r="H51" s="2">
        <f t="shared" si="4"/>
        <v>0</v>
      </c>
      <c r="I51" s="2">
        <f t="shared" si="4"/>
        <v>0</v>
      </c>
      <c r="J51" s="2">
        <f t="shared" si="4"/>
        <v>0</v>
      </c>
      <c r="K51" s="2">
        <f t="shared" si="4"/>
        <v>0</v>
      </c>
      <c r="L51" s="2">
        <f t="shared" si="4"/>
        <v>44.34</v>
      </c>
      <c r="M51" s="2">
        <f t="shared" si="4"/>
        <v>850.61</v>
      </c>
      <c r="N51" s="2">
        <f t="shared" si="4"/>
        <v>0</v>
      </c>
      <c r="O51" s="2">
        <f t="shared" si="4"/>
        <v>0</v>
      </c>
      <c r="P51" s="2">
        <f t="shared" si="4"/>
        <v>0</v>
      </c>
      <c r="Q51" s="2">
        <f t="shared" si="4"/>
        <v>0.11999999999999998</v>
      </c>
      <c r="R51" s="2">
        <f t="shared" si="4"/>
        <v>12691.6</v>
      </c>
      <c r="S51" s="32"/>
    </row>
    <row r="52" spans="1:19" ht="18" customHeight="1">
      <c r="A52" s="134" t="s">
        <v>1162</v>
      </c>
      <c r="B52" s="101"/>
      <c r="C52" s="99"/>
      <c r="D52" s="99"/>
      <c r="E52" s="544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0"/>
    </row>
    <row r="53" spans="1:19" s="45" customFormat="1" ht="24" customHeight="1">
      <c r="A53" s="17">
        <v>124</v>
      </c>
      <c r="B53" s="16" t="s">
        <v>1163</v>
      </c>
      <c r="C53" s="40" t="s">
        <v>1164</v>
      </c>
      <c r="D53" s="40" t="s">
        <v>11</v>
      </c>
      <c r="E53" s="603">
        <v>15</v>
      </c>
      <c r="F53" s="16">
        <v>1100.1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141.3</v>
      </c>
      <c r="N53" s="16">
        <v>0</v>
      </c>
      <c r="O53" s="16">
        <v>0</v>
      </c>
      <c r="P53" s="16">
        <v>0</v>
      </c>
      <c r="Q53" s="16">
        <v>0</v>
      </c>
      <c r="R53" s="16">
        <f aca="true" t="shared" si="5" ref="R53:R58">F53+G53+H53+J53+K53-O53-L53-N53+M53-Q53-P53</f>
        <v>1241.3999999999999</v>
      </c>
      <c r="S53" s="142"/>
    </row>
    <row r="54" spans="1:19" s="45" customFormat="1" ht="24" customHeight="1">
      <c r="A54" s="17">
        <v>126</v>
      </c>
      <c r="B54" s="16" t="s">
        <v>1165</v>
      </c>
      <c r="C54" s="40" t="s">
        <v>1166</v>
      </c>
      <c r="D54" s="40" t="s">
        <v>11</v>
      </c>
      <c r="E54" s="603">
        <v>15</v>
      </c>
      <c r="F54" s="16">
        <v>425.1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184.59</v>
      </c>
      <c r="N54" s="16">
        <v>0</v>
      </c>
      <c r="O54" s="16">
        <v>0</v>
      </c>
      <c r="P54" s="16">
        <v>0</v>
      </c>
      <c r="Q54" s="16">
        <v>-0.11</v>
      </c>
      <c r="R54" s="16">
        <f t="shared" si="5"/>
        <v>609.8000000000001</v>
      </c>
      <c r="S54" s="40"/>
    </row>
    <row r="55" spans="1:19" ht="24" customHeight="1">
      <c r="A55" s="243">
        <v>127</v>
      </c>
      <c r="B55" s="456" t="s">
        <v>1167</v>
      </c>
      <c r="C55" s="86" t="s">
        <v>1168</v>
      </c>
      <c r="D55" s="40" t="s">
        <v>11</v>
      </c>
      <c r="E55" s="603">
        <v>15</v>
      </c>
      <c r="F55" s="456">
        <v>425.1</v>
      </c>
      <c r="G55" s="456">
        <v>0</v>
      </c>
      <c r="H55" s="456">
        <v>0</v>
      </c>
      <c r="I55" s="456">
        <v>0</v>
      </c>
      <c r="J55" s="456">
        <v>0</v>
      </c>
      <c r="K55" s="456">
        <v>0</v>
      </c>
      <c r="L55" s="456">
        <v>0</v>
      </c>
      <c r="M55" s="456">
        <v>184.59</v>
      </c>
      <c r="N55" s="456">
        <v>0</v>
      </c>
      <c r="O55" s="456">
        <v>0</v>
      </c>
      <c r="P55" s="456">
        <v>0</v>
      </c>
      <c r="Q55" s="456">
        <v>-0.11</v>
      </c>
      <c r="R55" s="16">
        <f t="shared" si="5"/>
        <v>609.8000000000001</v>
      </c>
      <c r="S55" s="87"/>
    </row>
    <row r="56" spans="1:19" s="45" customFormat="1" ht="24" customHeight="1">
      <c r="A56" s="17">
        <v>142</v>
      </c>
      <c r="B56" s="16" t="s">
        <v>1187</v>
      </c>
      <c r="C56" s="40" t="s">
        <v>1188</v>
      </c>
      <c r="D56" s="40" t="s">
        <v>11</v>
      </c>
      <c r="E56" s="603">
        <v>15</v>
      </c>
      <c r="F56" s="16">
        <v>1100.1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141.3</v>
      </c>
      <c r="N56" s="16">
        <v>0</v>
      </c>
      <c r="O56" s="16">
        <v>0</v>
      </c>
      <c r="P56" s="16">
        <v>0</v>
      </c>
      <c r="Q56" s="16">
        <v>0</v>
      </c>
      <c r="R56" s="16">
        <f t="shared" si="5"/>
        <v>1241.3999999999999</v>
      </c>
      <c r="S56" s="142"/>
    </row>
    <row r="57" spans="1:19" s="45" customFormat="1" ht="24" customHeight="1">
      <c r="A57" s="17">
        <v>126</v>
      </c>
      <c r="B57" s="16" t="s">
        <v>1191</v>
      </c>
      <c r="C57" s="40" t="s">
        <v>1189</v>
      </c>
      <c r="D57" s="40" t="s">
        <v>11</v>
      </c>
      <c r="E57" s="603">
        <v>15</v>
      </c>
      <c r="F57" s="16">
        <v>800.1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160.59</v>
      </c>
      <c r="N57" s="16">
        <v>0</v>
      </c>
      <c r="O57" s="16">
        <v>0</v>
      </c>
      <c r="P57" s="16">
        <v>0</v>
      </c>
      <c r="Q57" s="16">
        <v>0.09</v>
      </c>
      <c r="R57" s="16">
        <f t="shared" si="5"/>
        <v>960.6</v>
      </c>
      <c r="S57" s="40"/>
    </row>
    <row r="58" spans="1:19" ht="24" customHeight="1">
      <c r="A58" s="243">
        <v>127</v>
      </c>
      <c r="B58" s="456" t="s">
        <v>1192</v>
      </c>
      <c r="C58" s="86" t="s">
        <v>1190</v>
      </c>
      <c r="D58" s="40" t="s">
        <v>10</v>
      </c>
      <c r="E58" s="603">
        <v>15</v>
      </c>
      <c r="F58" s="456">
        <v>250.05</v>
      </c>
      <c r="G58" s="456">
        <v>0</v>
      </c>
      <c r="H58" s="456">
        <v>0</v>
      </c>
      <c r="I58" s="456">
        <v>0</v>
      </c>
      <c r="J58" s="456">
        <v>0</v>
      </c>
      <c r="K58" s="456">
        <v>0</v>
      </c>
      <c r="L58" s="456">
        <v>0</v>
      </c>
      <c r="M58" s="456">
        <v>195.8</v>
      </c>
      <c r="N58" s="456">
        <v>0</v>
      </c>
      <c r="O58" s="456">
        <v>0</v>
      </c>
      <c r="P58" s="456">
        <v>0</v>
      </c>
      <c r="Q58" s="456">
        <v>0.05</v>
      </c>
      <c r="R58" s="16">
        <f t="shared" si="5"/>
        <v>445.8</v>
      </c>
      <c r="S58" s="87"/>
    </row>
    <row r="59" spans="1:19" ht="18" customHeight="1">
      <c r="A59" s="140" t="s">
        <v>137</v>
      </c>
      <c r="B59" s="1"/>
      <c r="C59" s="47"/>
      <c r="D59" s="47"/>
      <c r="E59" s="560"/>
      <c r="F59" s="2">
        <f>SUM(F53:F58)</f>
        <v>4100.549999999999</v>
      </c>
      <c r="G59" s="2">
        <f aca="true" t="shared" si="6" ref="G59:R59">SUM(G53:G58)</f>
        <v>0</v>
      </c>
      <c r="H59" s="2">
        <f t="shared" si="6"/>
        <v>0</v>
      </c>
      <c r="I59" s="2">
        <f t="shared" si="6"/>
        <v>0</v>
      </c>
      <c r="J59" s="2">
        <f t="shared" si="6"/>
        <v>0</v>
      </c>
      <c r="K59" s="2">
        <f t="shared" si="6"/>
        <v>0</v>
      </c>
      <c r="L59" s="2">
        <f t="shared" si="6"/>
        <v>0</v>
      </c>
      <c r="M59" s="2">
        <f t="shared" si="6"/>
        <v>1008.1700000000001</v>
      </c>
      <c r="N59" s="2">
        <f t="shared" si="6"/>
        <v>0</v>
      </c>
      <c r="O59" s="2">
        <f t="shared" si="6"/>
        <v>0</v>
      </c>
      <c r="P59" s="2">
        <f t="shared" si="6"/>
        <v>0</v>
      </c>
      <c r="Q59" s="2">
        <f t="shared" si="6"/>
        <v>-0.08</v>
      </c>
      <c r="R59" s="2">
        <f t="shared" si="6"/>
        <v>5108.8</v>
      </c>
      <c r="S59" s="32"/>
    </row>
    <row r="60" spans="1:19" s="141" customFormat="1" ht="23.25" customHeight="1">
      <c r="A60" s="65"/>
      <c r="B60" s="60" t="s">
        <v>33</v>
      </c>
      <c r="C60" s="83"/>
      <c r="D60" s="83"/>
      <c r="E60" s="599"/>
      <c r="F60" s="84">
        <f>F41+F51+F59</f>
        <v>23786.15</v>
      </c>
      <c r="G60" s="84">
        <f aca="true" t="shared" si="7" ref="G60:R60">G41+G51+G59</f>
        <v>0</v>
      </c>
      <c r="H60" s="84">
        <f t="shared" si="7"/>
        <v>0</v>
      </c>
      <c r="I60" s="84">
        <f t="shared" si="7"/>
        <v>0</v>
      </c>
      <c r="J60" s="84">
        <f t="shared" si="7"/>
        <v>0</v>
      </c>
      <c r="K60" s="84">
        <f t="shared" si="7"/>
        <v>0</v>
      </c>
      <c r="L60" s="84">
        <f t="shared" si="7"/>
        <v>623.12</v>
      </c>
      <c r="M60" s="84">
        <f t="shared" si="7"/>
        <v>1858.7800000000002</v>
      </c>
      <c r="N60" s="84">
        <f t="shared" si="7"/>
        <v>0</v>
      </c>
      <c r="O60" s="84">
        <f t="shared" si="7"/>
        <v>0</v>
      </c>
      <c r="P60" s="84">
        <f t="shared" si="7"/>
        <v>0</v>
      </c>
      <c r="Q60" s="84">
        <f t="shared" si="7"/>
        <v>-0.19000000000000003</v>
      </c>
      <c r="R60" s="84">
        <f t="shared" si="7"/>
        <v>25022.000000000004</v>
      </c>
      <c r="S60" s="67"/>
    </row>
    <row r="61" spans="1:19" s="141" customFormat="1" ht="19.5">
      <c r="A61" s="19"/>
      <c r="B61" s="3"/>
      <c r="C61" s="3"/>
      <c r="D61" s="3"/>
      <c r="E61" s="528"/>
      <c r="F61" s="3"/>
      <c r="G61" s="3"/>
      <c r="H61" s="3"/>
      <c r="I61" s="3"/>
      <c r="J61" s="3"/>
      <c r="K61" s="3"/>
      <c r="L61" s="3"/>
      <c r="M61" s="3"/>
      <c r="N61" s="21"/>
      <c r="O61" s="3"/>
      <c r="P61" s="3"/>
      <c r="Q61" s="3"/>
      <c r="R61" s="3"/>
      <c r="S61" s="33"/>
    </row>
    <row r="62" spans="2:19" s="141" customFormat="1" ht="15.75">
      <c r="B62" s="144"/>
      <c r="C62" s="144"/>
      <c r="D62" s="144" t="s">
        <v>43</v>
      </c>
      <c r="E62" s="613"/>
      <c r="F62" s="144"/>
      <c r="G62" s="144"/>
      <c r="H62" s="144"/>
      <c r="I62" s="144"/>
      <c r="J62" s="144"/>
      <c r="K62" s="144"/>
      <c r="M62" s="144"/>
      <c r="N62" s="144"/>
      <c r="O62" s="144"/>
      <c r="P62" s="144" t="s">
        <v>44</v>
      </c>
      <c r="Q62" s="144"/>
      <c r="R62" s="144"/>
      <c r="S62" s="144"/>
    </row>
    <row r="63" spans="1:19" s="141" customFormat="1" ht="15.75">
      <c r="A63" s="141" t="s">
        <v>1232</v>
      </c>
      <c r="B63" s="144"/>
      <c r="C63" s="144"/>
      <c r="D63" s="144" t="s">
        <v>42</v>
      </c>
      <c r="E63" s="613"/>
      <c r="F63" s="144"/>
      <c r="G63" s="144"/>
      <c r="H63" s="144"/>
      <c r="I63" s="144"/>
      <c r="J63" s="144"/>
      <c r="K63" s="144"/>
      <c r="M63" s="144"/>
      <c r="N63" s="144"/>
      <c r="O63" s="144"/>
      <c r="P63" s="144" t="s">
        <v>45</v>
      </c>
      <c r="Q63" s="144"/>
      <c r="R63" s="144"/>
      <c r="S63" s="144"/>
    </row>
    <row r="64" spans="2:19" s="141" customFormat="1" ht="15.75">
      <c r="B64" s="144"/>
      <c r="C64" s="144"/>
      <c r="D64" s="144"/>
      <c r="E64" s="613"/>
      <c r="F64" s="144"/>
      <c r="G64" s="144"/>
      <c r="H64" s="144"/>
      <c r="I64" s="144"/>
      <c r="J64" s="144"/>
      <c r="K64" s="144"/>
      <c r="M64" s="144"/>
      <c r="N64" s="144"/>
      <c r="O64" s="144"/>
      <c r="P64" s="144"/>
      <c r="Q64" s="144"/>
      <c r="R64" s="144"/>
      <c r="S64" s="144"/>
    </row>
    <row r="65" spans="1:19" ht="27.75" customHeight="1">
      <c r="A65" s="5" t="s">
        <v>0</v>
      </c>
      <c r="B65" s="37"/>
      <c r="C65" s="6"/>
      <c r="D65" s="128" t="s">
        <v>136</v>
      </c>
      <c r="E65" s="533"/>
      <c r="F65" s="6"/>
      <c r="G65" s="6"/>
      <c r="H65" s="6"/>
      <c r="I65" s="6"/>
      <c r="J65" s="6"/>
      <c r="K65" s="6"/>
      <c r="L65" s="6"/>
      <c r="M65" s="6"/>
      <c r="N65" s="7"/>
      <c r="O65" s="6"/>
      <c r="P65" s="6"/>
      <c r="Q65" s="6"/>
      <c r="R65" s="6"/>
      <c r="S65" s="29"/>
    </row>
    <row r="66" spans="1:19" ht="20.25" customHeight="1">
      <c r="A66" s="8"/>
      <c r="B66" s="131" t="s">
        <v>21</v>
      </c>
      <c r="C66" s="9"/>
      <c r="D66" s="9"/>
      <c r="E66" s="521"/>
      <c r="F66" s="9"/>
      <c r="G66" s="9"/>
      <c r="H66" s="9"/>
      <c r="I66" s="9"/>
      <c r="J66" s="10"/>
      <c r="K66" s="10"/>
      <c r="L66" s="9"/>
      <c r="M66" s="9"/>
      <c r="N66" s="11"/>
      <c r="O66" s="9"/>
      <c r="P66" s="9"/>
      <c r="Q66" s="9"/>
      <c r="R66" s="9"/>
      <c r="S66" s="699" t="s">
        <v>1267</v>
      </c>
    </row>
    <row r="67" spans="1:19" ht="19.5" customHeight="1">
      <c r="A67" s="12"/>
      <c r="B67" s="13"/>
      <c r="C67" s="13"/>
      <c r="D67" s="130" t="s">
        <v>1295</v>
      </c>
      <c r="E67" s="522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31"/>
    </row>
    <row r="68" spans="1:19" s="76" customFormat="1" ht="23.25" thickBot="1">
      <c r="A68" s="54" t="s">
        <v>1126</v>
      </c>
      <c r="B68" s="74" t="s">
        <v>1127</v>
      </c>
      <c r="C68" s="74" t="s">
        <v>1</v>
      </c>
      <c r="D68" s="74" t="s">
        <v>1124</v>
      </c>
      <c r="E68" s="548" t="s">
        <v>1153</v>
      </c>
      <c r="F68" s="28" t="s">
        <v>1120</v>
      </c>
      <c r="G68" s="28" t="s">
        <v>1121</v>
      </c>
      <c r="H68" s="28" t="s">
        <v>16</v>
      </c>
      <c r="I68" s="28" t="s">
        <v>37</v>
      </c>
      <c r="J68" s="28" t="s">
        <v>36</v>
      </c>
      <c r="K68" s="28" t="s">
        <v>695</v>
      </c>
      <c r="L68" s="28" t="s">
        <v>18</v>
      </c>
      <c r="M68" s="28" t="s">
        <v>19</v>
      </c>
      <c r="N68" s="28" t="s">
        <v>1125</v>
      </c>
      <c r="O68" s="28" t="s">
        <v>22</v>
      </c>
      <c r="P68" s="28" t="s">
        <v>1138</v>
      </c>
      <c r="Q68" s="28" t="s">
        <v>32</v>
      </c>
      <c r="R68" s="28" t="s">
        <v>31</v>
      </c>
      <c r="S68" s="75" t="s">
        <v>20</v>
      </c>
    </row>
    <row r="69" spans="1:19" ht="20.25" customHeight="1" thickTop="1">
      <c r="A69" s="134" t="s">
        <v>4</v>
      </c>
      <c r="B69" s="101"/>
      <c r="C69" s="99"/>
      <c r="D69" s="99"/>
      <c r="E69" s="544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0"/>
    </row>
    <row r="70" spans="1:19" ht="25.5" customHeight="1">
      <c r="A70" s="17">
        <v>112</v>
      </c>
      <c r="B70" s="16" t="s">
        <v>69</v>
      </c>
      <c r="C70" s="47" t="s">
        <v>982</v>
      </c>
      <c r="D70" s="47" t="s">
        <v>1200</v>
      </c>
      <c r="E70" s="560">
        <v>15</v>
      </c>
      <c r="F70" s="43">
        <v>2000.1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71.68</v>
      </c>
      <c r="N70" s="43">
        <v>0</v>
      </c>
      <c r="O70" s="43">
        <v>0</v>
      </c>
      <c r="P70" s="43">
        <v>0</v>
      </c>
      <c r="Q70" s="43">
        <v>-0.02</v>
      </c>
      <c r="R70" s="43">
        <f>F70+G70+H70+J70-K70-O70-L70-N70+M70-Q70-P70</f>
        <v>2071.7999999999997</v>
      </c>
      <c r="S70" s="32"/>
    </row>
    <row r="71" spans="1:19" ht="25.5" customHeight="1">
      <c r="A71" s="17">
        <v>114</v>
      </c>
      <c r="B71" s="16" t="s">
        <v>92</v>
      </c>
      <c r="C71" s="47" t="s">
        <v>983</v>
      </c>
      <c r="D71" s="47" t="s">
        <v>140</v>
      </c>
      <c r="E71" s="560">
        <v>15</v>
      </c>
      <c r="F71" s="43">
        <v>2000.1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71.68</v>
      </c>
      <c r="N71" s="43">
        <v>0</v>
      </c>
      <c r="O71" s="43">
        <v>0</v>
      </c>
      <c r="P71" s="43">
        <v>0</v>
      </c>
      <c r="Q71" s="43">
        <v>-0.02</v>
      </c>
      <c r="R71" s="43">
        <f>F71+G71+H71+J71-K71-O71-L71-N71+M71-Q71-P71</f>
        <v>2071.7999999999997</v>
      </c>
      <c r="S71" s="32"/>
    </row>
    <row r="72" spans="1:19" ht="25.5" customHeight="1">
      <c r="A72" s="17">
        <v>135</v>
      </c>
      <c r="B72" s="16" t="s">
        <v>64</v>
      </c>
      <c r="C72" s="47" t="s">
        <v>984</v>
      </c>
      <c r="D72" s="47" t="s">
        <v>140</v>
      </c>
      <c r="E72" s="560">
        <v>15</v>
      </c>
      <c r="F72" s="43">
        <v>1194.3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135.27</v>
      </c>
      <c r="N72" s="43">
        <v>0</v>
      </c>
      <c r="O72" s="43">
        <v>0</v>
      </c>
      <c r="P72" s="43">
        <v>500</v>
      </c>
      <c r="Q72" s="43">
        <v>-0.03</v>
      </c>
      <c r="R72" s="43">
        <f>F72+G72+H72+J72-K72-O72-L72-N72+M72-Q72-P72</f>
        <v>829.5999999999999</v>
      </c>
      <c r="S72" s="32"/>
    </row>
    <row r="73" spans="1:19" ht="18" customHeight="1">
      <c r="A73" s="140" t="s">
        <v>137</v>
      </c>
      <c r="B73" s="1"/>
      <c r="C73" s="47"/>
      <c r="D73" s="47"/>
      <c r="E73" s="560"/>
      <c r="F73" s="2">
        <f>SUM(F70:F72)</f>
        <v>5194.5</v>
      </c>
      <c r="G73" s="2">
        <f aca="true" t="shared" si="8" ref="G73:R73">SUM(G70:G72)</f>
        <v>0</v>
      </c>
      <c r="H73" s="2">
        <f t="shared" si="8"/>
        <v>0</v>
      </c>
      <c r="I73" s="2">
        <f t="shared" si="8"/>
        <v>0</v>
      </c>
      <c r="J73" s="2">
        <f t="shared" si="8"/>
        <v>0</v>
      </c>
      <c r="K73" s="2">
        <f t="shared" si="8"/>
        <v>0</v>
      </c>
      <c r="L73" s="2">
        <f>SUM(L70:L72)</f>
        <v>0</v>
      </c>
      <c r="M73" s="2">
        <f>SUM(M70:M72)</f>
        <v>278.63</v>
      </c>
      <c r="N73" s="2">
        <f t="shared" si="8"/>
        <v>0</v>
      </c>
      <c r="O73" s="2">
        <f t="shared" si="8"/>
        <v>0</v>
      </c>
      <c r="P73" s="2">
        <f>SUM(P70:P72)</f>
        <v>500</v>
      </c>
      <c r="Q73" s="2">
        <f>SUM(Q70:Q72)</f>
        <v>-0.07</v>
      </c>
      <c r="R73" s="2">
        <f t="shared" si="8"/>
        <v>4973.199999999999</v>
      </c>
      <c r="S73" s="32"/>
    </row>
    <row r="74" spans="1:19" ht="20.25" customHeight="1">
      <c r="A74" s="134" t="s">
        <v>1140</v>
      </c>
      <c r="B74" s="101"/>
      <c r="C74" s="99"/>
      <c r="D74" s="99"/>
      <c r="E74" s="544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0"/>
    </row>
    <row r="75" spans="1:19" ht="25.5" customHeight="1">
      <c r="A75" s="17">
        <v>119</v>
      </c>
      <c r="B75" s="16" t="s">
        <v>1152</v>
      </c>
      <c r="C75" s="47" t="s">
        <v>1141</v>
      </c>
      <c r="D75" s="47" t="s">
        <v>10</v>
      </c>
      <c r="E75" s="560">
        <v>15</v>
      </c>
      <c r="F75" s="43">
        <v>1200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134.91</v>
      </c>
      <c r="N75" s="43">
        <v>0</v>
      </c>
      <c r="O75" s="43">
        <v>0</v>
      </c>
      <c r="P75" s="43">
        <v>0</v>
      </c>
      <c r="Q75" s="43">
        <v>-0.09</v>
      </c>
      <c r="R75" s="43">
        <f>F75+G75+H75+J75+K75-O75-L75-N75+M75-Q75</f>
        <v>1335</v>
      </c>
      <c r="S75" s="32"/>
    </row>
    <row r="76" spans="1:19" ht="25.5" customHeight="1">
      <c r="A76" s="17">
        <v>125</v>
      </c>
      <c r="B76" s="16" t="s">
        <v>1169</v>
      </c>
      <c r="C76" s="47" t="s">
        <v>1170</v>
      </c>
      <c r="D76" s="47" t="s">
        <v>11</v>
      </c>
      <c r="E76" s="560">
        <v>15</v>
      </c>
      <c r="F76" s="43">
        <v>1600.05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109.2</v>
      </c>
      <c r="N76" s="43">
        <v>0</v>
      </c>
      <c r="O76" s="43">
        <v>0</v>
      </c>
      <c r="P76" s="43">
        <v>0</v>
      </c>
      <c r="Q76" s="43">
        <v>-0.15</v>
      </c>
      <c r="R76" s="43">
        <f>F76+G76+H76+J76+K76-O76-L76-N76+M76-Q76</f>
        <v>1709.4</v>
      </c>
      <c r="S76" s="32"/>
    </row>
    <row r="77" spans="1:19" ht="18" customHeight="1">
      <c r="A77" s="140" t="s">
        <v>137</v>
      </c>
      <c r="B77" s="1"/>
      <c r="C77" s="47"/>
      <c r="D77" s="47"/>
      <c r="E77" s="560"/>
      <c r="F77" s="2">
        <f>F75+F76</f>
        <v>2800.05</v>
      </c>
      <c r="G77" s="2">
        <f aca="true" t="shared" si="9" ref="G77:R77">G75+G76</f>
        <v>0</v>
      </c>
      <c r="H77" s="2">
        <f t="shared" si="9"/>
        <v>0</v>
      </c>
      <c r="I77" s="2">
        <f t="shared" si="9"/>
        <v>0</v>
      </c>
      <c r="J77" s="2">
        <f t="shared" si="9"/>
        <v>0</v>
      </c>
      <c r="K77" s="2">
        <f t="shared" si="9"/>
        <v>0</v>
      </c>
      <c r="L77" s="2">
        <f t="shared" si="9"/>
        <v>0</v>
      </c>
      <c r="M77" s="2">
        <f t="shared" si="9"/>
        <v>244.11</v>
      </c>
      <c r="N77" s="2">
        <f t="shared" si="9"/>
        <v>0</v>
      </c>
      <c r="O77" s="2">
        <f t="shared" si="9"/>
        <v>0</v>
      </c>
      <c r="P77" s="2">
        <f t="shared" si="9"/>
        <v>0</v>
      </c>
      <c r="Q77" s="2">
        <f t="shared" si="9"/>
        <v>-0.24</v>
      </c>
      <c r="R77" s="2">
        <f t="shared" si="9"/>
        <v>3044.4</v>
      </c>
      <c r="S77" s="32"/>
    </row>
    <row r="78" spans="1:19" ht="20.25" customHeight="1">
      <c r="A78" s="134" t="s">
        <v>1193</v>
      </c>
      <c r="B78" s="101"/>
      <c r="C78" s="99"/>
      <c r="D78" s="99"/>
      <c r="E78" s="544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0"/>
    </row>
    <row r="79" spans="1:19" ht="25.5" customHeight="1">
      <c r="A79" s="17">
        <v>146</v>
      </c>
      <c r="B79" s="16" t="s">
        <v>1194</v>
      </c>
      <c r="C79" s="47" t="s">
        <v>1195</v>
      </c>
      <c r="D79" s="47" t="s">
        <v>1196</v>
      </c>
      <c r="E79" s="560">
        <v>15</v>
      </c>
      <c r="F79" s="43">
        <v>1400.1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122</v>
      </c>
      <c r="N79" s="43">
        <v>0</v>
      </c>
      <c r="O79" s="43">
        <v>0</v>
      </c>
      <c r="P79" s="43">
        <v>0</v>
      </c>
      <c r="Q79" s="43">
        <v>0.1</v>
      </c>
      <c r="R79" s="43">
        <f>F79+G79+H79+J79+K79-O79-L79-N79+M79-Q79</f>
        <v>1522</v>
      </c>
      <c r="S79" s="32"/>
    </row>
    <row r="80" spans="1:19" ht="18" customHeight="1">
      <c r="A80" s="140" t="s">
        <v>137</v>
      </c>
      <c r="B80" s="1"/>
      <c r="C80" s="47"/>
      <c r="D80" s="47"/>
      <c r="E80" s="560"/>
      <c r="F80" s="2">
        <f aca="true" t="shared" si="10" ref="F80:R80">F79</f>
        <v>1400.1</v>
      </c>
      <c r="G80" s="2">
        <f t="shared" si="10"/>
        <v>0</v>
      </c>
      <c r="H80" s="2">
        <f t="shared" si="10"/>
        <v>0</v>
      </c>
      <c r="I80" s="2">
        <f t="shared" si="10"/>
        <v>0</v>
      </c>
      <c r="J80" s="2">
        <f t="shared" si="10"/>
        <v>0</v>
      </c>
      <c r="K80" s="2">
        <f t="shared" si="10"/>
        <v>0</v>
      </c>
      <c r="L80" s="2">
        <f t="shared" si="10"/>
        <v>0</v>
      </c>
      <c r="M80" s="2">
        <f t="shared" si="10"/>
        <v>122</v>
      </c>
      <c r="N80" s="2">
        <f t="shared" si="10"/>
        <v>0</v>
      </c>
      <c r="O80" s="2">
        <f t="shared" si="10"/>
        <v>0</v>
      </c>
      <c r="P80" s="2">
        <f t="shared" si="10"/>
        <v>0</v>
      </c>
      <c r="Q80" s="2">
        <f t="shared" si="10"/>
        <v>0.1</v>
      </c>
      <c r="R80" s="2">
        <f t="shared" si="10"/>
        <v>1522</v>
      </c>
      <c r="S80" s="32"/>
    </row>
    <row r="81" spans="1:19" ht="20.25" customHeight="1">
      <c r="A81" s="134" t="s">
        <v>1207</v>
      </c>
      <c r="B81" s="101"/>
      <c r="C81" s="99"/>
      <c r="D81" s="99"/>
      <c r="E81" s="544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0"/>
    </row>
    <row r="82" spans="1:19" ht="25.5" customHeight="1">
      <c r="A82" s="17">
        <v>147</v>
      </c>
      <c r="B82" s="16" t="s">
        <v>1208</v>
      </c>
      <c r="C82" s="47" t="s">
        <v>1209</v>
      </c>
      <c r="D82" s="47" t="s">
        <v>11</v>
      </c>
      <c r="E82" s="560">
        <v>15</v>
      </c>
      <c r="F82" s="43">
        <v>2200.05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39.46</v>
      </c>
      <c r="N82" s="43">
        <v>0</v>
      </c>
      <c r="O82" s="43">
        <v>0</v>
      </c>
      <c r="P82" s="43">
        <v>0</v>
      </c>
      <c r="Q82" s="43">
        <v>0.11</v>
      </c>
      <c r="R82" s="43">
        <f>F82+G82+H82+J82-K82-O82-L82-N82+M82-Q82-P82</f>
        <v>2239.4</v>
      </c>
      <c r="S82" s="32"/>
    </row>
    <row r="83" spans="1:19" ht="25.5" customHeight="1">
      <c r="A83" s="17">
        <v>148</v>
      </c>
      <c r="B83" s="16" t="s">
        <v>1210</v>
      </c>
      <c r="C83" s="47" t="s">
        <v>1211</v>
      </c>
      <c r="D83" s="47" t="s">
        <v>11</v>
      </c>
      <c r="E83" s="560">
        <v>15</v>
      </c>
      <c r="F83" s="43">
        <v>750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163.8</v>
      </c>
      <c r="N83" s="43">
        <v>0</v>
      </c>
      <c r="O83" s="43">
        <v>0</v>
      </c>
      <c r="P83" s="43">
        <v>0</v>
      </c>
      <c r="Q83" s="43">
        <v>0</v>
      </c>
      <c r="R83" s="43">
        <f>F83+G83+H83+J83-K83-O83-L83-N83+M83-Q83-P83</f>
        <v>913.8</v>
      </c>
      <c r="S83" s="32"/>
    </row>
    <row r="84" spans="1:19" ht="18" customHeight="1">
      <c r="A84" s="140" t="s">
        <v>137</v>
      </c>
      <c r="B84" s="1"/>
      <c r="C84" s="47"/>
      <c r="D84" s="47"/>
      <c r="E84" s="560"/>
      <c r="F84" s="2">
        <f>F83+F82</f>
        <v>2950.05</v>
      </c>
      <c r="G84" s="2">
        <f aca="true" t="shared" si="11" ref="G84:Q84">G83+G82</f>
        <v>0</v>
      </c>
      <c r="H84" s="2">
        <f t="shared" si="11"/>
        <v>0</v>
      </c>
      <c r="I84" s="2">
        <f t="shared" si="11"/>
        <v>0</v>
      </c>
      <c r="J84" s="2">
        <f t="shared" si="11"/>
        <v>0</v>
      </c>
      <c r="K84" s="2">
        <f t="shared" si="11"/>
        <v>0</v>
      </c>
      <c r="L84" s="2">
        <f t="shared" si="11"/>
        <v>0</v>
      </c>
      <c r="M84" s="2">
        <f t="shared" si="11"/>
        <v>203.26000000000002</v>
      </c>
      <c r="N84" s="2">
        <f t="shared" si="11"/>
        <v>0</v>
      </c>
      <c r="O84" s="2">
        <f t="shared" si="11"/>
        <v>0</v>
      </c>
      <c r="P84" s="2">
        <f t="shared" si="11"/>
        <v>0</v>
      </c>
      <c r="Q84" s="2">
        <f t="shared" si="11"/>
        <v>0.11</v>
      </c>
      <c r="R84" s="2">
        <f>R83+R82</f>
        <v>3153.2</v>
      </c>
      <c r="S84" s="32"/>
    </row>
    <row r="85" spans="1:19" ht="20.25" customHeight="1">
      <c r="A85" s="134" t="s">
        <v>192</v>
      </c>
      <c r="B85" s="101"/>
      <c r="C85" s="99"/>
      <c r="D85" s="99"/>
      <c r="E85" s="544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0"/>
    </row>
    <row r="86" spans="1:19" ht="25.5" customHeight="1">
      <c r="A86" s="17">
        <v>82</v>
      </c>
      <c r="B86" s="16" t="s">
        <v>960</v>
      </c>
      <c r="C86" s="47" t="s">
        <v>961</v>
      </c>
      <c r="D86" s="47" t="s">
        <v>962</v>
      </c>
      <c r="E86" s="560">
        <v>15</v>
      </c>
      <c r="F86" s="43">
        <v>880.05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155.38</v>
      </c>
      <c r="N86" s="43">
        <v>0</v>
      </c>
      <c r="O86" s="43">
        <v>0</v>
      </c>
      <c r="P86" s="43">
        <v>0</v>
      </c>
      <c r="Q86" s="43">
        <v>0.03</v>
      </c>
      <c r="R86" s="43">
        <f>F86+G86+H86+J86+K86-O86-L86-N86+M86-Q86</f>
        <v>1035.3999999999999</v>
      </c>
      <c r="S86" s="32"/>
    </row>
    <row r="87" spans="1:19" ht="18" customHeight="1">
      <c r="A87" s="140" t="s">
        <v>137</v>
      </c>
      <c r="B87" s="1"/>
      <c r="C87" s="47"/>
      <c r="D87" s="47"/>
      <c r="E87" s="560"/>
      <c r="F87" s="2">
        <f>F86</f>
        <v>880.05</v>
      </c>
      <c r="G87" s="2">
        <f aca="true" t="shared" si="12" ref="G87:R87">G86</f>
        <v>0</v>
      </c>
      <c r="H87" s="2">
        <f t="shared" si="12"/>
        <v>0</v>
      </c>
      <c r="I87" s="2">
        <f t="shared" si="12"/>
        <v>0</v>
      </c>
      <c r="J87" s="2">
        <f t="shared" si="12"/>
        <v>0</v>
      </c>
      <c r="K87" s="2">
        <f t="shared" si="12"/>
        <v>0</v>
      </c>
      <c r="L87" s="2">
        <f>L86</f>
        <v>0</v>
      </c>
      <c r="M87" s="2">
        <f>M86</f>
        <v>155.38</v>
      </c>
      <c r="N87" s="2">
        <f t="shared" si="12"/>
        <v>0</v>
      </c>
      <c r="O87" s="2">
        <f t="shared" si="12"/>
        <v>0</v>
      </c>
      <c r="P87" s="2">
        <f t="shared" si="12"/>
        <v>0</v>
      </c>
      <c r="Q87" s="2">
        <f t="shared" si="12"/>
        <v>0.03</v>
      </c>
      <c r="R87" s="2">
        <f t="shared" si="12"/>
        <v>1035.3999999999999</v>
      </c>
      <c r="S87" s="32"/>
    </row>
    <row r="88" spans="1:19" ht="20.25" customHeight="1">
      <c r="A88" s="134" t="s">
        <v>193</v>
      </c>
      <c r="B88" s="101"/>
      <c r="C88" s="99"/>
      <c r="D88" s="99"/>
      <c r="E88" s="544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0"/>
    </row>
    <row r="89" spans="1:19" ht="25.5" customHeight="1">
      <c r="A89" s="17">
        <v>149</v>
      </c>
      <c r="B89" s="16" t="s">
        <v>1212</v>
      </c>
      <c r="C89" s="47" t="s">
        <v>1213</v>
      </c>
      <c r="D89" s="47" t="s">
        <v>11</v>
      </c>
      <c r="E89" s="560">
        <v>15</v>
      </c>
      <c r="F89" s="43">
        <v>1500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115.6</v>
      </c>
      <c r="N89" s="43">
        <v>0</v>
      </c>
      <c r="O89" s="43">
        <v>0</v>
      </c>
      <c r="P89" s="43">
        <v>0</v>
      </c>
      <c r="Q89" s="43">
        <v>0</v>
      </c>
      <c r="R89" s="43">
        <f>F89+G89+H89+J89+K89-O89-L89-N89+M89-Q89</f>
        <v>1615.6</v>
      </c>
      <c r="S89" s="32"/>
    </row>
    <row r="90" spans="1:19" s="670" customFormat="1" ht="18" customHeight="1">
      <c r="A90" s="664" t="s">
        <v>137</v>
      </c>
      <c r="B90" s="665"/>
      <c r="C90" s="666"/>
      <c r="D90" s="666"/>
      <c r="E90" s="667"/>
      <c r="F90" s="668">
        <f aca="true" t="shared" si="13" ref="F90:R90">F89</f>
        <v>1500</v>
      </c>
      <c r="G90" s="668">
        <f t="shared" si="13"/>
        <v>0</v>
      </c>
      <c r="H90" s="668">
        <f t="shared" si="13"/>
        <v>0</v>
      </c>
      <c r="I90" s="668">
        <f t="shared" si="13"/>
        <v>0</v>
      </c>
      <c r="J90" s="668">
        <f t="shared" si="13"/>
        <v>0</v>
      </c>
      <c r="K90" s="668">
        <f t="shared" si="13"/>
        <v>0</v>
      </c>
      <c r="L90" s="668">
        <f t="shared" si="13"/>
        <v>0</v>
      </c>
      <c r="M90" s="668">
        <f t="shared" si="13"/>
        <v>115.6</v>
      </c>
      <c r="N90" s="668">
        <f t="shared" si="13"/>
        <v>0</v>
      </c>
      <c r="O90" s="668">
        <f t="shared" si="13"/>
        <v>0</v>
      </c>
      <c r="P90" s="668">
        <f t="shared" si="13"/>
        <v>0</v>
      </c>
      <c r="Q90" s="668">
        <f t="shared" si="13"/>
        <v>0</v>
      </c>
      <c r="R90" s="668">
        <f t="shared" si="13"/>
        <v>1615.6</v>
      </c>
      <c r="S90" s="669"/>
    </row>
    <row r="91" spans="1:19" ht="22.5" customHeight="1">
      <c r="A91" s="59"/>
      <c r="B91" s="60" t="s">
        <v>33</v>
      </c>
      <c r="C91" s="64"/>
      <c r="D91" s="61"/>
      <c r="E91" s="552"/>
      <c r="F91" s="89">
        <f>F73+F77+F80+F84+F87+F90</f>
        <v>14724.75</v>
      </c>
      <c r="G91" s="89">
        <f aca="true" t="shared" si="14" ref="G91:Q91">G73+G77+G80+G84+G87+G90</f>
        <v>0</v>
      </c>
      <c r="H91" s="89">
        <f t="shared" si="14"/>
        <v>0</v>
      </c>
      <c r="I91" s="89">
        <f t="shared" si="14"/>
        <v>0</v>
      </c>
      <c r="J91" s="89">
        <f t="shared" si="14"/>
        <v>0</v>
      </c>
      <c r="K91" s="89">
        <f t="shared" si="14"/>
        <v>0</v>
      </c>
      <c r="L91" s="89">
        <f t="shared" si="14"/>
        <v>0</v>
      </c>
      <c r="M91" s="89">
        <f t="shared" si="14"/>
        <v>1118.98</v>
      </c>
      <c r="N91" s="89">
        <f t="shared" si="14"/>
        <v>0</v>
      </c>
      <c r="O91" s="89">
        <f t="shared" si="14"/>
        <v>0</v>
      </c>
      <c r="P91" s="89">
        <f t="shared" si="14"/>
        <v>500</v>
      </c>
      <c r="Q91" s="89">
        <f t="shared" si="14"/>
        <v>-0.06999999999999999</v>
      </c>
      <c r="R91" s="89">
        <f>R73+R77+R80+R84+R87+R90</f>
        <v>15343.8</v>
      </c>
      <c r="S91" s="62"/>
    </row>
    <row r="92" spans="1:19" ht="12.75" customHeight="1">
      <c r="A92" s="23"/>
      <c r="B92" s="70"/>
      <c r="C92" s="69"/>
      <c r="D92" s="10"/>
      <c r="E92" s="521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34"/>
    </row>
    <row r="93" spans="2:19" s="141" customFormat="1" ht="15.75">
      <c r="B93" s="144"/>
      <c r="C93" s="144"/>
      <c r="D93" s="144" t="s">
        <v>43</v>
      </c>
      <c r="E93" s="613"/>
      <c r="F93" s="144"/>
      <c r="G93" s="144"/>
      <c r="H93" s="144"/>
      <c r="I93" s="144"/>
      <c r="J93" s="144"/>
      <c r="N93" s="144"/>
      <c r="O93" s="144"/>
      <c r="Q93" s="144" t="s">
        <v>44</v>
      </c>
      <c r="R93" s="144"/>
      <c r="S93" s="144"/>
    </row>
    <row r="94" spans="1:19" s="141" customFormat="1" ht="15.75">
      <c r="A94" s="141" t="s">
        <v>1232</v>
      </c>
      <c r="B94" s="144"/>
      <c r="C94" s="144"/>
      <c r="D94" s="144" t="s">
        <v>42</v>
      </c>
      <c r="E94" s="613"/>
      <c r="F94" s="144"/>
      <c r="G94" s="144"/>
      <c r="H94" s="144"/>
      <c r="I94" s="144"/>
      <c r="J94" s="144"/>
      <c r="N94" s="144"/>
      <c r="O94" s="144"/>
      <c r="Q94" s="144" t="s">
        <v>45</v>
      </c>
      <c r="R94" s="144"/>
      <c r="S94" s="144"/>
    </row>
    <row r="98" spans="1:19" ht="33.75">
      <c r="A98" s="5" t="s">
        <v>0</v>
      </c>
      <c r="B98" s="22"/>
      <c r="C98" s="6"/>
      <c r="D98" s="128" t="s">
        <v>136</v>
      </c>
      <c r="E98" s="533"/>
      <c r="F98" s="63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29"/>
    </row>
    <row r="99" spans="1:19" ht="18.75">
      <c r="A99" s="8"/>
      <c r="B99" s="132" t="s">
        <v>21</v>
      </c>
      <c r="C99" s="9"/>
      <c r="D99" s="9"/>
      <c r="E99" s="521"/>
      <c r="F99" s="9"/>
      <c r="G99" s="9"/>
      <c r="H99" s="9"/>
      <c r="I99" s="9"/>
      <c r="J99" s="10"/>
      <c r="K99" s="10"/>
      <c r="L99" s="9"/>
      <c r="M99" s="9"/>
      <c r="N99" s="11"/>
      <c r="O99" s="9"/>
      <c r="P99" s="9"/>
      <c r="Q99" s="9"/>
      <c r="R99" s="9"/>
      <c r="S99" s="699" t="s">
        <v>1268</v>
      </c>
    </row>
    <row r="100" spans="1:19" ht="24.75">
      <c r="A100" s="12"/>
      <c r="B100" s="49"/>
      <c r="C100" s="13"/>
      <c r="D100" s="130" t="s">
        <v>1295</v>
      </c>
      <c r="E100" s="522"/>
      <c r="F100" s="14"/>
      <c r="G100" s="14"/>
      <c r="H100" s="14"/>
      <c r="I100" s="14"/>
      <c r="J100" s="14"/>
      <c r="K100" s="14"/>
      <c r="L100" s="14"/>
      <c r="M100" s="14"/>
      <c r="N100" s="15"/>
      <c r="O100" s="14"/>
      <c r="P100" s="14"/>
      <c r="Q100" s="14"/>
      <c r="R100" s="14"/>
      <c r="S100" s="31"/>
    </row>
    <row r="101" spans="1:19" s="76" customFormat="1" ht="23.25" thickBot="1">
      <c r="A101" s="54" t="s">
        <v>1126</v>
      </c>
      <c r="B101" s="74" t="s">
        <v>1127</v>
      </c>
      <c r="C101" s="74" t="s">
        <v>1</v>
      </c>
      <c r="D101" s="74" t="s">
        <v>1124</v>
      </c>
      <c r="E101" s="548" t="s">
        <v>1153</v>
      </c>
      <c r="F101" s="28" t="s">
        <v>1120</v>
      </c>
      <c r="G101" s="28" t="s">
        <v>1121</v>
      </c>
      <c r="H101" s="28" t="s">
        <v>16</v>
      </c>
      <c r="I101" s="28" t="s">
        <v>37</v>
      </c>
      <c r="J101" s="28" t="s">
        <v>36</v>
      </c>
      <c r="K101" s="28" t="s">
        <v>695</v>
      </c>
      <c r="L101" s="28" t="s">
        <v>18</v>
      </c>
      <c r="M101" s="28" t="s">
        <v>19</v>
      </c>
      <c r="N101" s="28" t="s">
        <v>1125</v>
      </c>
      <c r="O101" s="28" t="s">
        <v>22</v>
      </c>
      <c r="P101" s="28" t="s">
        <v>1138</v>
      </c>
      <c r="Q101" s="28" t="s">
        <v>32</v>
      </c>
      <c r="R101" s="28" t="s">
        <v>31</v>
      </c>
      <c r="S101" s="75" t="s">
        <v>20</v>
      </c>
    </row>
    <row r="102" spans="1:19" ht="33" customHeight="1" thickTop="1">
      <c r="A102" s="135" t="s">
        <v>5</v>
      </c>
      <c r="B102" s="101"/>
      <c r="C102" s="101"/>
      <c r="D102" s="101"/>
      <c r="E102" s="549"/>
      <c r="F102" s="101"/>
      <c r="G102" s="101"/>
      <c r="H102" s="101"/>
      <c r="I102" s="101"/>
      <c r="J102" s="101"/>
      <c r="K102" s="101"/>
      <c r="L102" s="101"/>
      <c r="M102" s="101"/>
      <c r="N102" s="102"/>
      <c r="O102" s="101"/>
      <c r="P102" s="101"/>
      <c r="Q102" s="101"/>
      <c r="R102" s="101"/>
      <c r="S102" s="104"/>
    </row>
    <row r="103" spans="1:19" ht="34.5" customHeight="1">
      <c r="A103" s="149">
        <v>122</v>
      </c>
      <c r="B103" s="71" t="s">
        <v>1142</v>
      </c>
      <c r="C103" s="47" t="s">
        <v>1143</v>
      </c>
      <c r="D103" s="47" t="s">
        <v>702</v>
      </c>
      <c r="E103" s="560">
        <v>15</v>
      </c>
      <c r="F103" s="71">
        <v>2200.05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39.46</v>
      </c>
      <c r="N103" s="71">
        <v>0</v>
      </c>
      <c r="O103" s="71">
        <v>0</v>
      </c>
      <c r="P103" s="71">
        <v>0</v>
      </c>
      <c r="Q103" s="71">
        <v>-0.09</v>
      </c>
      <c r="R103" s="71">
        <f>F103+G103+H103+J103-K103-O103-L103-N103+M103-Q103-P103</f>
        <v>2239.6000000000004</v>
      </c>
      <c r="S103" s="109"/>
    </row>
    <row r="104" spans="1:19" ht="34.5" customHeight="1">
      <c r="A104" s="149">
        <v>123</v>
      </c>
      <c r="B104" s="71" t="s">
        <v>1144</v>
      </c>
      <c r="C104" s="47" t="s">
        <v>1145</v>
      </c>
      <c r="D104" s="47" t="s">
        <v>702</v>
      </c>
      <c r="E104" s="560">
        <v>15</v>
      </c>
      <c r="F104" s="71">
        <v>2200.05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39.46</v>
      </c>
      <c r="N104" s="71">
        <v>0</v>
      </c>
      <c r="O104" s="71">
        <v>0</v>
      </c>
      <c r="P104" s="71">
        <v>0</v>
      </c>
      <c r="Q104" s="71">
        <v>-0.09</v>
      </c>
      <c r="R104" s="71">
        <f>F104+G104+H104+J104+K104-O104-L104-N104+M104-Q104-P104</f>
        <v>2239.6000000000004</v>
      </c>
      <c r="S104" s="109"/>
    </row>
    <row r="105" spans="1:19" ht="27" customHeight="1">
      <c r="A105" s="140" t="s">
        <v>137</v>
      </c>
      <c r="B105" s="43"/>
      <c r="C105" s="47"/>
      <c r="D105" s="47"/>
      <c r="E105" s="560"/>
      <c r="F105" s="50">
        <f>SUM(F103:F104)</f>
        <v>4400.1</v>
      </c>
      <c r="G105" s="50">
        <f aca="true" t="shared" si="15" ref="G105:R105">SUM(G103:G104)</f>
        <v>0</v>
      </c>
      <c r="H105" s="50">
        <f t="shared" si="15"/>
        <v>0</v>
      </c>
      <c r="I105" s="50">
        <f t="shared" si="15"/>
        <v>0</v>
      </c>
      <c r="J105" s="50">
        <f t="shared" si="15"/>
        <v>0</v>
      </c>
      <c r="K105" s="50">
        <f t="shared" si="15"/>
        <v>0</v>
      </c>
      <c r="L105" s="50">
        <f t="shared" si="15"/>
        <v>0</v>
      </c>
      <c r="M105" s="50">
        <f t="shared" si="15"/>
        <v>78.92</v>
      </c>
      <c r="N105" s="50">
        <f t="shared" si="15"/>
        <v>0</v>
      </c>
      <c r="O105" s="50">
        <f t="shared" si="15"/>
        <v>0</v>
      </c>
      <c r="P105" s="50">
        <f t="shared" si="15"/>
        <v>0</v>
      </c>
      <c r="Q105" s="50">
        <f t="shared" si="15"/>
        <v>-0.18</v>
      </c>
      <c r="R105" s="50">
        <f t="shared" si="15"/>
        <v>4479.200000000001</v>
      </c>
      <c r="S105" s="35"/>
    </row>
    <row r="106" spans="1:19" ht="33" customHeight="1">
      <c r="A106" s="135" t="s">
        <v>41</v>
      </c>
      <c r="B106" s="103"/>
      <c r="C106" s="105"/>
      <c r="D106" s="106"/>
      <c r="E106" s="554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0"/>
    </row>
    <row r="107" spans="1:19" ht="33" customHeight="1">
      <c r="A107" s="17">
        <v>20</v>
      </c>
      <c r="B107" s="111" t="s">
        <v>54</v>
      </c>
      <c r="C107" s="40" t="s">
        <v>985</v>
      </c>
      <c r="D107" s="40" t="s">
        <v>55</v>
      </c>
      <c r="E107" s="603">
        <v>15</v>
      </c>
      <c r="F107" s="78">
        <v>2901.9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66.31</v>
      </c>
      <c r="M107" s="78">
        <v>0</v>
      </c>
      <c r="N107" s="78">
        <v>0</v>
      </c>
      <c r="O107" s="78">
        <v>0</v>
      </c>
      <c r="P107" s="78">
        <v>0</v>
      </c>
      <c r="Q107" s="78">
        <v>-0.01</v>
      </c>
      <c r="R107" s="78">
        <f>F107+G107+H107+J107-K107-O107-L107-N107+M107-Q107</f>
        <v>2835.6000000000004</v>
      </c>
      <c r="S107" s="32"/>
    </row>
    <row r="108" spans="1:19" ht="33" customHeight="1">
      <c r="A108" s="17">
        <v>22</v>
      </c>
      <c r="B108" s="111" t="s">
        <v>86</v>
      </c>
      <c r="C108" s="40" t="s">
        <v>986</v>
      </c>
      <c r="D108" s="40" t="s">
        <v>93</v>
      </c>
      <c r="E108" s="603">
        <v>15</v>
      </c>
      <c r="F108" s="78">
        <v>2901.9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66.31</v>
      </c>
      <c r="M108" s="78">
        <v>0</v>
      </c>
      <c r="N108" s="78">
        <v>0</v>
      </c>
      <c r="O108" s="78">
        <v>0</v>
      </c>
      <c r="P108" s="78">
        <v>0</v>
      </c>
      <c r="Q108" s="78">
        <v>-0.01</v>
      </c>
      <c r="R108" s="78">
        <f>F108+G108+H108+J108-K108-O108-L108-N108+M108-Q108</f>
        <v>2835.6000000000004</v>
      </c>
      <c r="S108" s="32"/>
    </row>
    <row r="109" spans="1:19" ht="33" customHeight="1">
      <c r="A109" s="140" t="s">
        <v>137</v>
      </c>
      <c r="B109" s="78"/>
      <c r="C109" s="16"/>
      <c r="D109" s="16"/>
      <c r="E109" s="615"/>
      <c r="F109" s="79">
        <f aca="true" t="shared" si="16" ref="F109:R109">SUM(F107:F108)</f>
        <v>5803.8</v>
      </c>
      <c r="G109" s="79">
        <f t="shared" si="16"/>
        <v>0</v>
      </c>
      <c r="H109" s="79">
        <f t="shared" si="16"/>
        <v>0</v>
      </c>
      <c r="I109" s="79">
        <f t="shared" si="16"/>
        <v>0</v>
      </c>
      <c r="J109" s="79">
        <f t="shared" si="16"/>
        <v>0</v>
      </c>
      <c r="K109" s="79">
        <f t="shared" si="16"/>
        <v>0</v>
      </c>
      <c r="L109" s="79">
        <f t="shared" si="16"/>
        <v>132.62</v>
      </c>
      <c r="M109" s="79">
        <f t="shared" si="16"/>
        <v>0</v>
      </c>
      <c r="N109" s="79">
        <f t="shared" si="16"/>
        <v>0</v>
      </c>
      <c r="O109" s="79">
        <f t="shared" si="16"/>
        <v>0</v>
      </c>
      <c r="P109" s="79">
        <f t="shared" si="16"/>
        <v>0</v>
      </c>
      <c r="Q109" s="79">
        <f t="shared" si="16"/>
        <v>-0.02</v>
      </c>
      <c r="R109" s="79">
        <f t="shared" si="16"/>
        <v>5671.200000000001</v>
      </c>
      <c r="S109" s="32"/>
    </row>
    <row r="110" spans="1:19" ht="33" customHeight="1">
      <c r="A110" s="135" t="s">
        <v>678</v>
      </c>
      <c r="B110" s="103"/>
      <c r="C110" s="105"/>
      <c r="D110" s="106"/>
      <c r="E110" s="554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0"/>
    </row>
    <row r="111" spans="1:19" ht="33" customHeight="1">
      <c r="A111" s="149">
        <v>90</v>
      </c>
      <c r="B111" s="71" t="s">
        <v>963</v>
      </c>
      <c r="C111" s="47" t="s">
        <v>964</v>
      </c>
      <c r="D111" s="47" t="s">
        <v>6</v>
      </c>
      <c r="E111" s="560">
        <v>15</v>
      </c>
      <c r="F111" s="71">
        <v>2200.05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39.46</v>
      </c>
      <c r="N111" s="71">
        <v>0</v>
      </c>
      <c r="O111" s="71">
        <v>0</v>
      </c>
      <c r="P111" s="71">
        <v>0</v>
      </c>
      <c r="Q111" s="71">
        <v>-0.09</v>
      </c>
      <c r="R111" s="71">
        <f>F111+G111+H111+J111+K111-O111-L111-N111+M111-Q111-P111</f>
        <v>2239.6000000000004</v>
      </c>
      <c r="S111" s="32"/>
    </row>
    <row r="112" spans="1:19" ht="33" customHeight="1">
      <c r="A112" s="149">
        <v>101</v>
      </c>
      <c r="B112" s="71" t="s">
        <v>1080</v>
      </c>
      <c r="C112" s="47" t="s">
        <v>1081</v>
      </c>
      <c r="D112" s="47" t="s">
        <v>6</v>
      </c>
      <c r="E112" s="560">
        <v>15</v>
      </c>
      <c r="F112" s="71">
        <v>2200.05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39.46</v>
      </c>
      <c r="N112" s="71">
        <v>0</v>
      </c>
      <c r="O112" s="71">
        <v>0</v>
      </c>
      <c r="P112" s="71">
        <v>0</v>
      </c>
      <c r="Q112" s="71">
        <v>-0.09</v>
      </c>
      <c r="R112" s="71">
        <f>F112+G112+H112+J112+K112-O112-L112-N112+M112-Q112-P112</f>
        <v>2239.6000000000004</v>
      </c>
      <c r="S112" s="32"/>
    </row>
    <row r="113" spans="1:19" s="45" customFormat="1" ht="33" customHeight="1">
      <c r="A113" s="17">
        <v>152</v>
      </c>
      <c r="B113" s="16" t="s">
        <v>1236</v>
      </c>
      <c r="C113" s="40" t="s">
        <v>1237</v>
      </c>
      <c r="D113" s="40" t="s">
        <v>1238</v>
      </c>
      <c r="E113" s="603">
        <v>15</v>
      </c>
      <c r="F113" s="78">
        <v>2200.05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39.46</v>
      </c>
      <c r="N113" s="78">
        <v>0</v>
      </c>
      <c r="O113" s="78">
        <v>0</v>
      </c>
      <c r="P113" s="78">
        <v>500</v>
      </c>
      <c r="Q113" s="78">
        <v>-0.09</v>
      </c>
      <c r="R113" s="71">
        <f>F113+G113+H113+J113+K113-O113-L113-N113+M113-Q113-P113</f>
        <v>1739.6000000000004</v>
      </c>
      <c r="S113" s="142"/>
    </row>
    <row r="114" spans="1:19" s="45" customFormat="1" ht="33" customHeight="1">
      <c r="A114" s="17">
        <v>158</v>
      </c>
      <c r="B114" s="71" t="s">
        <v>1291</v>
      </c>
      <c r="C114" s="47" t="s">
        <v>1292</v>
      </c>
      <c r="D114" s="47" t="s">
        <v>6</v>
      </c>
      <c r="E114" s="603">
        <v>15</v>
      </c>
      <c r="F114" s="78">
        <v>2200.05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39.46</v>
      </c>
      <c r="N114" s="78">
        <v>0</v>
      </c>
      <c r="O114" s="78">
        <v>0</v>
      </c>
      <c r="P114" s="78">
        <v>0</v>
      </c>
      <c r="Q114" s="78">
        <v>0.11</v>
      </c>
      <c r="R114" s="71">
        <f>F114+G114+H114+J114+K114-O114-L114-N114+M114-Q114-P114</f>
        <v>2239.4</v>
      </c>
      <c r="S114" s="142"/>
    </row>
    <row r="115" spans="1:19" ht="33" customHeight="1">
      <c r="A115" s="140" t="s">
        <v>137</v>
      </c>
      <c r="B115" s="78"/>
      <c r="C115" s="16"/>
      <c r="D115" s="16"/>
      <c r="E115" s="615"/>
      <c r="F115" s="79">
        <f>SUM(F111:F114)</f>
        <v>8800.2</v>
      </c>
      <c r="G115" s="79">
        <f aca="true" t="shared" si="17" ref="G115:R115">SUM(G111:G114)</f>
        <v>0</v>
      </c>
      <c r="H115" s="79">
        <f t="shared" si="17"/>
        <v>0</v>
      </c>
      <c r="I115" s="79">
        <f t="shared" si="17"/>
        <v>0</v>
      </c>
      <c r="J115" s="79">
        <f t="shared" si="17"/>
        <v>0</v>
      </c>
      <c r="K115" s="79">
        <f t="shared" si="17"/>
        <v>0</v>
      </c>
      <c r="L115" s="79">
        <f t="shared" si="17"/>
        <v>0</v>
      </c>
      <c r="M115" s="79">
        <f t="shared" si="17"/>
        <v>157.84</v>
      </c>
      <c r="N115" s="79">
        <f t="shared" si="17"/>
        <v>0</v>
      </c>
      <c r="O115" s="79">
        <f t="shared" si="17"/>
        <v>0</v>
      </c>
      <c r="P115" s="79">
        <f t="shared" si="17"/>
        <v>500</v>
      </c>
      <c r="Q115" s="79">
        <f t="shared" si="17"/>
        <v>-0.16000000000000003</v>
      </c>
      <c r="R115" s="79">
        <f t="shared" si="17"/>
        <v>8458.2</v>
      </c>
      <c r="S115" s="32"/>
    </row>
    <row r="116" spans="1:19" s="25" customFormat="1" ht="33" customHeight="1">
      <c r="A116" s="125"/>
      <c r="B116" s="60" t="s">
        <v>33</v>
      </c>
      <c r="C116" s="89"/>
      <c r="D116" s="89"/>
      <c r="E116" s="556"/>
      <c r="F116" s="89">
        <f aca="true" t="shared" si="18" ref="F116:R116">F105+F109+F115</f>
        <v>19004.100000000002</v>
      </c>
      <c r="G116" s="89">
        <f t="shared" si="18"/>
        <v>0</v>
      </c>
      <c r="H116" s="89">
        <f t="shared" si="18"/>
        <v>0</v>
      </c>
      <c r="I116" s="89">
        <f t="shared" si="18"/>
        <v>0</v>
      </c>
      <c r="J116" s="89">
        <f t="shared" si="18"/>
        <v>0</v>
      </c>
      <c r="K116" s="89">
        <f t="shared" si="18"/>
        <v>0</v>
      </c>
      <c r="L116" s="89">
        <f t="shared" si="18"/>
        <v>132.62</v>
      </c>
      <c r="M116" s="89">
        <f t="shared" si="18"/>
        <v>236.76</v>
      </c>
      <c r="N116" s="89">
        <f t="shared" si="18"/>
        <v>0</v>
      </c>
      <c r="O116" s="89">
        <f t="shared" si="18"/>
        <v>0</v>
      </c>
      <c r="P116" s="89">
        <f t="shared" si="18"/>
        <v>500</v>
      </c>
      <c r="Q116" s="89">
        <f t="shared" si="18"/>
        <v>-0.36</v>
      </c>
      <c r="R116" s="89">
        <f t="shared" si="18"/>
        <v>18608.600000000002</v>
      </c>
      <c r="S116" s="67"/>
    </row>
    <row r="117" spans="1:18" ht="15" customHeight="1">
      <c r="A117" s="38"/>
      <c r="B117" s="39"/>
      <c r="C117" s="39"/>
      <c r="D117" s="39"/>
      <c r="E117" s="557"/>
      <c r="F117" s="39"/>
      <c r="G117" s="39"/>
      <c r="H117" s="39"/>
      <c r="I117" s="39"/>
      <c r="J117" s="39"/>
      <c r="K117" s="39"/>
      <c r="L117" s="39"/>
      <c r="M117" s="44"/>
      <c r="N117" s="39"/>
      <c r="O117" s="39"/>
      <c r="P117" s="44"/>
      <c r="Q117" s="44"/>
      <c r="R117" s="39"/>
    </row>
    <row r="118" spans="2:19" s="141" customFormat="1" ht="27" customHeight="1">
      <c r="B118" s="144"/>
      <c r="C118" s="144"/>
      <c r="D118" s="144" t="s">
        <v>43</v>
      </c>
      <c r="E118" s="613"/>
      <c r="F118" s="144"/>
      <c r="G118" s="144"/>
      <c r="H118" s="144"/>
      <c r="I118" s="144"/>
      <c r="J118" s="144"/>
      <c r="K118" s="144"/>
      <c r="M118" s="144"/>
      <c r="N118" s="144"/>
      <c r="O118" s="144"/>
      <c r="P118" s="144"/>
      <c r="Q118" s="144" t="s">
        <v>44</v>
      </c>
      <c r="R118" s="144"/>
      <c r="S118" s="144"/>
    </row>
    <row r="119" spans="1:19" s="141" customFormat="1" ht="19.5" customHeight="1">
      <c r="A119" s="141" t="s">
        <v>1232</v>
      </c>
      <c r="B119" s="144"/>
      <c r="C119" s="144"/>
      <c r="D119" s="144" t="s">
        <v>42</v>
      </c>
      <c r="E119" s="613"/>
      <c r="F119" s="144"/>
      <c r="G119" s="144"/>
      <c r="H119" s="144"/>
      <c r="I119" s="144"/>
      <c r="J119" s="144"/>
      <c r="K119" s="144"/>
      <c r="M119" s="144"/>
      <c r="N119" s="144"/>
      <c r="O119" s="144"/>
      <c r="P119" s="144"/>
      <c r="Q119" s="144" t="s">
        <v>45</v>
      </c>
      <c r="R119" s="144"/>
      <c r="S119" s="144"/>
    </row>
    <row r="122" spans="1:19" ht="33.75">
      <c r="A122" s="5" t="s">
        <v>0</v>
      </c>
      <c r="B122" s="37"/>
      <c r="C122" s="6"/>
      <c r="D122" s="129" t="s">
        <v>136</v>
      </c>
      <c r="E122" s="533"/>
      <c r="F122" s="6"/>
      <c r="G122" s="6"/>
      <c r="H122" s="6"/>
      <c r="I122" s="6"/>
      <c r="J122" s="6"/>
      <c r="K122" s="6"/>
      <c r="L122" s="6"/>
      <c r="M122" s="6"/>
      <c r="N122" s="7"/>
      <c r="O122" s="6"/>
      <c r="P122" s="6"/>
      <c r="Q122" s="6"/>
      <c r="R122" s="6"/>
      <c r="S122" s="29"/>
    </row>
    <row r="123" spans="1:19" ht="27" customHeight="1">
      <c r="A123" s="8"/>
      <c r="B123" s="132" t="s">
        <v>23</v>
      </c>
      <c r="C123" s="9"/>
      <c r="D123" s="9"/>
      <c r="E123" s="521"/>
      <c r="F123" s="9"/>
      <c r="G123" s="9"/>
      <c r="H123" s="9"/>
      <c r="I123" s="9"/>
      <c r="J123" s="10"/>
      <c r="K123" s="10"/>
      <c r="L123" s="9"/>
      <c r="M123" s="9"/>
      <c r="N123" s="11"/>
      <c r="O123" s="9"/>
      <c r="P123" s="9"/>
      <c r="Q123" s="9"/>
      <c r="R123" s="9"/>
      <c r="S123" s="699" t="s">
        <v>1269</v>
      </c>
    </row>
    <row r="124" spans="1:19" ht="24.75">
      <c r="A124" s="12"/>
      <c r="B124" s="13"/>
      <c r="C124" s="13"/>
      <c r="D124" s="130" t="s">
        <v>1295</v>
      </c>
      <c r="E124" s="522"/>
      <c r="F124" s="14"/>
      <c r="G124" s="14"/>
      <c r="H124" s="14"/>
      <c r="I124" s="14"/>
      <c r="J124" s="14"/>
      <c r="K124" s="14"/>
      <c r="L124" s="14"/>
      <c r="M124" s="14"/>
      <c r="N124" s="15"/>
      <c r="O124" s="14"/>
      <c r="P124" s="14"/>
      <c r="Q124" s="14"/>
      <c r="R124" s="14"/>
      <c r="S124" s="31"/>
    </row>
    <row r="125" spans="1:19" s="76" customFormat="1" ht="38.25" customHeight="1" thickBot="1">
      <c r="A125" s="517" t="s">
        <v>1126</v>
      </c>
      <c r="B125" s="74" t="s">
        <v>1127</v>
      </c>
      <c r="C125" s="74" t="s">
        <v>1</v>
      </c>
      <c r="D125" s="74" t="s">
        <v>1124</v>
      </c>
      <c r="E125" s="548" t="s">
        <v>1153</v>
      </c>
      <c r="F125" s="28" t="s">
        <v>1120</v>
      </c>
      <c r="G125" s="28" t="s">
        <v>1121</v>
      </c>
      <c r="H125" s="28" t="s">
        <v>1103</v>
      </c>
      <c r="I125" s="28" t="s">
        <v>37</v>
      </c>
      <c r="J125" s="28" t="s">
        <v>36</v>
      </c>
      <c r="K125" s="28" t="s">
        <v>695</v>
      </c>
      <c r="L125" s="28" t="s">
        <v>18</v>
      </c>
      <c r="M125" s="28" t="s">
        <v>19</v>
      </c>
      <c r="N125" s="28" t="s">
        <v>1125</v>
      </c>
      <c r="O125" s="28" t="s">
        <v>1123</v>
      </c>
      <c r="P125" s="28" t="s">
        <v>1301</v>
      </c>
      <c r="Q125" s="28" t="s">
        <v>32</v>
      </c>
      <c r="R125" s="28" t="s">
        <v>31</v>
      </c>
      <c r="S125" s="75" t="s">
        <v>20</v>
      </c>
    </row>
    <row r="126" spans="1:19" ht="33" customHeight="1" thickTop="1">
      <c r="A126" s="136" t="s">
        <v>7</v>
      </c>
      <c r="B126" s="98"/>
      <c r="C126" s="101"/>
      <c r="D126" s="101"/>
      <c r="E126" s="549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100"/>
    </row>
    <row r="127" spans="1:19" ht="33" customHeight="1">
      <c r="A127" s="149">
        <v>44</v>
      </c>
      <c r="B127" s="71" t="s">
        <v>66</v>
      </c>
      <c r="C127" s="47" t="s">
        <v>987</v>
      </c>
      <c r="D127" s="1" t="s">
        <v>525</v>
      </c>
      <c r="E127" s="565">
        <v>15</v>
      </c>
      <c r="F127" s="71">
        <v>2700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44.34</v>
      </c>
      <c r="M127" s="71">
        <v>0</v>
      </c>
      <c r="N127" s="71">
        <v>0</v>
      </c>
      <c r="O127" s="71">
        <v>0</v>
      </c>
      <c r="P127" s="71">
        <v>0</v>
      </c>
      <c r="Q127" s="71">
        <v>-0.14</v>
      </c>
      <c r="R127" s="71">
        <f>F127+G127+H127+J127+K127-O127-L127-N127+M127-Q127-P127</f>
        <v>2655.7999999999997</v>
      </c>
      <c r="S127" s="32"/>
    </row>
    <row r="128" spans="1:19" ht="33" customHeight="1">
      <c r="A128" s="149">
        <v>61</v>
      </c>
      <c r="B128" s="445" t="s">
        <v>134</v>
      </c>
      <c r="C128" s="47" t="s">
        <v>988</v>
      </c>
      <c r="D128" s="1" t="s">
        <v>40</v>
      </c>
      <c r="E128" s="565">
        <v>15</v>
      </c>
      <c r="F128" s="71">
        <v>8000.1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1161.56</v>
      </c>
      <c r="M128" s="71">
        <v>0</v>
      </c>
      <c r="N128" s="71">
        <v>0</v>
      </c>
      <c r="O128" s="71">
        <v>137</v>
      </c>
      <c r="P128" s="71">
        <v>3000</v>
      </c>
      <c r="Q128" s="71">
        <v>0.14</v>
      </c>
      <c r="R128" s="71">
        <f>F128+G128+H128+J128+K128-O128-L128-N128+M128-Q128-P128</f>
        <v>3701.4000000000005</v>
      </c>
      <c r="S128" s="32"/>
    </row>
    <row r="129" spans="1:19" ht="33" customHeight="1">
      <c r="A129" s="149">
        <v>120</v>
      </c>
      <c r="B129" s="78" t="s">
        <v>1146</v>
      </c>
      <c r="C129" s="47" t="s">
        <v>1147</v>
      </c>
      <c r="D129" s="1" t="s">
        <v>1148</v>
      </c>
      <c r="E129" s="565">
        <v>15</v>
      </c>
      <c r="F129" s="71">
        <v>1500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115.6</v>
      </c>
      <c r="N129" s="71">
        <v>0</v>
      </c>
      <c r="O129" s="71">
        <v>0</v>
      </c>
      <c r="P129" s="71">
        <v>0</v>
      </c>
      <c r="Q129" s="71">
        <v>0</v>
      </c>
      <c r="R129" s="71">
        <f>F129+G129+H129+J129+K129-O129-L129-N129+M129-Q129-P129</f>
        <v>1615.6</v>
      </c>
      <c r="S129" s="32"/>
    </row>
    <row r="130" spans="1:19" ht="33" customHeight="1">
      <c r="A130" s="149">
        <v>139</v>
      </c>
      <c r="B130" s="78" t="s">
        <v>1171</v>
      </c>
      <c r="C130" s="47" t="s">
        <v>1172</v>
      </c>
      <c r="D130" s="1" t="s">
        <v>40</v>
      </c>
      <c r="E130" s="565">
        <v>15</v>
      </c>
      <c r="F130" s="71">
        <v>1800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84.48</v>
      </c>
      <c r="N130" s="71">
        <v>0</v>
      </c>
      <c r="O130" s="71">
        <v>0</v>
      </c>
      <c r="P130" s="71">
        <v>0</v>
      </c>
      <c r="Q130" s="71">
        <v>0.08</v>
      </c>
      <c r="R130" s="71">
        <f>F130+G130+H130+J130+K130-O130-L130-N130+M130-Q130-P130</f>
        <v>1884.4</v>
      </c>
      <c r="S130" s="32"/>
    </row>
    <row r="131" spans="1:19" ht="33" customHeight="1">
      <c r="A131" s="140" t="s">
        <v>137</v>
      </c>
      <c r="B131" s="71"/>
      <c r="C131" s="1"/>
      <c r="D131" s="1"/>
      <c r="E131" s="565"/>
      <c r="F131" s="50">
        <f>SUM(F127:F130)</f>
        <v>14000.1</v>
      </c>
      <c r="G131" s="50">
        <f>SUM(G127:G130)</f>
        <v>0</v>
      </c>
      <c r="H131" s="50">
        <f>SUM(H127:H130)</f>
        <v>0</v>
      </c>
      <c r="I131" s="50">
        <f>SUM(I127:I130)</f>
        <v>0</v>
      </c>
      <c r="J131" s="50">
        <f>SUM(J127:J130)</f>
        <v>0</v>
      </c>
      <c r="K131" s="50">
        <f aca="true" t="shared" si="19" ref="K131:R131">SUM(K127:K130)</f>
        <v>0</v>
      </c>
      <c r="L131" s="50">
        <f t="shared" si="19"/>
        <v>1205.8999999999999</v>
      </c>
      <c r="M131" s="50">
        <f t="shared" si="19"/>
        <v>200.07999999999998</v>
      </c>
      <c r="N131" s="50">
        <f t="shared" si="19"/>
        <v>0</v>
      </c>
      <c r="O131" s="50">
        <f t="shared" si="19"/>
        <v>137</v>
      </c>
      <c r="P131" s="50">
        <f t="shared" si="19"/>
        <v>3000</v>
      </c>
      <c r="Q131" s="50">
        <f t="shared" si="19"/>
        <v>0.08</v>
      </c>
      <c r="R131" s="50">
        <f t="shared" si="19"/>
        <v>9857.2</v>
      </c>
      <c r="S131" s="32"/>
    </row>
    <row r="132" spans="1:19" ht="33" customHeight="1">
      <c r="A132" s="136" t="s">
        <v>8</v>
      </c>
      <c r="B132" s="98"/>
      <c r="C132" s="101"/>
      <c r="D132" s="101"/>
      <c r="E132" s="549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100"/>
    </row>
    <row r="133" spans="1:19" ht="33" customHeight="1">
      <c r="A133" s="149">
        <v>92</v>
      </c>
      <c r="B133" s="445" t="s">
        <v>90</v>
      </c>
      <c r="C133" s="47" t="s">
        <v>989</v>
      </c>
      <c r="D133" s="1" t="s">
        <v>95</v>
      </c>
      <c r="E133" s="565">
        <v>15</v>
      </c>
      <c r="F133" s="71">
        <v>3150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113.57</v>
      </c>
      <c r="M133" s="71">
        <v>0</v>
      </c>
      <c r="N133" s="71">
        <v>0</v>
      </c>
      <c r="O133" s="71">
        <v>0</v>
      </c>
      <c r="P133" s="71">
        <v>0</v>
      </c>
      <c r="Q133" s="71">
        <v>0.03</v>
      </c>
      <c r="R133" s="71">
        <f>F133+G133+H133+J133-K133-O133-L133-N133+M133-Q133</f>
        <v>3036.3999999999996</v>
      </c>
      <c r="S133" s="32"/>
    </row>
    <row r="134" spans="1:19" ht="33" customHeight="1">
      <c r="A134" s="140" t="s">
        <v>137</v>
      </c>
      <c r="B134" s="71"/>
      <c r="C134" s="1"/>
      <c r="D134" s="1"/>
      <c r="E134" s="565"/>
      <c r="F134" s="77">
        <f aca="true" t="shared" si="20" ref="F134:R134">SUM(F133:F133)</f>
        <v>3150</v>
      </c>
      <c r="G134" s="77">
        <f t="shared" si="20"/>
        <v>0</v>
      </c>
      <c r="H134" s="77">
        <f t="shared" si="20"/>
        <v>0</v>
      </c>
      <c r="I134" s="77">
        <f t="shared" si="20"/>
        <v>0</v>
      </c>
      <c r="J134" s="77">
        <f t="shared" si="20"/>
        <v>0</v>
      </c>
      <c r="K134" s="77">
        <f t="shared" si="20"/>
        <v>0</v>
      </c>
      <c r="L134" s="77">
        <f>SUM(L133:L133)</f>
        <v>113.57</v>
      </c>
      <c r="M134" s="77">
        <f>SUM(M133:M133)</f>
        <v>0</v>
      </c>
      <c r="N134" s="77">
        <f t="shared" si="20"/>
        <v>0</v>
      </c>
      <c r="O134" s="77">
        <f t="shared" si="20"/>
        <v>0</v>
      </c>
      <c r="P134" s="77">
        <v>0</v>
      </c>
      <c r="Q134" s="77">
        <f t="shared" si="20"/>
        <v>0.03</v>
      </c>
      <c r="R134" s="77">
        <f t="shared" si="20"/>
        <v>3036.3999999999996</v>
      </c>
      <c r="S134" s="32"/>
    </row>
    <row r="135" spans="1:19" s="25" customFormat="1" ht="33" customHeight="1">
      <c r="A135" s="65"/>
      <c r="B135" s="60" t="s">
        <v>33</v>
      </c>
      <c r="C135" s="66"/>
      <c r="D135" s="66"/>
      <c r="E135" s="546"/>
      <c r="F135" s="89">
        <f>F131+F134</f>
        <v>17150.1</v>
      </c>
      <c r="G135" s="89">
        <f aca="true" t="shared" si="21" ref="G135:R135">G131+G134</f>
        <v>0</v>
      </c>
      <c r="H135" s="89">
        <f t="shared" si="21"/>
        <v>0</v>
      </c>
      <c r="I135" s="89">
        <f t="shared" si="21"/>
        <v>0</v>
      </c>
      <c r="J135" s="89">
        <f t="shared" si="21"/>
        <v>0</v>
      </c>
      <c r="K135" s="89">
        <f t="shared" si="21"/>
        <v>0</v>
      </c>
      <c r="L135" s="89">
        <f t="shared" si="21"/>
        <v>1319.4699999999998</v>
      </c>
      <c r="M135" s="89">
        <f t="shared" si="21"/>
        <v>200.07999999999998</v>
      </c>
      <c r="N135" s="89">
        <f t="shared" si="21"/>
        <v>0</v>
      </c>
      <c r="O135" s="89">
        <f t="shared" si="21"/>
        <v>137</v>
      </c>
      <c r="P135" s="89">
        <f t="shared" si="21"/>
        <v>3000</v>
      </c>
      <c r="Q135" s="89">
        <f t="shared" si="21"/>
        <v>0.11</v>
      </c>
      <c r="R135" s="89">
        <f t="shared" si="21"/>
        <v>12893.6</v>
      </c>
      <c r="S135" s="67"/>
    </row>
    <row r="136" spans="13:17" ht="18">
      <c r="M136" s="52"/>
      <c r="N136" s="3"/>
      <c r="P136" s="52"/>
      <c r="Q136" s="52"/>
    </row>
    <row r="137" spans="13:17" ht="18">
      <c r="M137" s="52"/>
      <c r="P137" s="52"/>
      <c r="Q137" s="52"/>
    </row>
    <row r="138" spans="2:19" s="141" customFormat="1" ht="15.75">
      <c r="B138" s="144"/>
      <c r="C138" s="144"/>
      <c r="D138" s="144" t="s">
        <v>43</v>
      </c>
      <c r="E138" s="613"/>
      <c r="F138" s="144"/>
      <c r="G138" s="144"/>
      <c r="H138" s="144"/>
      <c r="I138" s="144"/>
      <c r="J138" s="144"/>
      <c r="K138" s="144"/>
      <c r="M138" s="144"/>
      <c r="N138" s="144"/>
      <c r="O138" s="144"/>
      <c r="P138" s="144"/>
      <c r="Q138" s="144" t="s">
        <v>44</v>
      </c>
      <c r="R138" s="144"/>
      <c r="S138" s="144"/>
    </row>
    <row r="139" spans="1:19" s="141" customFormat="1" ht="15.75">
      <c r="A139" s="141" t="s">
        <v>1232</v>
      </c>
      <c r="B139" s="144"/>
      <c r="C139" s="144"/>
      <c r="D139" s="144" t="s">
        <v>42</v>
      </c>
      <c r="E139" s="613"/>
      <c r="F139" s="144"/>
      <c r="G139" s="144"/>
      <c r="H139" s="144"/>
      <c r="I139" s="144"/>
      <c r="J139" s="144"/>
      <c r="K139" s="144"/>
      <c r="M139" s="144"/>
      <c r="N139" s="144"/>
      <c r="O139" s="144"/>
      <c r="P139" s="144"/>
      <c r="Q139" s="144" t="s">
        <v>45</v>
      </c>
      <c r="R139" s="144"/>
      <c r="S139" s="144"/>
    </row>
    <row r="142" spans="1:19" ht="29.25" customHeight="1">
      <c r="A142" s="5" t="s">
        <v>0</v>
      </c>
      <c r="B142" s="22"/>
      <c r="C142" s="6"/>
      <c r="D142" s="128" t="s">
        <v>136</v>
      </c>
      <c r="E142" s="533"/>
      <c r="F142" s="6"/>
      <c r="G142" s="6"/>
      <c r="H142" s="6"/>
      <c r="I142" s="6"/>
      <c r="J142" s="6"/>
      <c r="K142" s="6"/>
      <c r="L142" s="6"/>
      <c r="M142" s="6"/>
      <c r="N142" s="7"/>
      <c r="O142" s="6"/>
      <c r="P142" s="6"/>
      <c r="Q142" s="6"/>
      <c r="R142" s="6"/>
      <c r="S142" s="29"/>
    </row>
    <row r="143" spans="1:19" ht="18.75">
      <c r="A143" s="8"/>
      <c r="B143" s="132" t="s">
        <v>24</v>
      </c>
      <c r="C143" s="9"/>
      <c r="D143" s="9"/>
      <c r="E143" s="521"/>
      <c r="F143" s="9"/>
      <c r="G143" s="9"/>
      <c r="H143" s="9"/>
      <c r="I143" s="9"/>
      <c r="J143" s="10"/>
      <c r="K143" s="10"/>
      <c r="L143" s="9"/>
      <c r="M143" s="9"/>
      <c r="N143" s="11"/>
      <c r="O143" s="9"/>
      <c r="P143" s="9"/>
      <c r="Q143" s="9"/>
      <c r="R143" s="9"/>
      <c r="S143" s="699" t="s">
        <v>1270</v>
      </c>
    </row>
    <row r="144" spans="1:19" ht="24.75">
      <c r="A144" s="12"/>
      <c r="B144" s="13"/>
      <c r="C144" s="13"/>
      <c r="D144" s="130" t="s">
        <v>1295</v>
      </c>
      <c r="E144" s="522"/>
      <c r="F144" s="14"/>
      <c r="G144" s="14"/>
      <c r="H144" s="14"/>
      <c r="I144" s="14"/>
      <c r="J144" s="14"/>
      <c r="K144" s="14"/>
      <c r="L144" s="14"/>
      <c r="M144" s="14"/>
      <c r="N144" s="15"/>
      <c r="O144" s="14"/>
      <c r="P144" s="14"/>
      <c r="Q144" s="14"/>
      <c r="R144" s="14"/>
      <c r="S144" s="31"/>
    </row>
    <row r="145" spans="1:19" s="58" customFormat="1" ht="30" customHeight="1" thickBot="1">
      <c r="A145" s="54" t="s">
        <v>1126</v>
      </c>
      <c r="B145" s="74" t="s">
        <v>1127</v>
      </c>
      <c r="C145" s="55" t="s">
        <v>1</v>
      </c>
      <c r="D145" s="55" t="s">
        <v>1124</v>
      </c>
      <c r="E145" s="548" t="s">
        <v>1153</v>
      </c>
      <c r="F145" s="28" t="s">
        <v>1120</v>
      </c>
      <c r="G145" s="28" t="s">
        <v>1121</v>
      </c>
      <c r="H145" s="28" t="s">
        <v>16</v>
      </c>
      <c r="I145" s="28" t="s">
        <v>37</v>
      </c>
      <c r="J145" s="46" t="s">
        <v>36</v>
      </c>
      <c r="K145" s="46" t="s">
        <v>695</v>
      </c>
      <c r="L145" s="56" t="s">
        <v>18</v>
      </c>
      <c r="M145" s="28" t="s">
        <v>19</v>
      </c>
      <c r="N145" s="46" t="s">
        <v>1125</v>
      </c>
      <c r="O145" s="28" t="s">
        <v>1123</v>
      </c>
      <c r="P145" s="28" t="s">
        <v>1138</v>
      </c>
      <c r="Q145" s="28" t="s">
        <v>32</v>
      </c>
      <c r="R145" s="28" t="s">
        <v>31</v>
      </c>
      <c r="S145" s="57" t="s">
        <v>20</v>
      </c>
    </row>
    <row r="146" spans="1:19" ht="18.75" thickTop="1">
      <c r="A146" s="136" t="s">
        <v>1082</v>
      </c>
      <c r="B146" s="101"/>
      <c r="C146" s="101"/>
      <c r="D146" s="101"/>
      <c r="E146" s="549"/>
      <c r="F146" s="101"/>
      <c r="G146" s="101"/>
      <c r="H146" s="101"/>
      <c r="I146" s="101"/>
      <c r="J146" s="101"/>
      <c r="K146" s="101"/>
      <c r="L146" s="101"/>
      <c r="M146" s="101"/>
      <c r="N146" s="102"/>
      <c r="O146" s="101"/>
      <c r="P146" s="101"/>
      <c r="Q146" s="101"/>
      <c r="R146" s="101"/>
      <c r="S146" s="104"/>
    </row>
    <row r="147" spans="1:19" ht="31.5" customHeight="1">
      <c r="A147" s="149">
        <v>111</v>
      </c>
      <c r="B147" s="43" t="s">
        <v>1132</v>
      </c>
      <c r="C147" s="47" t="s">
        <v>1133</v>
      </c>
      <c r="D147" s="47" t="s">
        <v>11</v>
      </c>
      <c r="E147" s="560">
        <v>15</v>
      </c>
      <c r="F147" s="71">
        <v>2600.1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1">
        <v>18.55</v>
      </c>
      <c r="M147" s="71">
        <v>0</v>
      </c>
      <c r="N147" s="71">
        <v>0</v>
      </c>
      <c r="O147" s="71">
        <v>0</v>
      </c>
      <c r="P147" s="71">
        <v>0</v>
      </c>
      <c r="Q147" s="71">
        <v>0.15</v>
      </c>
      <c r="R147" s="71">
        <f>F147+G147+H147+J147+K147-O147-L147-N147+M147-Q147-P147</f>
        <v>2581.3999999999996</v>
      </c>
      <c r="S147" s="109"/>
    </row>
    <row r="148" spans="1:19" ht="18">
      <c r="A148" s="140" t="s">
        <v>137</v>
      </c>
      <c r="B148" s="43"/>
      <c r="C148" s="47"/>
      <c r="D148" s="47"/>
      <c r="E148" s="560"/>
      <c r="F148" s="50">
        <f aca="true" t="shared" si="22" ref="F148:R148">SUM(F147:F147)</f>
        <v>2600.1</v>
      </c>
      <c r="G148" s="50">
        <f t="shared" si="22"/>
        <v>0</v>
      </c>
      <c r="H148" s="50">
        <f t="shared" si="22"/>
        <v>0</v>
      </c>
      <c r="I148" s="50">
        <f t="shared" si="22"/>
        <v>0</v>
      </c>
      <c r="J148" s="50">
        <f t="shared" si="22"/>
        <v>0</v>
      </c>
      <c r="K148" s="50">
        <f t="shared" si="22"/>
        <v>0</v>
      </c>
      <c r="L148" s="50">
        <f t="shared" si="22"/>
        <v>18.55</v>
      </c>
      <c r="M148" s="50">
        <f t="shared" si="22"/>
        <v>0</v>
      </c>
      <c r="N148" s="50">
        <f t="shared" si="22"/>
        <v>0</v>
      </c>
      <c r="O148" s="50">
        <f t="shared" si="22"/>
        <v>0</v>
      </c>
      <c r="P148" s="50">
        <f t="shared" si="22"/>
        <v>0</v>
      </c>
      <c r="Q148" s="50">
        <f t="shared" si="22"/>
        <v>0.15</v>
      </c>
      <c r="R148" s="50">
        <f t="shared" si="22"/>
        <v>2581.3999999999996</v>
      </c>
      <c r="S148" s="35"/>
    </row>
    <row r="149" spans="1:19" ht="18">
      <c r="A149" s="136" t="s">
        <v>899</v>
      </c>
      <c r="B149" s="101"/>
      <c r="C149" s="101"/>
      <c r="D149" s="101"/>
      <c r="E149" s="549"/>
      <c r="F149" s="101"/>
      <c r="G149" s="101"/>
      <c r="H149" s="101"/>
      <c r="I149" s="101"/>
      <c r="J149" s="101"/>
      <c r="K149" s="101"/>
      <c r="L149" s="101"/>
      <c r="M149" s="101"/>
      <c r="N149" s="102"/>
      <c r="O149" s="101"/>
      <c r="P149" s="101"/>
      <c r="Q149" s="101"/>
      <c r="R149" s="101"/>
      <c r="S149" s="104"/>
    </row>
    <row r="150" spans="1:19" ht="31.5" customHeight="1">
      <c r="A150" s="149">
        <v>154</v>
      </c>
      <c r="B150" s="71" t="s">
        <v>1253</v>
      </c>
      <c r="C150" s="47" t="s">
        <v>1254</v>
      </c>
      <c r="D150" s="47" t="s">
        <v>94</v>
      </c>
      <c r="E150" s="560">
        <v>11</v>
      </c>
      <c r="F150" s="71">
        <v>3250.05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124.46</v>
      </c>
      <c r="M150" s="71">
        <v>0</v>
      </c>
      <c r="N150" s="71">
        <v>0</v>
      </c>
      <c r="O150" s="71">
        <v>0</v>
      </c>
      <c r="P150" s="71">
        <v>0</v>
      </c>
      <c r="Q150" s="71">
        <v>-0.01</v>
      </c>
      <c r="R150" s="71">
        <f>F150+G150+H150+J150-K150-O150-L150-N150+M150-Q150-P150</f>
        <v>3125.6000000000004</v>
      </c>
      <c r="S150" s="35"/>
    </row>
    <row r="151" spans="1:19" ht="18">
      <c r="A151" s="140" t="s">
        <v>137</v>
      </c>
      <c r="B151" s="43"/>
      <c r="C151" s="47"/>
      <c r="D151" s="47"/>
      <c r="E151" s="560"/>
      <c r="F151" s="50">
        <f aca="true" t="shared" si="23" ref="F151:R151">SUM(F150:F150)</f>
        <v>3250.05</v>
      </c>
      <c r="G151" s="50">
        <f t="shared" si="23"/>
        <v>0</v>
      </c>
      <c r="H151" s="50">
        <f t="shared" si="23"/>
        <v>0</v>
      </c>
      <c r="I151" s="50">
        <f t="shared" si="23"/>
        <v>0</v>
      </c>
      <c r="J151" s="50">
        <f t="shared" si="23"/>
        <v>0</v>
      </c>
      <c r="K151" s="50">
        <f t="shared" si="23"/>
        <v>0</v>
      </c>
      <c r="L151" s="50">
        <f t="shared" si="23"/>
        <v>124.46</v>
      </c>
      <c r="M151" s="50">
        <f t="shared" si="23"/>
        <v>0</v>
      </c>
      <c r="N151" s="50">
        <f t="shared" si="23"/>
        <v>0</v>
      </c>
      <c r="O151" s="50">
        <f t="shared" si="23"/>
        <v>0</v>
      </c>
      <c r="P151" s="50">
        <f t="shared" si="23"/>
        <v>0</v>
      </c>
      <c r="Q151" s="50">
        <f t="shared" si="23"/>
        <v>-0.01</v>
      </c>
      <c r="R151" s="50">
        <f t="shared" si="23"/>
        <v>3125.6000000000004</v>
      </c>
      <c r="S151" s="35"/>
    </row>
    <row r="152" spans="1:19" ht="18">
      <c r="A152" s="136" t="s">
        <v>96</v>
      </c>
      <c r="B152" s="101"/>
      <c r="C152" s="101"/>
      <c r="D152" s="101"/>
      <c r="E152" s="549"/>
      <c r="F152" s="101"/>
      <c r="G152" s="101"/>
      <c r="H152" s="101"/>
      <c r="I152" s="10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4"/>
    </row>
    <row r="153" spans="1:19" ht="31.5" customHeight="1">
      <c r="A153" s="149">
        <v>1</v>
      </c>
      <c r="B153" s="71" t="s">
        <v>63</v>
      </c>
      <c r="C153" s="47" t="s">
        <v>991</v>
      </c>
      <c r="D153" s="47" t="s">
        <v>97</v>
      </c>
      <c r="E153" s="560">
        <v>15</v>
      </c>
      <c r="F153" s="71">
        <v>5500.05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627.55</v>
      </c>
      <c r="M153" s="71">
        <v>0</v>
      </c>
      <c r="N153" s="71">
        <v>0</v>
      </c>
      <c r="O153" s="71">
        <v>0</v>
      </c>
      <c r="P153" s="71">
        <v>500</v>
      </c>
      <c r="Q153" s="71">
        <v>-0.1</v>
      </c>
      <c r="R153" s="71">
        <f>F153+G153+H153+J153-K153-O153-L153-N153+M153-Q153-P153</f>
        <v>4372.6</v>
      </c>
      <c r="S153" s="109"/>
    </row>
    <row r="154" spans="1:19" ht="31.5" customHeight="1">
      <c r="A154" s="149">
        <v>84</v>
      </c>
      <c r="B154" s="71" t="s">
        <v>965</v>
      </c>
      <c r="C154" s="47" t="s">
        <v>966</v>
      </c>
      <c r="D154" s="47" t="s">
        <v>702</v>
      </c>
      <c r="E154" s="560">
        <v>15</v>
      </c>
      <c r="F154" s="71">
        <v>2200.05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39.46</v>
      </c>
      <c r="N154" s="71">
        <v>0</v>
      </c>
      <c r="O154" s="71">
        <v>0</v>
      </c>
      <c r="P154" s="71">
        <v>0</v>
      </c>
      <c r="Q154" s="71">
        <v>0.11</v>
      </c>
      <c r="R154" s="71">
        <f>F154+G154+H154+J154+K154-O154-L154-N154+M154-Q154-P154</f>
        <v>2239.4</v>
      </c>
      <c r="S154" s="109"/>
    </row>
    <row r="155" spans="1:19" ht="18">
      <c r="A155" s="140" t="s">
        <v>137</v>
      </c>
      <c r="B155" s="43"/>
      <c r="C155" s="47"/>
      <c r="D155" s="47"/>
      <c r="E155" s="560"/>
      <c r="F155" s="50">
        <f aca="true" t="shared" si="24" ref="F155:R155">F153+F154</f>
        <v>7700.1</v>
      </c>
      <c r="G155" s="50">
        <f t="shared" si="24"/>
        <v>0</v>
      </c>
      <c r="H155" s="50">
        <f t="shared" si="24"/>
        <v>0</v>
      </c>
      <c r="I155" s="50">
        <f t="shared" si="24"/>
        <v>0</v>
      </c>
      <c r="J155" s="50">
        <f t="shared" si="24"/>
        <v>0</v>
      </c>
      <c r="K155" s="50">
        <f t="shared" si="24"/>
        <v>0</v>
      </c>
      <c r="L155" s="50">
        <f t="shared" si="24"/>
        <v>627.55</v>
      </c>
      <c r="M155" s="50">
        <f t="shared" si="24"/>
        <v>39.46</v>
      </c>
      <c r="N155" s="50">
        <f t="shared" si="24"/>
        <v>0</v>
      </c>
      <c r="O155" s="50">
        <f t="shared" si="24"/>
        <v>0</v>
      </c>
      <c r="P155" s="50">
        <f t="shared" si="24"/>
        <v>500</v>
      </c>
      <c r="Q155" s="50">
        <f t="shared" si="24"/>
        <v>0.009999999999999995</v>
      </c>
      <c r="R155" s="50">
        <f t="shared" si="24"/>
        <v>6612</v>
      </c>
      <c r="S155" s="35"/>
    </row>
    <row r="156" spans="1:19" ht="18">
      <c r="A156" s="136" t="s">
        <v>1239</v>
      </c>
      <c r="B156" s="101"/>
      <c r="C156" s="101"/>
      <c r="D156" s="101"/>
      <c r="E156" s="549"/>
      <c r="F156" s="101"/>
      <c r="G156" s="101"/>
      <c r="H156" s="101"/>
      <c r="I156" s="101"/>
      <c r="J156" s="101"/>
      <c r="K156" s="101"/>
      <c r="L156" s="101"/>
      <c r="M156" s="101"/>
      <c r="N156" s="102"/>
      <c r="O156" s="101"/>
      <c r="P156" s="101"/>
      <c r="Q156" s="101"/>
      <c r="R156" s="101"/>
      <c r="S156" s="100"/>
    </row>
    <row r="157" spans="1:19" s="45" customFormat="1" ht="31.5" customHeight="1">
      <c r="A157" s="149">
        <v>47</v>
      </c>
      <c r="B157" s="71" t="s">
        <v>98</v>
      </c>
      <c r="C157" s="47" t="s">
        <v>990</v>
      </c>
      <c r="D157" s="47" t="s">
        <v>94</v>
      </c>
      <c r="E157" s="560">
        <v>15</v>
      </c>
      <c r="F157" s="71">
        <v>3250.05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1">
        <v>124.46</v>
      </c>
      <c r="M157" s="71">
        <v>0</v>
      </c>
      <c r="N157" s="71">
        <v>0</v>
      </c>
      <c r="O157" s="71">
        <v>0</v>
      </c>
      <c r="P157" s="71">
        <v>0</v>
      </c>
      <c r="Q157" s="71">
        <v>-0.01</v>
      </c>
      <c r="R157" s="71">
        <f>F157+G157+H157+J157-K157-O157-L157-N157+M157-Q157-P157</f>
        <v>3125.6000000000004</v>
      </c>
      <c r="S157" s="72"/>
    </row>
    <row r="158" spans="1:19" s="45" customFormat="1" ht="31.5" customHeight="1">
      <c r="A158" s="149">
        <v>151</v>
      </c>
      <c r="B158" s="78" t="s">
        <v>1240</v>
      </c>
      <c r="C158" s="40" t="s">
        <v>1241</v>
      </c>
      <c r="D158" s="18" t="s">
        <v>1242</v>
      </c>
      <c r="E158" s="524">
        <v>15</v>
      </c>
      <c r="F158" s="78">
        <v>2300.1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28.58</v>
      </c>
      <c r="N158" s="81">
        <v>0</v>
      </c>
      <c r="O158" s="78">
        <v>0</v>
      </c>
      <c r="P158" s="78">
        <v>0</v>
      </c>
      <c r="Q158" s="78">
        <v>0.08</v>
      </c>
      <c r="R158" s="78">
        <f>F158+G158+H158+J158-K158-O158-L158-N158+M158-Q158-P158</f>
        <v>2328.6</v>
      </c>
      <c r="S158" s="72"/>
    </row>
    <row r="159" spans="1:19" ht="18">
      <c r="A159" s="140" t="s">
        <v>137</v>
      </c>
      <c r="B159" s="78"/>
      <c r="C159" s="40"/>
      <c r="D159" s="1"/>
      <c r="E159" s="565"/>
      <c r="F159" s="36">
        <f>SUM(F157:F158)</f>
        <v>5550.15</v>
      </c>
      <c r="G159" s="36">
        <f aca="true" t="shared" si="25" ref="G159:R159">SUM(G157:G158)</f>
        <v>0</v>
      </c>
      <c r="H159" s="36">
        <f t="shared" si="25"/>
        <v>0</v>
      </c>
      <c r="I159" s="36">
        <f t="shared" si="25"/>
        <v>0</v>
      </c>
      <c r="J159" s="36">
        <f t="shared" si="25"/>
        <v>0</v>
      </c>
      <c r="K159" s="36">
        <f t="shared" si="25"/>
        <v>0</v>
      </c>
      <c r="L159" s="36">
        <f t="shared" si="25"/>
        <v>124.46</v>
      </c>
      <c r="M159" s="36">
        <f t="shared" si="25"/>
        <v>28.58</v>
      </c>
      <c r="N159" s="36">
        <f t="shared" si="25"/>
        <v>0</v>
      </c>
      <c r="O159" s="36">
        <f t="shared" si="25"/>
        <v>0</v>
      </c>
      <c r="P159" s="36">
        <f t="shared" si="25"/>
        <v>0</v>
      </c>
      <c r="Q159" s="36">
        <f t="shared" si="25"/>
        <v>0.07</v>
      </c>
      <c r="R159" s="36">
        <f t="shared" si="25"/>
        <v>5454.200000000001</v>
      </c>
      <c r="S159" s="32"/>
    </row>
    <row r="160" spans="1:19" ht="18">
      <c r="A160" s="136" t="s">
        <v>141</v>
      </c>
      <c r="B160" s="101"/>
      <c r="C160" s="101"/>
      <c r="D160" s="101"/>
      <c r="E160" s="549"/>
      <c r="F160" s="101"/>
      <c r="G160" s="101"/>
      <c r="H160" s="101"/>
      <c r="I160" s="101"/>
      <c r="J160" s="101"/>
      <c r="K160" s="101"/>
      <c r="L160" s="101"/>
      <c r="M160" s="101"/>
      <c r="N160" s="102"/>
      <c r="O160" s="101"/>
      <c r="P160" s="101"/>
      <c r="Q160" s="101"/>
      <c r="R160" s="101"/>
      <c r="S160" s="104"/>
    </row>
    <row r="161" spans="1:19" ht="31.5" customHeight="1">
      <c r="A161" s="149">
        <v>8</v>
      </c>
      <c r="B161" s="78" t="s">
        <v>73</v>
      </c>
      <c r="C161" s="47" t="s">
        <v>992</v>
      </c>
      <c r="D161" s="1" t="s">
        <v>679</v>
      </c>
      <c r="E161" s="565">
        <v>15</v>
      </c>
      <c r="F161" s="78">
        <v>2800.05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55.22</v>
      </c>
      <c r="M161" s="78">
        <v>0</v>
      </c>
      <c r="N161" s="78">
        <v>0</v>
      </c>
      <c r="O161" s="78">
        <v>0</v>
      </c>
      <c r="P161" s="78">
        <v>0</v>
      </c>
      <c r="Q161" s="78">
        <v>-0.17</v>
      </c>
      <c r="R161" s="71">
        <f>F161+G161+H161+J161-K161-O161-L161-N161+M161-Q161-P161</f>
        <v>2745.0000000000005</v>
      </c>
      <c r="S161" s="32"/>
    </row>
    <row r="162" spans="1:19" ht="18">
      <c r="A162" s="140" t="s">
        <v>137</v>
      </c>
      <c r="B162" s="43"/>
      <c r="C162" s="47"/>
      <c r="D162" s="47"/>
      <c r="E162" s="560"/>
      <c r="F162" s="50">
        <f aca="true" t="shared" si="26" ref="F162:R162">SUM(F161:F161)</f>
        <v>2800.05</v>
      </c>
      <c r="G162" s="50">
        <f t="shared" si="26"/>
        <v>0</v>
      </c>
      <c r="H162" s="50">
        <f t="shared" si="26"/>
        <v>0</v>
      </c>
      <c r="I162" s="50">
        <f t="shared" si="26"/>
        <v>0</v>
      </c>
      <c r="J162" s="50">
        <f t="shared" si="26"/>
        <v>0</v>
      </c>
      <c r="K162" s="50">
        <f t="shared" si="26"/>
        <v>0</v>
      </c>
      <c r="L162" s="50">
        <f>SUM(L161:L161)</f>
        <v>55.22</v>
      </c>
      <c r="M162" s="50">
        <f>SUM(M161:M161)</f>
        <v>0</v>
      </c>
      <c r="N162" s="50">
        <f t="shared" si="26"/>
        <v>0</v>
      </c>
      <c r="O162" s="50">
        <f t="shared" si="26"/>
        <v>0</v>
      </c>
      <c r="P162" s="50">
        <f t="shared" si="26"/>
        <v>0</v>
      </c>
      <c r="Q162" s="50">
        <f t="shared" si="26"/>
        <v>-0.17</v>
      </c>
      <c r="R162" s="50">
        <f t="shared" si="26"/>
        <v>2745.0000000000005</v>
      </c>
      <c r="S162" s="35"/>
    </row>
    <row r="163" spans="1:19" s="25" customFormat="1" ht="30" customHeight="1">
      <c r="A163" s="65"/>
      <c r="B163" s="60" t="s">
        <v>33</v>
      </c>
      <c r="C163" s="73"/>
      <c r="D163" s="73"/>
      <c r="E163" s="562"/>
      <c r="F163" s="89">
        <f aca="true" t="shared" si="27" ref="F163:R163">F148+F151+F155+F159+F162</f>
        <v>21900.45</v>
      </c>
      <c r="G163" s="89">
        <f t="shared" si="27"/>
        <v>0</v>
      </c>
      <c r="H163" s="89">
        <f t="shared" si="27"/>
        <v>0</v>
      </c>
      <c r="I163" s="89">
        <f t="shared" si="27"/>
        <v>0</v>
      </c>
      <c r="J163" s="89">
        <f t="shared" si="27"/>
        <v>0</v>
      </c>
      <c r="K163" s="89">
        <f t="shared" si="27"/>
        <v>0</v>
      </c>
      <c r="L163" s="89">
        <f t="shared" si="27"/>
        <v>950.24</v>
      </c>
      <c r="M163" s="89">
        <f t="shared" si="27"/>
        <v>68.03999999999999</v>
      </c>
      <c r="N163" s="89">
        <f t="shared" si="27"/>
        <v>0</v>
      </c>
      <c r="O163" s="89">
        <f t="shared" si="27"/>
        <v>0</v>
      </c>
      <c r="P163" s="89">
        <f t="shared" si="27"/>
        <v>500</v>
      </c>
      <c r="Q163" s="89">
        <f t="shared" si="27"/>
        <v>0.04999999999999996</v>
      </c>
      <c r="R163" s="89">
        <f t="shared" si="27"/>
        <v>20518.2</v>
      </c>
      <c r="S163" s="66"/>
    </row>
    <row r="164" ht="21" customHeight="1">
      <c r="N164" s="3"/>
    </row>
    <row r="165" spans="2:19" s="141" customFormat="1" ht="15.75">
      <c r="B165" s="144"/>
      <c r="C165" s="144"/>
      <c r="D165" s="144" t="s">
        <v>43</v>
      </c>
      <c r="E165" s="613"/>
      <c r="F165" s="144"/>
      <c r="G165" s="144"/>
      <c r="H165" s="144"/>
      <c r="I165" s="144"/>
      <c r="J165" s="144"/>
      <c r="K165" s="144"/>
      <c r="M165" s="144"/>
      <c r="N165" s="144"/>
      <c r="O165" s="144"/>
      <c r="P165" s="144"/>
      <c r="Q165" s="144" t="s">
        <v>44</v>
      </c>
      <c r="R165" s="144"/>
      <c r="S165" s="144"/>
    </row>
    <row r="166" spans="1:19" s="141" customFormat="1" ht="15.75">
      <c r="A166" s="141" t="s">
        <v>1232</v>
      </c>
      <c r="B166" s="144"/>
      <c r="C166" s="144"/>
      <c r="D166" s="144" t="s">
        <v>42</v>
      </c>
      <c r="E166" s="613"/>
      <c r="F166" s="144"/>
      <c r="G166" s="144"/>
      <c r="H166" s="144"/>
      <c r="I166" s="144"/>
      <c r="J166" s="144"/>
      <c r="K166" s="144"/>
      <c r="M166" s="144"/>
      <c r="N166" s="144"/>
      <c r="O166" s="144"/>
      <c r="P166" s="144"/>
      <c r="Q166" s="144" t="s">
        <v>45</v>
      </c>
      <c r="R166" s="144"/>
      <c r="S166" s="144"/>
    </row>
    <row r="167" spans="2:18" ht="18">
      <c r="B167" s="20"/>
      <c r="C167" s="20"/>
      <c r="D167" s="20"/>
      <c r="E167" s="532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2:18" ht="18">
      <c r="B168" s="20"/>
      <c r="C168" s="20"/>
      <c r="D168" s="20"/>
      <c r="E168" s="532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70" spans="1:19" ht="26.25" customHeight="1">
      <c r="A170" s="5" t="s">
        <v>0</v>
      </c>
      <c r="B170" s="37"/>
      <c r="C170" s="6"/>
      <c r="D170" s="129" t="s">
        <v>136</v>
      </c>
      <c r="E170" s="533"/>
      <c r="F170" s="6"/>
      <c r="G170" s="6"/>
      <c r="H170" s="6"/>
      <c r="I170" s="6"/>
      <c r="J170" s="6"/>
      <c r="K170" s="6"/>
      <c r="L170" s="6"/>
      <c r="M170" s="6"/>
      <c r="N170" s="7"/>
      <c r="O170" s="6"/>
      <c r="P170" s="6"/>
      <c r="Q170" s="6"/>
      <c r="R170" s="6"/>
      <c r="S170" s="29"/>
    </row>
    <row r="171" spans="1:19" ht="25.5" customHeight="1">
      <c r="A171" s="8"/>
      <c r="B171" s="133" t="s">
        <v>25</v>
      </c>
      <c r="C171" s="9"/>
      <c r="D171" s="9"/>
      <c r="E171" s="521"/>
      <c r="F171" s="9"/>
      <c r="G171" s="9"/>
      <c r="H171" s="9"/>
      <c r="I171" s="9"/>
      <c r="J171" s="10"/>
      <c r="K171" s="10"/>
      <c r="L171" s="9"/>
      <c r="M171" s="9"/>
      <c r="N171" s="11"/>
      <c r="O171" s="9"/>
      <c r="P171" s="9"/>
      <c r="Q171" s="9"/>
      <c r="R171" s="9"/>
      <c r="S171" s="699" t="s">
        <v>1271</v>
      </c>
    </row>
    <row r="172" spans="1:19" ht="23.25" customHeight="1">
      <c r="A172" s="12"/>
      <c r="B172" s="49"/>
      <c r="C172" s="13"/>
      <c r="D172" s="130" t="s">
        <v>1295</v>
      </c>
      <c r="E172" s="522"/>
      <c r="F172" s="14"/>
      <c r="G172" s="14"/>
      <c r="H172" s="14"/>
      <c r="I172" s="14"/>
      <c r="J172" s="14"/>
      <c r="K172" s="14"/>
      <c r="L172" s="14"/>
      <c r="M172" s="14"/>
      <c r="N172" s="15"/>
      <c r="O172" s="14"/>
      <c r="P172" s="14"/>
      <c r="Q172" s="14"/>
      <c r="R172" s="14"/>
      <c r="S172" s="31"/>
    </row>
    <row r="173" spans="1:19" s="58" customFormat="1" ht="30" customHeight="1" thickBot="1">
      <c r="A173" s="54" t="s">
        <v>1126</v>
      </c>
      <c r="B173" s="74" t="s">
        <v>1127</v>
      </c>
      <c r="C173" s="55" t="s">
        <v>1</v>
      </c>
      <c r="D173" s="55" t="s">
        <v>1124</v>
      </c>
      <c r="E173" s="548" t="s">
        <v>1153</v>
      </c>
      <c r="F173" s="28" t="s">
        <v>1120</v>
      </c>
      <c r="G173" s="28" t="s">
        <v>1121</v>
      </c>
      <c r="H173" s="28" t="s">
        <v>16</v>
      </c>
      <c r="I173" s="28" t="s">
        <v>37</v>
      </c>
      <c r="J173" s="46" t="s">
        <v>36</v>
      </c>
      <c r="K173" s="46" t="s">
        <v>695</v>
      </c>
      <c r="L173" s="56" t="s">
        <v>18</v>
      </c>
      <c r="M173" s="28" t="s">
        <v>19</v>
      </c>
      <c r="N173" s="46" t="s">
        <v>1125</v>
      </c>
      <c r="O173" s="28" t="s">
        <v>22</v>
      </c>
      <c r="P173" s="28" t="s">
        <v>1138</v>
      </c>
      <c r="Q173" s="28" t="s">
        <v>32</v>
      </c>
      <c r="R173" s="28" t="s">
        <v>31</v>
      </c>
      <c r="S173" s="57" t="s">
        <v>20</v>
      </c>
    </row>
    <row r="174" spans="1:19" ht="28.5" customHeight="1" thickTop="1">
      <c r="A174" s="136" t="s">
        <v>99</v>
      </c>
      <c r="B174" s="101"/>
      <c r="C174" s="106"/>
      <c r="D174" s="101"/>
      <c r="E174" s="549"/>
      <c r="F174" s="101"/>
      <c r="G174" s="101"/>
      <c r="H174" s="101"/>
      <c r="I174" s="101"/>
      <c r="J174" s="101"/>
      <c r="K174" s="101"/>
      <c r="L174" s="101"/>
      <c r="M174" s="101"/>
      <c r="N174" s="102"/>
      <c r="O174" s="101"/>
      <c r="P174" s="101"/>
      <c r="Q174" s="101"/>
      <c r="R174" s="101"/>
      <c r="S174" s="100"/>
    </row>
    <row r="175" spans="1:19" s="45" customFormat="1" ht="39" customHeight="1">
      <c r="A175" s="149">
        <v>2</v>
      </c>
      <c r="B175" s="78" t="s">
        <v>100</v>
      </c>
      <c r="C175" s="40" t="s">
        <v>993</v>
      </c>
      <c r="D175" s="18" t="s">
        <v>101</v>
      </c>
      <c r="E175" s="524">
        <v>15</v>
      </c>
      <c r="F175" s="78">
        <v>4297.5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397.66</v>
      </c>
      <c r="M175" s="78">
        <v>0</v>
      </c>
      <c r="N175" s="81">
        <v>0</v>
      </c>
      <c r="O175" s="78">
        <v>0</v>
      </c>
      <c r="P175" s="78">
        <v>0</v>
      </c>
      <c r="Q175" s="78">
        <v>0.04</v>
      </c>
      <c r="R175" s="78">
        <f>F175+G175+H175+J175-K175-O175-L175-N175+M175-Q175-P175</f>
        <v>3899.8</v>
      </c>
      <c r="S175" s="72"/>
    </row>
    <row r="176" spans="1:19" ht="27" customHeight="1">
      <c r="A176" s="140" t="s">
        <v>137</v>
      </c>
      <c r="B176" s="78"/>
      <c r="C176" s="40"/>
      <c r="D176" s="1"/>
      <c r="E176" s="565"/>
      <c r="F176" s="36">
        <f aca="true" t="shared" si="28" ref="F176:R176">SUM(F175:F175)</f>
        <v>4297.5</v>
      </c>
      <c r="G176" s="79">
        <f t="shared" si="28"/>
        <v>0</v>
      </c>
      <c r="H176" s="79">
        <f t="shared" si="28"/>
        <v>0</v>
      </c>
      <c r="I176" s="79">
        <f t="shared" si="28"/>
        <v>0</v>
      </c>
      <c r="J176" s="79">
        <f t="shared" si="28"/>
        <v>0</v>
      </c>
      <c r="K176" s="36">
        <f t="shared" si="28"/>
        <v>0</v>
      </c>
      <c r="L176" s="36">
        <f>SUM(L175:L175)</f>
        <v>397.66</v>
      </c>
      <c r="M176" s="79">
        <f>SUM(M175:M175)</f>
        <v>0</v>
      </c>
      <c r="N176" s="79">
        <f t="shared" si="28"/>
        <v>0</v>
      </c>
      <c r="O176" s="79">
        <f t="shared" si="28"/>
        <v>0</v>
      </c>
      <c r="P176" s="79">
        <f>SUM(P175:P175)</f>
        <v>0</v>
      </c>
      <c r="Q176" s="79">
        <f>SUM(Q175:Q175)</f>
        <v>0.04</v>
      </c>
      <c r="R176" s="79">
        <f t="shared" si="28"/>
        <v>3899.8</v>
      </c>
      <c r="S176" s="32"/>
    </row>
    <row r="177" spans="1:19" ht="28.5" customHeight="1">
      <c r="A177" s="136" t="s">
        <v>102</v>
      </c>
      <c r="B177" s="101"/>
      <c r="C177" s="101"/>
      <c r="D177" s="101"/>
      <c r="E177" s="549"/>
      <c r="F177" s="101"/>
      <c r="G177" s="101"/>
      <c r="H177" s="101"/>
      <c r="I177" s="101"/>
      <c r="J177" s="101"/>
      <c r="K177" s="101"/>
      <c r="L177" s="101"/>
      <c r="M177" s="101"/>
      <c r="N177" s="102"/>
      <c r="O177" s="101"/>
      <c r="P177" s="101"/>
      <c r="Q177" s="101"/>
      <c r="R177" s="101"/>
      <c r="S177" s="100"/>
    </row>
    <row r="178" spans="1:19" s="45" customFormat="1" ht="39" customHeight="1">
      <c r="A178" s="149">
        <v>3</v>
      </c>
      <c r="B178" s="78" t="s">
        <v>82</v>
      </c>
      <c r="C178" s="40" t="s">
        <v>994</v>
      </c>
      <c r="D178" s="18" t="s">
        <v>103</v>
      </c>
      <c r="E178" s="524">
        <v>15</v>
      </c>
      <c r="F178" s="78">
        <v>4297.5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397.66</v>
      </c>
      <c r="M178" s="78">
        <v>0</v>
      </c>
      <c r="N178" s="81">
        <v>0</v>
      </c>
      <c r="O178" s="78">
        <v>0</v>
      </c>
      <c r="P178" s="78">
        <v>0</v>
      </c>
      <c r="Q178" s="78">
        <v>0.04</v>
      </c>
      <c r="R178" s="78">
        <f>F178+G178+H178+J178+K178-O178-L178-N178+M178-Q178-P178</f>
        <v>3899.8</v>
      </c>
      <c r="S178" s="72"/>
    </row>
    <row r="179" spans="1:19" s="45" customFormat="1" ht="39" customHeight="1">
      <c r="A179" s="149">
        <v>157</v>
      </c>
      <c r="B179" s="71" t="s">
        <v>1287</v>
      </c>
      <c r="C179" s="47" t="s">
        <v>1288</v>
      </c>
      <c r="D179" s="18" t="s">
        <v>702</v>
      </c>
      <c r="E179" s="524">
        <v>15</v>
      </c>
      <c r="F179" s="78">
        <v>2000.1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71.68</v>
      </c>
      <c r="N179" s="81">
        <v>0</v>
      </c>
      <c r="O179" s="78">
        <v>0</v>
      </c>
      <c r="P179" s="78">
        <v>0</v>
      </c>
      <c r="Q179" s="78">
        <v>0.18</v>
      </c>
      <c r="R179" s="78">
        <f>F179+G179+H179+J179+K179-O179-L179-N179+M179-Q179-P179</f>
        <v>2071.6</v>
      </c>
      <c r="S179" s="72"/>
    </row>
    <row r="180" spans="1:19" ht="21" customHeight="1">
      <c r="A180" s="140" t="s">
        <v>137</v>
      </c>
      <c r="B180" s="78"/>
      <c r="C180" s="1"/>
      <c r="D180" s="1"/>
      <c r="E180" s="565"/>
      <c r="F180" s="36">
        <f>SUM(F178:F179)</f>
        <v>6297.6</v>
      </c>
      <c r="G180" s="36">
        <f aca="true" t="shared" si="29" ref="G180:R180">SUM(G178:G179)</f>
        <v>0</v>
      </c>
      <c r="H180" s="36">
        <f t="shared" si="29"/>
        <v>0</v>
      </c>
      <c r="I180" s="36">
        <f t="shared" si="29"/>
        <v>0</v>
      </c>
      <c r="J180" s="36">
        <f t="shared" si="29"/>
        <v>0</v>
      </c>
      <c r="K180" s="36">
        <f t="shared" si="29"/>
        <v>0</v>
      </c>
      <c r="L180" s="36">
        <f t="shared" si="29"/>
        <v>397.66</v>
      </c>
      <c r="M180" s="36">
        <f t="shared" si="29"/>
        <v>71.68</v>
      </c>
      <c r="N180" s="36">
        <f t="shared" si="29"/>
        <v>0</v>
      </c>
      <c r="O180" s="36">
        <f t="shared" si="29"/>
        <v>0</v>
      </c>
      <c r="P180" s="36">
        <f t="shared" si="29"/>
        <v>0</v>
      </c>
      <c r="Q180" s="36">
        <f t="shared" si="29"/>
        <v>0.22</v>
      </c>
      <c r="R180" s="36">
        <f t="shared" si="29"/>
        <v>5971.4</v>
      </c>
      <c r="S180" s="32"/>
    </row>
    <row r="181" spans="1:19" s="25" customFormat="1" ht="27" customHeight="1">
      <c r="A181" s="65"/>
      <c r="B181" s="60" t="s">
        <v>33</v>
      </c>
      <c r="C181" s="66"/>
      <c r="D181" s="66"/>
      <c r="E181" s="546"/>
      <c r="F181" s="89">
        <f>F176+F180</f>
        <v>10595.1</v>
      </c>
      <c r="G181" s="89">
        <f aca="true" t="shared" si="30" ref="G181:R181">G176+G180</f>
        <v>0</v>
      </c>
      <c r="H181" s="89">
        <f t="shared" si="30"/>
        <v>0</v>
      </c>
      <c r="I181" s="89">
        <f t="shared" si="30"/>
        <v>0</v>
      </c>
      <c r="J181" s="89">
        <f t="shared" si="30"/>
        <v>0</v>
      </c>
      <c r="K181" s="89">
        <f t="shared" si="30"/>
        <v>0</v>
      </c>
      <c r="L181" s="89">
        <f t="shared" si="30"/>
        <v>795.32</v>
      </c>
      <c r="M181" s="89">
        <f t="shared" si="30"/>
        <v>71.68</v>
      </c>
      <c r="N181" s="89">
        <f t="shared" si="30"/>
        <v>0</v>
      </c>
      <c r="O181" s="89">
        <f t="shared" si="30"/>
        <v>0</v>
      </c>
      <c r="P181" s="89">
        <f t="shared" si="30"/>
        <v>0</v>
      </c>
      <c r="Q181" s="89">
        <f t="shared" si="30"/>
        <v>0.26</v>
      </c>
      <c r="R181" s="89">
        <f t="shared" si="30"/>
        <v>9871.2</v>
      </c>
      <c r="S181" s="67"/>
    </row>
    <row r="182" spans="1:19" ht="18">
      <c r="A182" s="23"/>
      <c r="B182" s="10"/>
      <c r="C182" s="10"/>
      <c r="D182" s="10"/>
      <c r="E182" s="521"/>
      <c r="F182" s="10"/>
      <c r="G182" s="10"/>
      <c r="H182" s="10"/>
      <c r="I182" s="10"/>
      <c r="J182" s="10"/>
      <c r="K182" s="10"/>
      <c r="L182" s="10"/>
      <c r="M182" s="10"/>
      <c r="N182" s="24"/>
      <c r="O182" s="10"/>
      <c r="P182" s="10"/>
      <c r="Q182" s="10"/>
      <c r="R182" s="10"/>
      <c r="S182" s="34"/>
    </row>
    <row r="183" spans="1:19" ht="18">
      <c r="A183" s="23"/>
      <c r="B183" s="10"/>
      <c r="C183" s="10"/>
      <c r="D183" s="10"/>
      <c r="E183" s="521"/>
      <c r="F183" s="10"/>
      <c r="G183" s="10"/>
      <c r="H183" s="10"/>
      <c r="I183" s="10"/>
      <c r="J183" s="10"/>
      <c r="K183" s="10"/>
      <c r="L183" s="10"/>
      <c r="M183" s="10"/>
      <c r="N183" s="24"/>
      <c r="O183" s="10"/>
      <c r="P183" s="10"/>
      <c r="Q183" s="10"/>
      <c r="R183" s="10"/>
      <c r="S183" s="34"/>
    </row>
    <row r="184" spans="1:19" ht="18">
      <c r="A184" s="23"/>
      <c r="B184" s="10"/>
      <c r="C184" s="10"/>
      <c r="D184" s="10"/>
      <c r="E184" s="521"/>
      <c r="F184" s="10"/>
      <c r="G184" s="10"/>
      <c r="H184" s="10"/>
      <c r="I184" s="10"/>
      <c r="J184" s="10"/>
      <c r="K184" s="10"/>
      <c r="L184" s="10"/>
      <c r="M184" s="10"/>
      <c r="N184" s="24"/>
      <c r="O184" s="10"/>
      <c r="P184" s="10"/>
      <c r="Q184" s="10"/>
      <c r="R184" s="10"/>
      <c r="S184" s="34"/>
    </row>
    <row r="185" spans="1:19" ht="26.25" customHeight="1">
      <c r="A185" s="23"/>
      <c r="B185" s="10"/>
      <c r="C185" s="10"/>
      <c r="D185" s="10"/>
      <c r="E185" s="521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s="141" customFormat="1" ht="15.75">
      <c r="A186" s="145"/>
      <c r="B186" s="146"/>
      <c r="C186" s="146"/>
      <c r="D186" s="146" t="s">
        <v>43</v>
      </c>
      <c r="E186" s="616"/>
      <c r="F186" s="146"/>
      <c r="G186" s="146"/>
      <c r="H186" s="146"/>
      <c r="I186" s="146"/>
      <c r="J186" s="146"/>
      <c r="K186" s="146"/>
      <c r="M186" s="146"/>
      <c r="N186" s="146"/>
      <c r="O186" s="146"/>
      <c r="P186" s="146"/>
      <c r="Q186" s="144" t="s">
        <v>44</v>
      </c>
      <c r="R186" s="146"/>
      <c r="S186" s="146"/>
    </row>
    <row r="187" spans="1:19" s="141" customFormat="1" ht="15.75">
      <c r="A187" s="145" t="s">
        <v>1232</v>
      </c>
      <c r="B187" s="146"/>
      <c r="C187" s="146"/>
      <c r="D187" s="144" t="s">
        <v>42</v>
      </c>
      <c r="E187" s="613"/>
      <c r="F187" s="146"/>
      <c r="G187" s="146"/>
      <c r="H187" s="146"/>
      <c r="I187" s="146"/>
      <c r="J187" s="146"/>
      <c r="K187" s="146"/>
      <c r="M187" s="146"/>
      <c r="N187" s="146"/>
      <c r="O187" s="146"/>
      <c r="P187" s="146"/>
      <c r="Q187" s="144" t="s">
        <v>45</v>
      </c>
      <c r="R187" s="146"/>
      <c r="S187" s="146"/>
    </row>
    <row r="188" spans="1:19" s="141" customFormat="1" ht="15.75">
      <c r="A188" s="644"/>
      <c r="B188" s="645"/>
      <c r="C188" s="645"/>
      <c r="D188" s="646"/>
      <c r="E188" s="647"/>
      <c r="F188" s="645"/>
      <c r="G188" s="645"/>
      <c r="H188" s="645"/>
      <c r="I188" s="645"/>
      <c r="J188" s="645"/>
      <c r="K188" s="645"/>
      <c r="L188" s="648"/>
      <c r="M188" s="645"/>
      <c r="N188" s="645"/>
      <c r="O188" s="645"/>
      <c r="P188" s="645"/>
      <c r="Q188" s="646"/>
      <c r="R188" s="645"/>
      <c r="S188" s="645"/>
    </row>
    <row r="189" spans="1:19" s="141" customFormat="1" ht="33.75">
      <c r="A189" s="5" t="s">
        <v>0</v>
      </c>
      <c r="B189" s="37"/>
      <c r="C189" s="6"/>
      <c r="D189" s="128" t="s">
        <v>136</v>
      </c>
      <c r="E189" s="533"/>
      <c r="F189" s="6"/>
      <c r="G189" s="6"/>
      <c r="H189" s="6"/>
      <c r="I189" s="6"/>
      <c r="J189" s="6"/>
      <c r="K189" s="6"/>
      <c r="L189" s="6"/>
      <c r="M189" s="6"/>
      <c r="N189" s="7"/>
      <c r="O189" s="6"/>
      <c r="P189" s="6"/>
      <c r="Q189" s="6"/>
      <c r="R189" s="6"/>
      <c r="S189" s="29"/>
    </row>
    <row r="190" spans="1:19" s="141" customFormat="1" ht="19.5">
      <c r="A190" s="8"/>
      <c r="B190" s="133" t="s">
        <v>1174</v>
      </c>
      <c r="C190" s="9"/>
      <c r="D190" s="9"/>
      <c r="E190" s="521"/>
      <c r="F190" s="9"/>
      <c r="G190" s="9"/>
      <c r="H190" s="9"/>
      <c r="I190" s="9"/>
      <c r="J190" s="10"/>
      <c r="K190" s="10"/>
      <c r="L190" s="9"/>
      <c r="M190" s="9"/>
      <c r="N190" s="11"/>
      <c r="O190" s="9"/>
      <c r="P190" s="9"/>
      <c r="Q190" s="9"/>
      <c r="R190" s="9"/>
      <c r="S190" s="699" t="s">
        <v>1272</v>
      </c>
    </row>
    <row r="191" spans="1:19" s="141" customFormat="1" ht="24.75">
      <c r="A191" s="12"/>
      <c r="B191" s="49"/>
      <c r="C191" s="13"/>
      <c r="D191" s="130" t="s">
        <v>1295</v>
      </c>
      <c r="E191" s="522"/>
      <c r="F191" s="14"/>
      <c r="G191" s="14"/>
      <c r="H191" s="14"/>
      <c r="I191" s="14"/>
      <c r="J191" s="14"/>
      <c r="K191" s="14"/>
      <c r="L191" s="14"/>
      <c r="M191" s="14"/>
      <c r="N191" s="15"/>
      <c r="O191" s="14"/>
      <c r="P191" s="14"/>
      <c r="Q191" s="14"/>
      <c r="R191" s="14"/>
      <c r="S191" s="31"/>
    </row>
    <row r="192" spans="1:19" s="141" customFormat="1" ht="38.25" customHeight="1" thickBot="1">
      <c r="A192" s="54" t="s">
        <v>1126</v>
      </c>
      <c r="B192" s="74" t="s">
        <v>1127</v>
      </c>
      <c r="C192" s="74" t="s">
        <v>1</v>
      </c>
      <c r="D192" s="74" t="s">
        <v>1124</v>
      </c>
      <c r="E192" s="548" t="s">
        <v>1153</v>
      </c>
      <c r="F192" s="28" t="s">
        <v>1120</v>
      </c>
      <c r="G192" s="28" t="s">
        <v>1121</v>
      </c>
      <c r="H192" s="28" t="s">
        <v>16</v>
      </c>
      <c r="I192" s="28" t="s">
        <v>37</v>
      </c>
      <c r="J192" s="28" t="s">
        <v>36</v>
      </c>
      <c r="K192" s="28" t="s">
        <v>695</v>
      </c>
      <c r="L192" s="28" t="s">
        <v>18</v>
      </c>
      <c r="M192" s="28" t="s">
        <v>19</v>
      </c>
      <c r="N192" s="28" t="s">
        <v>1125</v>
      </c>
      <c r="O192" s="28" t="s">
        <v>22</v>
      </c>
      <c r="P192" s="28" t="s">
        <v>1138</v>
      </c>
      <c r="Q192" s="28" t="s">
        <v>32</v>
      </c>
      <c r="R192" s="28" t="s">
        <v>31</v>
      </c>
      <c r="S192" s="75" t="s">
        <v>20</v>
      </c>
    </row>
    <row r="193" spans="1:19" s="141" customFormat="1" ht="27.75" customHeight="1" thickTop="1">
      <c r="A193" s="643" t="s">
        <v>288</v>
      </c>
      <c r="B193" s="80"/>
      <c r="C193" s="64"/>
      <c r="D193" s="64"/>
      <c r="E193" s="612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62"/>
    </row>
    <row r="194" spans="1:19" s="141" customFormat="1" ht="50.25" customHeight="1">
      <c r="A194" s="149">
        <v>140</v>
      </c>
      <c r="B194" s="71" t="s">
        <v>1178</v>
      </c>
      <c r="C194" s="47" t="s">
        <v>1179</v>
      </c>
      <c r="D194" s="47" t="s">
        <v>1175</v>
      </c>
      <c r="E194" s="560">
        <v>15</v>
      </c>
      <c r="F194" s="71">
        <v>1750.05</v>
      </c>
      <c r="G194" s="71">
        <v>0</v>
      </c>
      <c r="H194" s="71">
        <v>0</v>
      </c>
      <c r="I194" s="71">
        <v>0</v>
      </c>
      <c r="J194" s="71">
        <v>0</v>
      </c>
      <c r="K194" s="71">
        <v>0</v>
      </c>
      <c r="L194" s="71">
        <v>0</v>
      </c>
      <c r="M194" s="71">
        <v>87.68</v>
      </c>
      <c r="N194" s="82">
        <v>0</v>
      </c>
      <c r="O194" s="71">
        <v>0</v>
      </c>
      <c r="P194" s="71">
        <v>0</v>
      </c>
      <c r="Q194" s="71">
        <v>-0.07</v>
      </c>
      <c r="R194" s="71">
        <f>F194+G194+H194+J194+K194-O194-L194-N194+M194-Q194</f>
        <v>1837.8</v>
      </c>
      <c r="S194" s="32"/>
    </row>
    <row r="195" spans="1:19" s="141" customFormat="1" ht="24" customHeight="1">
      <c r="A195" s="140" t="s">
        <v>137</v>
      </c>
      <c r="B195" s="71"/>
      <c r="C195" s="47"/>
      <c r="D195" s="47"/>
      <c r="E195" s="560"/>
      <c r="F195" s="77">
        <f aca="true" t="shared" si="31" ref="F195:R196">F194</f>
        <v>1750.05</v>
      </c>
      <c r="G195" s="77">
        <f t="shared" si="31"/>
        <v>0</v>
      </c>
      <c r="H195" s="77">
        <f t="shared" si="31"/>
        <v>0</v>
      </c>
      <c r="I195" s="77">
        <f t="shared" si="31"/>
        <v>0</v>
      </c>
      <c r="J195" s="77">
        <f t="shared" si="31"/>
        <v>0</v>
      </c>
      <c r="K195" s="77">
        <f t="shared" si="31"/>
        <v>0</v>
      </c>
      <c r="L195" s="77">
        <f t="shared" si="31"/>
        <v>0</v>
      </c>
      <c r="M195" s="77">
        <f t="shared" si="31"/>
        <v>87.68</v>
      </c>
      <c r="N195" s="77">
        <f t="shared" si="31"/>
        <v>0</v>
      </c>
      <c r="O195" s="77">
        <f t="shared" si="31"/>
        <v>0</v>
      </c>
      <c r="P195" s="77">
        <f t="shared" si="31"/>
        <v>0</v>
      </c>
      <c r="Q195" s="77">
        <f t="shared" si="31"/>
        <v>-0.07</v>
      </c>
      <c r="R195" s="77">
        <f t="shared" si="31"/>
        <v>1837.8</v>
      </c>
      <c r="S195" s="32"/>
    </row>
    <row r="196" spans="1:19" s="141" customFormat="1" ht="33" customHeight="1">
      <c r="A196" s="65"/>
      <c r="B196" s="60" t="s">
        <v>33</v>
      </c>
      <c r="C196" s="83"/>
      <c r="D196" s="83"/>
      <c r="E196" s="599"/>
      <c r="F196" s="84">
        <f t="shared" si="31"/>
        <v>1750.05</v>
      </c>
      <c r="G196" s="84">
        <f t="shared" si="31"/>
        <v>0</v>
      </c>
      <c r="H196" s="84">
        <f t="shared" si="31"/>
        <v>0</v>
      </c>
      <c r="I196" s="84">
        <f t="shared" si="31"/>
        <v>0</v>
      </c>
      <c r="J196" s="84">
        <f t="shared" si="31"/>
        <v>0</v>
      </c>
      <c r="K196" s="84">
        <f t="shared" si="31"/>
        <v>0</v>
      </c>
      <c r="L196" s="84">
        <f t="shared" si="31"/>
        <v>0</v>
      </c>
      <c r="M196" s="84">
        <f t="shared" si="31"/>
        <v>87.68</v>
      </c>
      <c r="N196" s="84">
        <f t="shared" si="31"/>
        <v>0</v>
      </c>
      <c r="O196" s="84">
        <f t="shared" si="31"/>
        <v>0</v>
      </c>
      <c r="P196" s="84">
        <f t="shared" si="31"/>
        <v>0</v>
      </c>
      <c r="Q196" s="84">
        <f t="shared" si="31"/>
        <v>-0.07</v>
      </c>
      <c r="R196" s="84">
        <f t="shared" si="31"/>
        <v>1837.8</v>
      </c>
      <c r="S196" s="67"/>
    </row>
    <row r="197" spans="1:19" s="141" customFormat="1" ht="19.5">
      <c r="A197" s="19"/>
      <c r="B197" s="3"/>
      <c r="C197" s="3"/>
      <c r="D197" s="3"/>
      <c r="E197" s="528"/>
      <c r="F197" s="3"/>
      <c r="G197" s="3"/>
      <c r="H197" s="3"/>
      <c r="I197" s="3"/>
      <c r="J197" s="3"/>
      <c r="K197" s="3"/>
      <c r="L197" s="3"/>
      <c r="M197" s="3"/>
      <c r="N197" s="21"/>
      <c r="O197" s="3"/>
      <c r="P197" s="3"/>
      <c r="Q197" s="3"/>
      <c r="R197" s="3"/>
      <c r="S197" s="33"/>
    </row>
    <row r="198" spans="1:19" s="141" customFormat="1" ht="19.5">
      <c r="A198" s="19"/>
      <c r="B198" s="3"/>
      <c r="C198" s="3"/>
      <c r="D198" s="3"/>
      <c r="E198" s="528"/>
      <c r="F198" s="3"/>
      <c r="G198" s="3"/>
      <c r="H198" s="3"/>
      <c r="I198" s="3"/>
      <c r="J198" s="3"/>
      <c r="K198" s="3"/>
      <c r="L198" s="3"/>
      <c r="M198" s="3"/>
      <c r="N198" s="21"/>
      <c r="O198" s="3"/>
      <c r="P198" s="3"/>
      <c r="Q198" s="3"/>
      <c r="R198" s="3"/>
      <c r="S198" s="33"/>
    </row>
    <row r="199" spans="1:19" s="141" customFormat="1" ht="19.5">
      <c r="A199" s="19"/>
      <c r="B199" s="3"/>
      <c r="C199" s="3"/>
      <c r="D199" s="3"/>
      <c r="E199" s="528"/>
      <c r="F199" s="3"/>
      <c r="G199" s="3"/>
      <c r="H199" s="3"/>
      <c r="I199" s="3"/>
      <c r="J199" s="3"/>
      <c r="K199" s="3"/>
      <c r="L199" s="3"/>
      <c r="M199" s="3"/>
      <c r="N199" s="21"/>
      <c r="O199" s="3"/>
      <c r="P199" s="3"/>
      <c r="Q199" s="3"/>
      <c r="R199" s="3"/>
      <c r="S199" s="33"/>
    </row>
    <row r="200" spans="1:19" s="141" customFormat="1" ht="19.5">
      <c r="A200" s="19"/>
      <c r="B200" s="3"/>
      <c r="C200" s="3"/>
      <c r="D200" s="3"/>
      <c r="E200" s="528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41" customFormat="1" ht="19.5">
      <c r="A201" s="19"/>
      <c r="B201" s="3"/>
      <c r="C201" s="3"/>
      <c r="D201" s="3"/>
      <c r="E201" s="528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41" customFormat="1" ht="19.5">
      <c r="A202" s="19"/>
      <c r="B202" s="3"/>
      <c r="C202" s="3"/>
      <c r="D202" s="3"/>
      <c r="E202" s="528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2:19" s="141" customFormat="1" ht="15.75">
      <c r="B203" s="144"/>
      <c r="C203" s="144"/>
      <c r="D203" s="144" t="s">
        <v>43</v>
      </c>
      <c r="E203" s="613"/>
      <c r="F203" s="144"/>
      <c r="G203" s="144"/>
      <c r="H203" s="144"/>
      <c r="I203" s="144"/>
      <c r="J203" s="144"/>
      <c r="K203" s="144"/>
      <c r="M203" s="144"/>
      <c r="N203" s="144"/>
      <c r="O203" s="144"/>
      <c r="P203" s="144" t="s">
        <v>44</v>
      </c>
      <c r="Q203" s="144"/>
      <c r="R203" s="144"/>
      <c r="S203" s="144"/>
    </row>
    <row r="204" spans="1:19" s="141" customFormat="1" ht="15.75">
      <c r="A204" s="141" t="s">
        <v>1232</v>
      </c>
      <c r="B204" s="144"/>
      <c r="C204" s="144"/>
      <c r="D204" s="144" t="s">
        <v>42</v>
      </c>
      <c r="E204" s="613"/>
      <c r="F204" s="144"/>
      <c r="G204" s="144"/>
      <c r="H204" s="144"/>
      <c r="I204" s="144"/>
      <c r="J204" s="144"/>
      <c r="K204" s="144"/>
      <c r="M204" s="144"/>
      <c r="N204" s="144"/>
      <c r="O204" s="144"/>
      <c r="P204" s="144" t="s">
        <v>45</v>
      </c>
      <c r="Q204" s="144"/>
      <c r="R204" s="144"/>
      <c r="S204" s="144"/>
    </row>
    <row r="205" spans="1:19" ht="18">
      <c r="A205" s="23"/>
      <c r="B205" s="10"/>
      <c r="C205" s="10"/>
      <c r="D205" s="10"/>
      <c r="E205" s="521"/>
      <c r="F205" s="10"/>
      <c r="G205" s="10"/>
      <c r="H205" s="10"/>
      <c r="I205" s="10"/>
      <c r="J205" s="10"/>
      <c r="K205" s="10"/>
      <c r="L205" s="10"/>
      <c r="M205" s="10"/>
      <c r="N205" s="24"/>
      <c r="O205" s="10"/>
      <c r="P205" s="10"/>
      <c r="Q205" s="10"/>
      <c r="R205" s="10"/>
      <c r="S205" s="34"/>
    </row>
    <row r="206" spans="1:19" ht="35.25" customHeight="1">
      <c r="A206" s="5" t="s">
        <v>0</v>
      </c>
      <c r="B206" s="37"/>
      <c r="C206" s="6"/>
      <c r="D206" s="129" t="s">
        <v>136</v>
      </c>
      <c r="E206" s="533"/>
      <c r="F206" s="6"/>
      <c r="G206" s="6"/>
      <c r="H206" s="6"/>
      <c r="I206" s="6"/>
      <c r="J206" s="6"/>
      <c r="K206" s="6"/>
      <c r="L206" s="6"/>
      <c r="M206" s="6"/>
      <c r="N206" s="7"/>
      <c r="O206" s="6"/>
      <c r="P206" s="6"/>
      <c r="Q206" s="6"/>
      <c r="R206" s="6"/>
      <c r="S206" s="29"/>
    </row>
    <row r="207" spans="1:19" ht="29.25" customHeight="1">
      <c r="A207" s="8"/>
      <c r="B207" s="133" t="s">
        <v>385</v>
      </c>
      <c r="C207" s="9"/>
      <c r="D207" s="9"/>
      <c r="E207" s="521"/>
      <c r="F207" s="9"/>
      <c r="G207" s="9"/>
      <c r="H207" s="9"/>
      <c r="I207" s="9"/>
      <c r="J207" s="10"/>
      <c r="K207" s="10"/>
      <c r="L207" s="9"/>
      <c r="M207" s="9"/>
      <c r="N207" s="11"/>
      <c r="O207" s="9"/>
      <c r="P207" s="9"/>
      <c r="Q207" s="9"/>
      <c r="R207" s="9"/>
      <c r="S207" s="699" t="s">
        <v>1273</v>
      </c>
    </row>
    <row r="208" spans="1:19" ht="28.5" customHeight="1">
      <c r="A208" s="12"/>
      <c r="B208" s="49"/>
      <c r="C208" s="13"/>
      <c r="D208" s="130" t="s">
        <v>1295</v>
      </c>
      <c r="E208" s="522"/>
      <c r="F208" s="14"/>
      <c r="G208" s="14"/>
      <c r="H208" s="14"/>
      <c r="I208" s="14"/>
      <c r="J208" s="14"/>
      <c r="K208" s="14"/>
      <c r="L208" s="14"/>
      <c r="M208" s="14"/>
      <c r="N208" s="15"/>
      <c r="O208" s="14"/>
      <c r="P208" s="14"/>
      <c r="Q208" s="14"/>
      <c r="R208" s="14"/>
      <c r="S208" s="31"/>
    </row>
    <row r="209" spans="1:19" s="58" customFormat="1" ht="30" customHeight="1" thickBot="1">
      <c r="A209" s="54" t="s">
        <v>1126</v>
      </c>
      <c r="B209" s="74" t="s">
        <v>1127</v>
      </c>
      <c r="C209" s="55" t="s">
        <v>1</v>
      </c>
      <c r="D209" s="55" t="s">
        <v>1124</v>
      </c>
      <c r="E209" s="548" t="s">
        <v>1153</v>
      </c>
      <c r="F209" s="28" t="s">
        <v>1120</v>
      </c>
      <c r="G209" s="28" t="s">
        <v>1121</v>
      </c>
      <c r="H209" s="28" t="s">
        <v>16</v>
      </c>
      <c r="I209" s="28" t="s">
        <v>37</v>
      </c>
      <c r="J209" s="46" t="s">
        <v>36</v>
      </c>
      <c r="K209" s="46" t="s">
        <v>695</v>
      </c>
      <c r="L209" s="56" t="s">
        <v>18</v>
      </c>
      <c r="M209" s="28" t="s">
        <v>19</v>
      </c>
      <c r="N209" s="46" t="s">
        <v>1125</v>
      </c>
      <c r="O209" s="28" t="s">
        <v>22</v>
      </c>
      <c r="P209" s="28" t="s">
        <v>1138</v>
      </c>
      <c r="Q209" s="28" t="s">
        <v>32</v>
      </c>
      <c r="R209" s="28" t="s">
        <v>31</v>
      </c>
      <c r="S209" s="57" t="s">
        <v>20</v>
      </c>
    </row>
    <row r="210" spans="1:19" ht="28.5" customHeight="1" thickTop="1">
      <c r="A210" s="136" t="s">
        <v>680</v>
      </c>
      <c r="B210" s="101"/>
      <c r="C210" s="101"/>
      <c r="D210" s="101"/>
      <c r="E210" s="549"/>
      <c r="F210" s="101"/>
      <c r="G210" s="101"/>
      <c r="H210" s="101"/>
      <c r="I210" s="101"/>
      <c r="J210" s="101"/>
      <c r="K210" s="101"/>
      <c r="L210" s="101"/>
      <c r="M210" s="101"/>
      <c r="N210" s="102"/>
      <c r="O210" s="101"/>
      <c r="P210" s="101"/>
      <c r="Q210" s="101"/>
      <c r="R210" s="101"/>
      <c r="S210" s="100"/>
    </row>
    <row r="211" spans="1:19" s="45" customFormat="1" ht="45" customHeight="1">
      <c r="A211" s="149">
        <v>68</v>
      </c>
      <c r="B211" s="78" t="s">
        <v>681</v>
      </c>
      <c r="C211" s="40" t="s">
        <v>995</v>
      </c>
      <c r="D211" s="18" t="s">
        <v>403</v>
      </c>
      <c r="E211" s="524">
        <v>15</v>
      </c>
      <c r="F211" s="78">
        <v>3600</v>
      </c>
      <c r="G211" s="78">
        <v>0</v>
      </c>
      <c r="H211" s="78">
        <v>0</v>
      </c>
      <c r="I211" s="78">
        <v>0</v>
      </c>
      <c r="J211" s="78">
        <v>0</v>
      </c>
      <c r="K211" s="78">
        <v>0</v>
      </c>
      <c r="L211" s="78">
        <v>180.26</v>
      </c>
      <c r="M211" s="78">
        <v>0</v>
      </c>
      <c r="N211" s="81">
        <v>0</v>
      </c>
      <c r="O211" s="78">
        <v>0</v>
      </c>
      <c r="P211" s="78">
        <v>0</v>
      </c>
      <c r="Q211" s="78">
        <v>-0.06</v>
      </c>
      <c r="R211" s="78">
        <f aca="true" t="shared" si="32" ref="R211:R216">F211+G211+H211+J211+K211-O211-L211-N211+M211-Q211-P211</f>
        <v>3419.7999999999997</v>
      </c>
      <c r="S211" s="72"/>
    </row>
    <row r="212" spans="1:19" s="45" customFormat="1" ht="45" customHeight="1">
      <c r="A212" s="149">
        <v>69</v>
      </c>
      <c r="B212" s="78" t="s">
        <v>682</v>
      </c>
      <c r="C212" s="40" t="s">
        <v>996</v>
      </c>
      <c r="D212" s="18" t="s">
        <v>9</v>
      </c>
      <c r="E212" s="524">
        <v>15</v>
      </c>
      <c r="F212" s="78">
        <v>2514.75</v>
      </c>
      <c r="G212" s="16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9.26</v>
      </c>
      <c r="M212" s="78">
        <v>0</v>
      </c>
      <c r="N212" s="81">
        <v>0</v>
      </c>
      <c r="O212" s="78">
        <v>0</v>
      </c>
      <c r="P212" s="78">
        <v>0</v>
      </c>
      <c r="Q212" s="78">
        <v>-0.11</v>
      </c>
      <c r="R212" s="78">
        <f t="shared" si="32"/>
        <v>2505.6</v>
      </c>
      <c r="S212" s="72"/>
    </row>
    <row r="213" spans="1:19" s="45" customFormat="1" ht="45" customHeight="1">
      <c r="A213" s="149">
        <v>70</v>
      </c>
      <c r="B213" s="78" t="s">
        <v>683</v>
      </c>
      <c r="C213" s="40" t="s">
        <v>997</v>
      </c>
      <c r="D213" s="18" t="s">
        <v>403</v>
      </c>
      <c r="E213" s="524">
        <v>15</v>
      </c>
      <c r="F213" s="78">
        <v>3600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180.26</v>
      </c>
      <c r="M213" s="78">
        <v>0</v>
      </c>
      <c r="N213" s="81">
        <v>0</v>
      </c>
      <c r="O213" s="78">
        <v>0</v>
      </c>
      <c r="P213" s="78">
        <v>600</v>
      </c>
      <c r="Q213" s="78">
        <v>-0.06</v>
      </c>
      <c r="R213" s="78">
        <f t="shared" si="32"/>
        <v>2819.7999999999997</v>
      </c>
      <c r="S213" s="72"/>
    </row>
    <row r="214" spans="1:19" s="45" customFormat="1" ht="45" customHeight="1">
      <c r="A214" s="149">
        <v>106</v>
      </c>
      <c r="B214" s="78" t="s">
        <v>1086</v>
      </c>
      <c r="C214" s="40" t="s">
        <v>1087</v>
      </c>
      <c r="D214" s="18" t="s">
        <v>6</v>
      </c>
      <c r="E214" s="524">
        <v>15</v>
      </c>
      <c r="F214" s="78">
        <v>3250.05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124.46</v>
      </c>
      <c r="M214" s="78">
        <v>0</v>
      </c>
      <c r="N214" s="81">
        <v>0</v>
      </c>
      <c r="O214" s="78">
        <v>0</v>
      </c>
      <c r="P214" s="78">
        <v>500</v>
      </c>
      <c r="Q214" s="78">
        <v>0.19</v>
      </c>
      <c r="R214" s="78">
        <f t="shared" si="32"/>
        <v>2625.4</v>
      </c>
      <c r="S214" s="72"/>
    </row>
    <row r="215" spans="1:19" s="45" customFormat="1" ht="45" customHeight="1">
      <c r="A215" s="149">
        <v>107</v>
      </c>
      <c r="B215" s="78" t="s">
        <v>1088</v>
      </c>
      <c r="C215" s="40" t="s">
        <v>1089</v>
      </c>
      <c r="D215" s="18" t="s">
        <v>6</v>
      </c>
      <c r="E215" s="524">
        <v>15</v>
      </c>
      <c r="F215" s="78">
        <v>3250.05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124.46</v>
      </c>
      <c r="M215" s="78">
        <v>0</v>
      </c>
      <c r="N215" s="81">
        <v>0</v>
      </c>
      <c r="O215" s="78">
        <v>0</v>
      </c>
      <c r="P215" s="78">
        <v>500</v>
      </c>
      <c r="Q215" s="78">
        <v>0.19</v>
      </c>
      <c r="R215" s="78">
        <f t="shared" si="32"/>
        <v>2625.4</v>
      </c>
      <c r="S215" s="72"/>
    </row>
    <row r="216" spans="1:19" ht="33" customHeight="1">
      <c r="A216" s="149">
        <v>116</v>
      </c>
      <c r="B216" s="71" t="s">
        <v>104</v>
      </c>
      <c r="C216" s="47" t="s">
        <v>714</v>
      </c>
      <c r="D216" s="47" t="s">
        <v>6</v>
      </c>
      <c r="E216" s="560">
        <v>15</v>
      </c>
      <c r="F216" s="71">
        <v>2500.05</v>
      </c>
      <c r="G216" s="71">
        <v>0</v>
      </c>
      <c r="H216" s="71">
        <v>0</v>
      </c>
      <c r="I216" s="71">
        <v>0</v>
      </c>
      <c r="J216" s="71">
        <v>0</v>
      </c>
      <c r="K216" s="71">
        <v>0</v>
      </c>
      <c r="L216" s="71">
        <v>7.66</v>
      </c>
      <c r="M216" s="71">
        <v>0</v>
      </c>
      <c r="N216" s="71">
        <v>0</v>
      </c>
      <c r="O216" s="71">
        <v>0</v>
      </c>
      <c r="P216" s="71">
        <v>0</v>
      </c>
      <c r="Q216" s="71">
        <v>-0.01</v>
      </c>
      <c r="R216" s="78">
        <f t="shared" si="32"/>
        <v>2492.4000000000005</v>
      </c>
      <c r="S216" s="32"/>
    </row>
    <row r="217" spans="1:19" ht="27" customHeight="1">
      <c r="A217" s="140" t="s">
        <v>137</v>
      </c>
      <c r="B217" s="78"/>
      <c r="C217" s="1"/>
      <c r="D217" s="1"/>
      <c r="E217" s="565"/>
      <c r="F217" s="36">
        <f>SUM(F211:F216)</f>
        <v>18714.899999999998</v>
      </c>
      <c r="G217" s="36">
        <f aca="true" t="shared" si="33" ref="G217:R217">SUM(G211:G216)</f>
        <v>0</v>
      </c>
      <c r="H217" s="36">
        <f t="shared" si="33"/>
        <v>0</v>
      </c>
      <c r="I217" s="36">
        <f t="shared" si="33"/>
        <v>0</v>
      </c>
      <c r="J217" s="36">
        <f t="shared" si="33"/>
        <v>0</v>
      </c>
      <c r="K217" s="36">
        <f t="shared" si="33"/>
        <v>0</v>
      </c>
      <c r="L217" s="36">
        <f t="shared" si="33"/>
        <v>626.3599999999999</v>
      </c>
      <c r="M217" s="36">
        <f t="shared" si="33"/>
        <v>0</v>
      </c>
      <c r="N217" s="36">
        <f t="shared" si="33"/>
        <v>0</v>
      </c>
      <c r="O217" s="36">
        <f t="shared" si="33"/>
        <v>0</v>
      </c>
      <c r="P217" s="36">
        <f t="shared" si="33"/>
        <v>1600</v>
      </c>
      <c r="Q217" s="36">
        <f t="shared" si="33"/>
        <v>0.14</v>
      </c>
      <c r="R217" s="36">
        <f t="shared" si="33"/>
        <v>16488.399999999998</v>
      </c>
      <c r="S217" s="32"/>
    </row>
    <row r="218" spans="1:19" s="25" customFormat="1" ht="27" customHeight="1">
      <c r="A218" s="65"/>
      <c r="B218" s="60" t="s">
        <v>33</v>
      </c>
      <c r="C218" s="66"/>
      <c r="D218" s="66"/>
      <c r="E218" s="546"/>
      <c r="F218" s="89">
        <f>F217</f>
        <v>18714.899999999998</v>
      </c>
      <c r="G218" s="89">
        <f aca="true" t="shared" si="34" ref="G218:R218">G217</f>
        <v>0</v>
      </c>
      <c r="H218" s="89">
        <f t="shared" si="34"/>
        <v>0</v>
      </c>
      <c r="I218" s="89">
        <f t="shared" si="34"/>
        <v>0</v>
      </c>
      <c r="J218" s="89">
        <f t="shared" si="34"/>
        <v>0</v>
      </c>
      <c r="K218" s="89">
        <f t="shared" si="34"/>
        <v>0</v>
      </c>
      <c r="L218" s="89">
        <f>L217</f>
        <v>626.3599999999999</v>
      </c>
      <c r="M218" s="89">
        <f>M217</f>
        <v>0</v>
      </c>
      <c r="N218" s="89">
        <f t="shared" si="34"/>
        <v>0</v>
      </c>
      <c r="O218" s="89">
        <f t="shared" si="34"/>
        <v>0</v>
      </c>
      <c r="P218" s="89">
        <f t="shared" si="34"/>
        <v>1600</v>
      </c>
      <c r="Q218" s="89">
        <f t="shared" si="34"/>
        <v>0.14</v>
      </c>
      <c r="R218" s="89">
        <f t="shared" si="34"/>
        <v>16488.399999999998</v>
      </c>
      <c r="S218" s="67"/>
    </row>
    <row r="219" spans="1:19" ht="18">
      <c r="A219" s="23"/>
      <c r="B219" s="10"/>
      <c r="C219" s="10"/>
      <c r="D219" s="10"/>
      <c r="E219" s="521"/>
      <c r="F219" s="10"/>
      <c r="G219" s="10"/>
      <c r="H219" s="10"/>
      <c r="I219" s="10"/>
      <c r="J219" s="10"/>
      <c r="K219" s="10"/>
      <c r="L219" s="10"/>
      <c r="M219" s="10"/>
      <c r="N219" s="24"/>
      <c r="O219" s="10"/>
      <c r="P219" s="10"/>
      <c r="Q219" s="10"/>
      <c r="R219" s="10"/>
      <c r="S219" s="34"/>
    </row>
    <row r="220" spans="1:19" ht="18">
      <c r="A220" s="23"/>
      <c r="B220" s="10"/>
      <c r="C220" s="10"/>
      <c r="D220" s="10"/>
      <c r="E220" s="521"/>
      <c r="F220" s="10"/>
      <c r="G220" s="10"/>
      <c r="H220" s="10"/>
      <c r="I220" s="10"/>
      <c r="J220" s="10"/>
      <c r="K220" s="10"/>
      <c r="L220" s="10"/>
      <c r="M220" s="10"/>
      <c r="N220" s="24"/>
      <c r="O220" s="10"/>
      <c r="P220" s="10"/>
      <c r="Q220" s="10"/>
      <c r="R220" s="10"/>
      <c r="S220" s="34"/>
    </row>
    <row r="221" spans="1:19" ht="18">
      <c r="A221" s="23"/>
      <c r="B221" s="10"/>
      <c r="C221" s="10"/>
      <c r="D221" s="10"/>
      <c r="E221" s="521"/>
      <c r="F221" s="10"/>
      <c r="G221" s="10"/>
      <c r="H221" s="10"/>
      <c r="I221" s="10"/>
      <c r="J221" s="10"/>
      <c r="K221" s="10"/>
      <c r="L221" s="10"/>
      <c r="M221" s="10"/>
      <c r="N221" s="24"/>
      <c r="O221" s="10"/>
      <c r="P221" s="10"/>
      <c r="Q221" s="10"/>
      <c r="R221" s="10"/>
      <c r="S221" s="34"/>
    </row>
    <row r="222" spans="1:19" ht="26.25" customHeight="1">
      <c r="A222" s="23"/>
      <c r="B222" s="10"/>
      <c r="C222" s="10"/>
      <c r="D222" s="10"/>
      <c r="E222" s="521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s="141" customFormat="1" ht="15.75">
      <c r="A223" s="145"/>
      <c r="B223" s="146"/>
      <c r="C223" s="146"/>
      <c r="D223" s="146" t="s">
        <v>43</v>
      </c>
      <c r="E223" s="616"/>
      <c r="F223" s="146"/>
      <c r="G223" s="146"/>
      <c r="H223" s="146"/>
      <c r="I223" s="146"/>
      <c r="J223" s="146"/>
      <c r="K223" s="146"/>
      <c r="M223" s="146"/>
      <c r="N223" s="146"/>
      <c r="O223" s="146"/>
      <c r="Q223" s="144" t="s">
        <v>44</v>
      </c>
      <c r="R223" s="146"/>
      <c r="S223" s="146"/>
    </row>
    <row r="224" spans="1:19" s="141" customFormat="1" ht="15.75">
      <c r="A224" s="145" t="s">
        <v>1232</v>
      </c>
      <c r="B224" s="146"/>
      <c r="C224" s="146"/>
      <c r="D224" s="144" t="s">
        <v>42</v>
      </c>
      <c r="E224" s="613"/>
      <c r="F224" s="146"/>
      <c r="G224" s="146"/>
      <c r="H224" s="146"/>
      <c r="I224" s="146"/>
      <c r="J224" s="146"/>
      <c r="K224" s="146"/>
      <c r="M224" s="146"/>
      <c r="N224" s="146"/>
      <c r="O224" s="146"/>
      <c r="Q224" s="144" t="s">
        <v>45</v>
      </c>
      <c r="R224" s="146"/>
      <c r="S224" s="146"/>
    </row>
    <row r="225" spans="1:19" s="141" customFormat="1" ht="15.75">
      <c r="A225" s="145"/>
      <c r="B225" s="146"/>
      <c r="C225" s="146"/>
      <c r="D225" s="144"/>
      <c r="E225" s="613"/>
      <c r="F225" s="146"/>
      <c r="G225" s="146"/>
      <c r="H225" s="146"/>
      <c r="I225" s="146"/>
      <c r="J225" s="146"/>
      <c r="K225" s="146"/>
      <c r="M225" s="146"/>
      <c r="N225" s="146"/>
      <c r="O225" s="146"/>
      <c r="Q225" s="144"/>
      <c r="R225" s="146"/>
      <c r="S225" s="146"/>
    </row>
    <row r="226" spans="1:19" s="141" customFormat="1" ht="33.75" hidden="1">
      <c r="A226" s="5" t="s">
        <v>0</v>
      </c>
      <c r="B226" s="37"/>
      <c r="C226" s="6"/>
      <c r="D226" s="128" t="s">
        <v>136</v>
      </c>
      <c r="E226" s="533"/>
      <c r="F226" s="6"/>
      <c r="G226" s="6"/>
      <c r="H226" s="6"/>
      <c r="I226" s="6"/>
      <c r="J226" s="6"/>
      <c r="K226" s="6"/>
      <c r="L226" s="6"/>
      <c r="M226" s="6"/>
      <c r="N226" s="7"/>
      <c r="O226" s="6"/>
      <c r="P226" s="6"/>
      <c r="Q226" s="6"/>
      <c r="R226" s="6"/>
      <c r="S226" s="29"/>
    </row>
    <row r="227" spans="1:19" s="141" customFormat="1" ht="19.5" hidden="1">
      <c r="A227" s="8"/>
      <c r="B227" s="133" t="s">
        <v>1180</v>
      </c>
      <c r="C227" s="9"/>
      <c r="D227" s="9"/>
      <c r="E227" s="521"/>
      <c r="F227" s="9"/>
      <c r="G227" s="9"/>
      <c r="H227" s="9"/>
      <c r="I227" s="9"/>
      <c r="J227" s="10"/>
      <c r="K227" s="10"/>
      <c r="L227" s="9"/>
      <c r="M227" s="9"/>
      <c r="N227" s="11"/>
      <c r="O227" s="9"/>
      <c r="P227" s="9"/>
      <c r="Q227" s="9"/>
      <c r="R227" s="9"/>
      <c r="S227" s="30" t="s">
        <v>1199</v>
      </c>
    </row>
    <row r="228" spans="1:19" s="141" customFormat="1" ht="24.75" hidden="1">
      <c r="A228" s="12"/>
      <c r="B228" s="49"/>
      <c r="C228" s="13"/>
      <c r="D228" s="130" t="s">
        <v>1295</v>
      </c>
      <c r="E228" s="522"/>
      <c r="F228" s="14"/>
      <c r="G228" s="14"/>
      <c r="H228" s="14"/>
      <c r="I228" s="14"/>
      <c r="J228" s="14"/>
      <c r="K228" s="14"/>
      <c r="L228" s="14"/>
      <c r="M228" s="14"/>
      <c r="N228" s="15"/>
      <c r="O228" s="14"/>
      <c r="P228" s="14"/>
      <c r="Q228" s="14"/>
      <c r="R228" s="14"/>
      <c r="S228" s="31"/>
    </row>
    <row r="229" spans="1:19" s="141" customFormat="1" ht="38.25" customHeight="1" hidden="1" thickBot="1">
      <c r="A229" s="54" t="s">
        <v>1126</v>
      </c>
      <c r="B229" s="74" t="s">
        <v>1127</v>
      </c>
      <c r="C229" s="74" t="s">
        <v>1</v>
      </c>
      <c r="D229" s="74" t="s">
        <v>1124</v>
      </c>
      <c r="E229" s="548" t="s">
        <v>1153</v>
      </c>
      <c r="F229" s="28" t="s">
        <v>1120</v>
      </c>
      <c r="G229" s="28" t="s">
        <v>1121</v>
      </c>
      <c r="H229" s="28" t="s">
        <v>16</v>
      </c>
      <c r="I229" s="28" t="s">
        <v>37</v>
      </c>
      <c r="J229" s="28" t="s">
        <v>36</v>
      </c>
      <c r="K229" s="28" t="s">
        <v>695</v>
      </c>
      <c r="L229" s="28" t="s">
        <v>18</v>
      </c>
      <c r="M229" s="28" t="s">
        <v>19</v>
      </c>
      <c r="N229" s="28" t="s">
        <v>1125</v>
      </c>
      <c r="O229" s="28" t="s">
        <v>22</v>
      </c>
      <c r="P229" s="28" t="s">
        <v>1138</v>
      </c>
      <c r="Q229" s="28" t="s">
        <v>32</v>
      </c>
      <c r="R229" s="28" t="s">
        <v>31</v>
      </c>
      <c r="S229" s="75" t="s">
        <v>20</v>
      </c>
    </row>
    <row r="230" spans="1:19" s="141" customFormat="1" ht="27.75" customHeight="1" hidden="1" thickTop="1">
      <c r="A230" s="643" t="s">
        <v>1181</v>
      </c>
      <c r="B230" s="80"/>
      <c r="C230" s="64"/>
      <c r="D230" s="64"/>
      <c r="E230" s="612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62"/>
    </row>
    <row r="231" spans="1:19" s="141" customFormat="1" ht="50.25" customHeight="1" hidden="1">
      <c r="A231" s="149">
        <v>23</v>
      </c>
      <c r="B231" s="71" t="s">
        <v>107</v>
      </c>
      <c r="C231" s="47"/>
      <c r="D231" s="47"/>
      <c r="E231" s="560"/>
      <c r="F231" s="71">
        <v>0</v>
      </c>
      <c r="G231" s="71">
        <v>0</v>
      </c>
      <c r="H231" s="71">
        <v>0</v>
      </c>
      <c r="I231" s="71">
        <v>0</v>
      </c>
      <c r="J231" s="71">
        <v>0</v>
      </c>
      <c r="K231" s="71">
        <v>0</v>
      </c>
      <c r="L231" s="71">
        <v>0</v>
      </c>
      <c r="M231" s="71">
        <v>0</v>
      </c>
      <c r="N231" s="82">
        <v>0</v>
      </c>
      <c r="O231" s="71">
        <v>0</v>
      </c>
      <c r="P231" s="71">
        <v>0</v>
      </c>
      <c r="Q231" s="71">
        <v>0</v>
      </c>
      <c r="R231" s="71">
        <f>F231+G231+H231+J231+K231-O231-L231-N231+M231-Q231</f>
        <v>0</v>
      </c>
      <c r="S231" s="32"/>
    </row>
    <row r="232" spans="1:19" s="141" customFormat="1" ht="24" customHeight="1" hidden="1">
      <c r="A232" s="140" t="s">
        <v>137</v>
      </c>
      <c r="B232" s="71"/>
      <c r="C232" s="47"/>
      <c r="D232" s="47"/>
      <c r="E232" s="560"/>
      <c r="F232" s="77">
        <f aca="true" t="shared" si="35" ref="F232:R233">F231</f>
        <v>0</v>
      </c>
      <c r="G232" s="77">
        <f t="shared" si="35"/>
        <v>0</v>
      </c>
      <c r="H232" s="77">
        <f t="shared" si="35"/>
        <v>0</v>
      </c>
      <c r="I232" s="77">
        <f t="shared" si="35"/>
        <v>0</v>
      </c>
      <c r="J232" s="77">
        <f t="shared" si="35"/>
        <v>0</v>
      </c>
      <c r="K232" s="77">
        <f t="shared" si="35"/>
        <v>0</v>
      </c>
      <c r="L232" s="77">
        <f t="shared" si="35"/>
        <v>0</v>
      </c>
      <c r="M232" s="77">
        <f t="shared" si="35"/>
        <v>0</v>
      </c>
      <c r="N232" s="77">
        <f t="shared" si="35"/>
        <v>0</v>
      </c>
      <c r="O232" s="77">
        <f t="shared" si="35"/>
        <v>0</v>
      </c>
      <c r="P232" s="77">
        <f t="shared" si="35"/>
        <v>0</v>
      </c>
      <c r="Q232" s="77">
        <f t="shared" si="35"/>
        <v>0</v>
      </c>
      <c r="R232" s="77">
        <f t="shared" si="35"/>
        <v>0</v>
      </c>
      <c r="S232" s="32"/>
    </row>
    <row r="233" spans="1:19" s="141" customFormat="1" ht="33" customHeight="1" hidden="1">
      <c r="A233" s="65"/>
      <c r="B233" s="60" t="s">
        <v>33</v>
      </c>
      <c r="C233" s="83"/>
      <c r="D233" s="83"/>
      <c r="E233" s="599"/>
      <c r="F233" s="84">
        <f t="shared" si="35"/>
        <v>0</v>
      </c>
      <c r="G233" s="84">
        <f t="shared" si="35"/>
        <v>0</v>
      </c>
      <c r="H233" s="84">
        <f t="shared" si="35"/>
        <v>0</v>
      </c>
      <c r="I233" s="84">
        <f t="shared" si="35"/>
        <v>0</v>
      </c>
      <c r="J233" s="84">
        <f t="shared" si="35"/>
        <v>0</v>
      </c>
      <c r="K233" s="84">
        <f t="shared" si="35"/>
        <v>0</v>
      </c>
      <c r="L233" s="84">
        <f t="shared" si="35"/>
        <v>0</v>
      </c>
      <c r="M233" s="84">
        <f t="shared" si="35"/>
        <v>0</v>
      </c>
      <c r="N233" s="84">
        <f t="shared" si="35"/>
        <v>0</v>
      </c>
      <c r="O233" s="84">
        <f t="shared" si="35"/>
        <v>0</v>
      </c>
      <c r="P233" s="84">
        <f t="shared" si="35"/>
        <v>0</v>
      </c>
      <c r="Q233" s="84">
        <f t="shared" si="35"/>
        <v>0</v>
      </c>
      <c r="R233" s="84">
        <f t="shared" si="35"/>
        <v>0</v>
      </c>
      <c r="S233" s="67"/>
    </row>
    <row r="234" spans="1:19" s="141" customFormat="1" ht="19.5" hidden="1">
      <c r="A234" s="19"/>
      <c r="B234" s="3"/>
      <c r="C234" s="3"/>
      <c r="D234" s="3"/>
      <c r="E234" s="528"/>
      <c r="F234" s="3"/>
      <c r="G234" s="3"/>
      <c r="H234" s="3"/>
      <c r="I234" s="3"/>
      <c r="J234" s="3"/>
      <c r="K234" s="3"/>
      <c r="L234" s="3"/>
      <c r="M234" s="3"/>
      <c r="N234" s="21"/>
      <c r="O234" s="3"/>
      <c r="P234" s="3"/>
      <c r="Q234" s="3"/>
      <c r="R234" s="3"/>
      <c r="S234" s="33"/>
    </row>
    <row r="235" spans="1:19" s="141" customFormat="1" ht="19.5" hidden="1">
      <c r="A235" s="19"/>
      <c r="B235" s="3"/>
      <c r="C235" s="3"/>
      <c r="D235" s="3"/>
      <c r="E235" s="528"/>
      <c r="F235" s="3"/>
      <c r="G235" s="3"/>
      <c r="H235" s="3"/>
      <c r="I235" s="3"/>
      <c r="J235" s="3"/>
      <c r="K235" s="3"/>
      <c r="L235" s="3"/>
      <c r="M235" s="3"/>
      <c r="N235" s="21"/>
      <c r="O235" s="3"/>
      <c r="P235" s="3"/>
      <c r="Q235" s="3"/>
      <c r="R235" s="3"/>
      <c r="S235" s="33"/>
    </row>
    <row r="236" spans="1:19" s="141" customFormat="1" ht="19.5" hidden="1">
      <c r="A236" s="19"/>
      <c r="B236" s="3"/>
      <c r="C236" s="3"/>
      <c r="D236" s="3"/>
      <c r="E236" s="528"/>
      <c r="F236" s="3"/>
      <c r="G236" s="3"/>
      <c r="H236" s="3"/>
      <c r="I236" s="3"/>
      <c r="J236" s="3"/>
      <c r="K236" s="3"/>
      <c r="L236" s="3"/>
      <c r="M236" s="3"/>
      <c r="N236" s="21"/>
      <c r="O236" s="3"/>
      <c r="P236" s="3"/>
      <c r="Q236" s="3"/>
      <c r="R236" s="3"/>
      <c r="S236" s="33"/>
    </row>
    <row r="237" spans="1:19" s="141" customFormat="1" ht="19.5" hidden="1">
      <c r="A237" s="19"/>
      <c r="B237" s="3"/>
      <c r="C237" s="3"/>
      <c r="D237" s="3"/>
      <c r="E237" s="528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41" customFormat="1" ht="19.5" hidden="1">
      <c r="A238" s="19"/>
      <c r="B238" s="3"/>
      <c r="C238" s="3"/>
      <c r="D238" s="3"/>
      <c r="E238" s="528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41" customFormat="1" ht="19.5" hidden="1">
      <c r="A239" s="19"/>
      <c r="B239" s="3"/>
      <c r="C239" s="3"/>
      <c r="D239" s="3"/>
      <c r="E239" s="528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2:19" s="141" customFormat="1" ht="15.75" hidden="1">
      <c r="B240" s="144"/>
      <c r="C240" s="144"/>
      <c r="D240" s="144" t="s">
        <v>43</v>
      </c>
      <c r="E240" s="613"/>
      <c r="F240" s="144"/>
      <c r="G240" s="144"/>
      <c r="H240" s="144"/>
      <c r="I240" s="144"/>
      <c r="J240" s="144"/>
      <c r="K240" s="144"/>
      <c r="M240" s="144"/>
      <c r="N240" s="144"/>
      <c r="O240" s="144"/>
      <c r="P240" s="144" t="s">
        <v>44</v>
      </c>
      <c r="Q240" s="144"/>
      <c r="R240" s="144"/>
      <c r="S240" s="144"/>
    </row>
    <row r="241" spans="1:19" s="141" customFormat="1" ht="15.75" hidden="1">
      <c r="A241" s="141" t="s">
        <v>1232</v>
      </c>
      <c r="B241" s="144"/>
      <c r="C241" s="144"/>
      <c r="D241" s="144" t="s">
        <v>42</v>
      </c>
      <c r="E241" s="613"/>
      <c r="F241" s="144"/>
      <c r="G241" s="144"/>
      <c r="H241" s="144"/>
      <c r="I241" s="144"/>
      <c r="J241" s="144"/>
      <c r="K241" s="144"/>
      <c r="M241" s="144"/>
      <c r="N241" s="144"/>
      <c r="O241" s="144"/>
      <c r="P241" s="144" t="s">
        <v>45</v>
      </c>
      <c r="Q241" s="144"/>
      <c r="R241" s="144"/>
      <c r="S241" s="144"/>
    </row>
    <row r="243" spans="1:19" ht="33.75">
      <c r="A243" s="5" t="s">
        <v>0</v>
      </c>
      <c r="B243" s="22"/>
      <c r="C243" s="6"/>
      <c r="D243" s="128" t="s">
        <v>136</v>
      </c>
      <c r="E243" s="533"/>
      <c r="F243" s="6"/>
      <c r="G243" s="6"/>
      <c r="H243" s="6"/>
      <c r="I243" s="6"/>
      <c r="J243" s="6"/>
      <c r="K243" s="6"/>
      <c r="L243" s="6"/>
      <c r="M243" s="6"/>
      <c r="N243" s="7"/>
      <c r="O243" s="6"/>
      <c r="P243" s="6"/>
      <c r="Q243" s="6"/>
      <c r="R243" s="6"/>
      <c r="S243" s="29"/>
    </row>
    <row r="244" spans="1:19" ht="31.5" customHeight="1">
      <c r="A244" s="8"/>
      <c r="B244" s="133" t="s">
        <v>129</v>
      </c>
      <c r="C244" s="9"/>
      <c r="D244" s="9"/>
      <c r="E244" s="521"/>
      <c r="F244" s="9"/>
      <c r="G244" s="9"/>
      <c r="H244" s="9"/>
      <c r="I244" s="9"/>
      <c r="J244" s="10"/>
      <c r="K244" s="10"/>
      <c r="L244" s="9"/>
      <c r="M244" s="9"/>
      <c r="N244" s="11"/>
      <c r="O244" s="9"/>
      <c r="P244" s="9"/>
      <c r="Q244" s="9"/>
      <c r="R244" s="9"/>
      <c r="S244" s="699" t="s">
        <v>1274</v>
      </c>
    </row>
    <row r="245" spans="1:19" ht="33" customHeight="1">
      <c r="A245" s="12"/>
      <c r="B245" s="49"/>
      <c r="C245" s="13"/>
      <c r="D245" s="130" t="s">
        <v>1295</v>
      </c>
      <c r="E245" s="522"/>
      <c r="F245" s="14"/>
      <c r="G245" s="14"/>
      <c r="H245" s="14"/>
      <c r="I245" s="14"/>
      <c r="J245" s="14"/>
      <c r="K245" s="14"/>
      <c r="L245" s="14"/>
      <c r="M245" s="14"/>
      <c r="N245" s="15"/>
      <c r="O245" s="14"/>
      <c r="P245" s="14"/>
      <c r="Q245" s="14"/>
      <c r="R245" s="14"/>
      <c r="S245" s="31"/>
    </row>
    <row r="246" spans="1:19" s="85" customFormat="1" ht="31.5" customHeight="1" thickBot="1">
      <c r="A246" s="54" t="s">
        <v>1126</v>
      </c>
      <c r="B246" s="74" t="s">
        <v>1127</v>
      </c>
      <c r="C246" s="74" t="s">
        <v>1</v>
      </c>
      <c r="D246" s="74" t="s">
        <v>1124</v>
      </c>
      <c r="E246" s="548" t="s">
        <v>1153</v>
      </c>
      <c r="F246" s="28" t="s">
        <v>1120</v>
      </c>
      <c r="G246" s="28" t="s">
        <v>1121</v>
      </c>
      <c r="H246" s="28" t="s">
        <v>16</v>
      </c>
      <c r="I246" s="28" t="s">
        <v>37</v>
      </c>
      <c r="J246" s="28" t="s">
        <v>36</v>
      </c>
      <c r="K246" s="28" t="s">
        <v>695</v>
      </c>
      <c r="L246" s="28" t="s">
        <v>18</v>
      </c>
      <c r="M246" s="28" t="s">
        <v>19</v>
      </c>
      <c r="N246" s="28" t="s">
        <v>1125</v>
      </c>
      <c r="O246" s="28" t="s">
        <v>22</v>
      </c>
      <c r="P246" s="28" t="s">
        <v>1138</v>
      </c>
      <c r="Q246" s="28" t="s">
        <v>32</v>
      </c>
      <c r="R246" s="28" t="s">
        <v>31</v>
      </c>
      <c r="S246" s="75" t="s">
        <v>20</v>
      </c>
    </row>
    <row r="247" spans="1:19" ht="33" customHeight="1" thickTop="1">
      <c r="A247" s="136" t="s">
        <v>142</v>
      </c>
      <c r="B247" s="98"/>
      <c r="C247" s="99"/>
      <c r="D247" s="99"/>
      <c r="E247" s="544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100"/>
    </row>
    <row r="248" spans="1:19" ht="40.5" customHeight="1">
      <c r="A248" s="149">
        <v>57</v>
      </c>
      <c r="B248" s="71" t="s">
        <v>81</v>
      </c>
      <c r="C248" s="47" t="s">
        <v>998</v>
      </c>
      <c r="D248" s="47" t="s">
        <v>94</v>
      </c>
      <c r="E248" s="560">
        <v>15</v>
      </c>
      <c r="F248" s="71">
        <v>4200</v>
      </c>
      <c r="G248" s="71">
        <v>0</v>
      </c>
      <c r="H248" s="71">
        <v>0</v>
      </c>
      <c r="I248" s="71">
        <v>0</v>
      </c>
      <c r="J248" s="71">
        <v>0</v>
      </c>
      <c r="K248" s="71">
        <v>0</v>
      </c>
      <c r="L248" s="71">
        <v>381.04</v>
      </c>
      <c r="M248" s="71">
        <v>0</v>
      </c>
      <c r="N248" s="71">
        <v>0</v>
      </c>
      <c r="O248" s="71">
        <v>0</v>
      </c>
      <c r="P248" s="71">
        <v>0</v>
      </c>
      <c r="Q248" s="71">
        <v>-0.04</v>
      </c>
      <c r="R248" s="71">
        <f>F248+G248+H248+J248-K248-O248-L248-N248+M248-Q248-P248</f>
        <v>3819</v>
      </c>
      <c r="S248" s="32"/>
    </row>
    <row r="249" spans="1:19" ht="40.5" customHeight="1">
      <c r="A249" s="149">
        <v>58</v>
      </c>
      <c r="B249" s="71" t="s">
        <v>684</v>
      </c>
      <c r="C249" s="47" t="s">
        <v>999</v>
      </c>
      <c r="D249" s="47" t="s">
        <v>94</v>
      </c>
      <c r="E249" s="560">
        <v>15</v>
      </c>
      <c r="F249" s="71">
        <v>2500.05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71">
        <v>7.66</v>
      </c>
      <c r="M249" s="71">
        <v>0</v>
      </c>
      <c r="N249" s="71">
        <v>0</v>
      </c>
      <c r="O249" s="71">
        <v>0</v>
      </c>
      <c r="P249" s="71">
        <v>0</v>
      </c>
      <c r="Q249" s="71">
        <v>-0.01</v>
      </c>
      <c r="R249" s="71">
        <f>F249+G249+H249+J249-K249-O249-L249-N249+M249-Q249-P249</f>
        <v>2492.4000000000005</v>
      </c>
      <c r="S249" s="32"/>
    </row>
    <row r="250" spans="1:19" ht="40.5" customHeight="1">
      <c r="A250" s="149">
        <v>60</v>
      </c>
      <c r="B250" s="71" t="s">
        <v>685</v>
      </c>
      <c r="C250" s="47" t="s">
        <v>1000</v>
      </c>
      <c r="D250" s="47" t="s">
        <v>94</v>
      </c>
      <c r="E250" s="560">
        <v>15</v>
      </c>
      <c r="F250" s="71">
        <v>2500.05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7.66</v>
      </c>
      <c r="M250" s="71">
        <v>0</v>
      </c>
      <c r="N250" s="71">
        <v>0</v>
      </c>
      <c r="O250" s="71">
        <v>0</v>
      </c>
      <c r="P250" s="71">
        <v>500</v>
      </c>
      <c r="Q250" s="71">
        <v>-0.01</v>
      </c>
      <c r="R250" s="71">
        <f>F250+G250+H250+J250-K250-O250-L250-N250+M250-Q250-P250</f>
        <v>1992.4000000000005</v>
      </c>
      <c r="S250" s="32"/>
    </row>
    <row r="251" spans="1:19" ht="22.5" customHeight="1">
      <c r="A251" s="140" t="s">
        <v>137</v>
      </c>
      <c r="B251" s="71"/>
      <c r="C251" s="47"/>
      <c r="D251" s="47"/>
      <c r="E251" s="560"/>
      <c r="F251" s="50">
        <f>SUM(F248:F250)</f>
        <v>9200.1</v>
      </c>
      <c r="G251" s="50">
        <f aca="true" t="shared" si="36" ref="G251:R251">SUM(G248:G250)</f>
        <v>0</v>
      </c>
      <c r="H251" s="50">
        <f t="shared" si="36"/>
        <v>0</v>
      </c>
      <c r="I251" s="50">
        <f t="shared" si="36"/>
        <v>0</v>
      </c>
      <c r="J251" s="50">
        <f t="shared" si="36"/>
        <v>0</v>
      </c>
      <c r="K251" s="50">
        <f t="shared" si="36"/>
        <v>0</v>
      </c>
      <c r="L251" s="50">
        <f>SUM(L248:L250)</f>
        <v>396.36000000000007</v>
      </c>
      <c r="M251" s="50">
        <f>SUM(M248:M250)</f>
        <v>0</v>
      </c>
      <c r="N251" s="50">
        <f t="shared" si="36"/>
        <v>0</v>
      </c>
      <c r="O251" s="50">
        <f t="shared" si="36"/>
        <v>0</v>
      </c>
      <c r="P251" s="50">
        <f t="shared" si="36"/>
        <v>500</v>
      </c>
      <c r="Q251" s="50">
        <f t="shared" si="36"/>
        <v>-0.060000000000000005</v>
      </c>
      <c r="R251" s="50">
        <f t="shared" si="36"/>
        <v>8303.800000000001</v>
      </c>
      <c r="S251" s="32"/>
    </row>
    <row r="252" spans="1:19" ht="33" customHeight="1">
      <c r="A252" s="136" t="s">
        <v>1090</v>
      </c>
      <c r="B252" s="98"/>
      <c r="C252" s="99"/>
      <c r="D252" s="99"/>
      <c r="E252" s="544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100"/>
    </row>
    <row r="253" spans="1:19" ht="40.5" customHeight="1">
      <c r="A253" s="149">
        <v>103</v>
      </c>
      <c r="B253" s="71" t="s">
        <v>1091</v>
      </c>
      <c r="C253" s="47" t="s">
        <v>1092</v>
      </c>
      <c r="D253" s="47" t="s">
        <v>94</v>
      </c>
      <c r="E253" s="560">
        <v>15</v>
      </c>
      <c r="F253" s="71">
        <v>3157.24</v>
      </c>
      <c r="G253" s="71">
        <v>0</v>
      </c>
      <c r="H253" s="71">
        <v>0</v>
      </c>
      <c r="I253" s="71">
        <v>0</v>
      </c>
      <c r="J253" s="71">
        <v>0</v>
      </c>
      <c r="K253" s="71">
        <v>0</v>
      </c>
      <c r="L253" s="71">
        <v>114.36</v>
      </c>
      <c r="M253" s="71">
        <v>0</v>
      </c>
      <c r="N253" s="71">
        <v>0</v>
      </c>
      <c r="O253" s="71">
        <v>0</v>
      </c>
      <c r="P253" s="71">
        <v>0</v>
      </c>
      <c r="Q253" s="71">
        <v>0.08</v>
      </c>
      <c r="R253" s="71">
        <f>F253+G253+H253+J253+K253-O253-L253-N253+M253-Q253-P253</f>
        <v>3042.7999999999997</v>
      </c>
      <c r="S253" s="32"/>
    </row>
    <row r="254" spans="1:19" ht="40.5" customHeight="1">
      <c r="A254" s="149">
        <v>104</v>
      </c>
      <c r="B254" s="71" t="s">
        <v>1093</v>
      </c>
      <c r="C254" s="47" t="s">
        <v>1094</v>
      </c>
      <c r="D254" s="47" t="s">
        <v>94</v>
      </c>
      <c r="E254" s="560">
        <v>15</v>
      </c>
      <c r="F254" s="71">
        <v>1600.05</v>
      </c>
      <c r="G254" s="71">
        <v>0</v>
      </c>
      <c r="H254" s="71">
        <v>0</v>
      </c>
      <c r="I254" s="71">
        <v>0</v>
      </c>
      <c r="J254" s="71">
        <v>0</v>
      </c>
      <c r="K254" s="71">
        <v>0</v>
      </c>
      <c r="L254" s="71">
        <v>0</v>
      </c>
      <c r="M254" s="71">
        <v>109.2</v>
      </c>
      <c r="N254" s="71">
        <v>0</v>
      </c>
      <c r="O254" s="71">
        <v>0</v>
      </c>
      <c r="P254" s="71">
        <v>0</v>
      </c>
      <c r="Q254" s="71">
        <v>-0.15</v>
      </c>
      <c r="R254" s="71">
        <f>F254+G254+H254+J254+K254-O254-L254-N254+M254-Q254-P254</f>
        <v>1709.4</v>
      </c>
      <c r="S254" s="32"/>
    </row>
    <row r="255" spans="1:19" s="242" customFormat="1" ht="35.25" customHeight="1">
      <c r="A255" s="662">
        <v>150</v>
      </c>
      <c r="B255" s="71" t="s">
        <v>1205</v>
      </c>
      <c r="C255" s="47" t="s">
        <v>1206</v>
      </c>
      <c r="D255" s="47" t="s">
        <v>94</v>
      </c>
      <c r="E255" s="560">
        <v>15</v>
      </c>
      <c r="F255" s="16">
        <v>2500.05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7.66</v>
      </c>
      <c r="M255" s="43">
        <v>0</v>
      </c>
      <c r="N255" s="43">
        <v>0</v>
      </c>
      <c r="O255" s="43">
        <v>0</v>
      </c>
      <c r="P255" s="43">
        <v>0</v>
      </c>
      <c r="Q255" s="43">
        <v>-0.01</v>
      </c>
      <c r="R255" s="71">
        <f>F255+G255+H255+J255+K255-O255-L255-N255+M255-Q255-P255</f>
        <v>2492.4000000000005</v>
      </c>
      <c r="S255" s="32"/>
    </row>
    <row r="256" spans="1:19" s="342" customFormat="1" ht="35.25" customHeight="1">
      <c r="A256" s="315"/>
      <c r="B256" s="51" t="s">
        <v>1215</v>
      </c>
      <c r="C256" s="51"/>
      <c r="D256" s="51"/>
      <c r="E256" s="663"/>
      <c r="F256" s="51">
        <f aca="true" t="shared" si="37" ref="F256:R256">SUM(F253:F255)</f>
        <v>7257.34</v>
      </c>
      <c r="G256" s="51">
        <f t="shared" si="37"/>
        <v>0</v>
      </c>
      <c r="H256" s="51">
        <f t="shared" si="37"/>
        <v>0</v>
      </c>
      <c r="I256" s="51">
        <f t="shared" si="37"/>
        <v>0</v>
      </c>
      <c r="J256" s="51">
        <f t="shared" si="37"/>
        <v>0</v>
      </c>
      <c r="K256" s="51">
        <f t="shared" si="37"/>
        <v>0</v>
      </c>
      <c r="L256" s="51">
        <f t="shared" si="37"/>
        <v>122.02</v>
      </c>
      <c r="M256" s="51">
        <f t="shared" si="37"/>
        <v>109.2</v>
      </c>
      <c r="N256" s="51">
        <f t="shared" si="37"/>
        <v>0</v>
      </c>
      <c r="O256" s="51">
        <f t="shared" si="37"/>
        <v>0</v>
      </c>
      <c r="P256" s="51">
        <f t="shared" si="37"/>
        <v>0</v>
      </c>
      <c r="Q256" s="51">
        <f t="shared" si="37"/>
        <v>-0.07999999999999999</v>
      </c>
      <c r="R256" s="51">
        <f t="shared" si="37"/>
        <v>7244.6</v>
      </c>
      <c r="S256" s="51"/>
    </row>
    <row r="257" spans="1:19" s="25" customFormat="1" ht="33" customHeight="1">
      <c r="A257" s="65"/>
      <c r="B257" s="60" t="s">
        <v>33</v>
      </c>
      <c r="C257" s="73"/>
      <c r="D257" s="73"/>
      <c r="E257" s="562"/>
      <c r="F257" s="89">
        <f aca="true" t="shared" si="38" ref="F257:R257">F251+F256</f>
        <v>16457.440000000002</v>
      </c>
      <c r="G257" s="89">
        <f t="shared" si="38"/>
        <v>0</v>
      </c>
      <c r="H257" s="89">
        <f t="shared" si="38"/>
        <v>0</v>
      </c>
      <c r="I257" s="89">
        <f t="shared" si="38"/>
        <v>0</v>
      </c>
      <c r="J257" s="89">
        <f t="shared" si="38"/>
        <v>0</v>
      </c>
      <c r="K257" s="89">
        <f t="shared" si="38"/>
        <v>0</v>
      </c>
      <c r="L257" s="89">
        <f t="shared" si="38"/>
        <v>518.3800000000001</v>
      </c>
      <c r="M257" s="89">
        <f t="shared" si="38"/>
        <v>109.2</v>
      </c>
      <c r="N257" s="89">
        <f t="shared" si="38"/>
        <v>0</v>
      </c>
      <c r="O257" s="89">
        <f t="shared" si="38"/>
        <v>0</v>
      </c>
      <c r="P257" s="89">
        <f t="shared" si="38"/>
        <v>500</v>
      </c>
      <c r="Q257" s="89">
        <f t="shared" si="38"/>
        <v>-0.13999999999999999</v>
      </c>
      <c r="R257" s="89">
        <f t="shared" si="38"/>
        <v>15548.400000000001</v>
      </c>
      <c r="S257" s="66"/>
    </row>
    <row r="258" ht="18">
      <c r="N258" s="3"/>
    </row>
    <row r="259" ht="18">
      <c r="N259" s="3"/>
    </row>
    <row r="260" ht="18">
      <c r="N260" s="3"/>
    </row>
    <row r="261" ht="18">
      <c r="N261" s="3"/>
    </row>
    <row r="262" ht="18">
      <c r="N262" s="3"/>
    </row>
    <row r="263" spans="2:19" s="141" customFormat="1" ht="15.75">
      <c r="B263" s="144"/>
      <c r="C263" s="144"/>
      <c r="D263" s="144" t="s">
        <v>43</v>
      </c>
      <c r="E263" s="613"/>
      <c r="F263" s="144"/>
      <c r="G263" s="144"/>
      <c r="H263" s="144"/>
      <c r="I263" s="144"/>
      <c r="J263" s="144"/>
      <c r="K263" s="144"/>
      <c r="M263" s="144"/>
      <c r="N263" s="144"/>
      <c r="O263" s="144"/>
      <c r="P263" s="144" t="s">
        <v>44</v>
      </c>
      <c r="Q263" s="144"/>
      <c r="R263" s="144"/>
      <c r="S263" s="144"/>
    </row>
    <row r="264" spans="1:19" s="141" customFormat="1" ht="15.75">
      <c r="A264" s="141" t="s">
        <v>1232</v>
      </c>
      <c r="B264" s="144"/>
      <c r="C264" s="144"/>
      <c r="D264" s="144" t="s">
        <v>42</v>
      </c>
      <c r="E264" s="613"/>
      <c r="F264" s="144"/>
      <c r="G264" s="144"/>
      <c r="H264" s="144"/>
      <c r="I264" s="144"/>
      <c r="J264" s="144"/>
      <c r="K264" s="144"/>
      <c r="M264" s="144"/>
      <c r="N264" s="144"/>
      <c r="O264" s="144"/>
      <c r="P264" s="144" t="s">
        <v>45</v>
      </c>
      <c r="Q264" s="144"/>
      <c r="R264" s="144"/>
      <c r="S264" s="144"/>
    </row>
    <row r="267" spans="1:19" ht="26.25">
      <c r="A267" s="5" t="s">
        <v>0</v>
      </c>
      <c r="B267" s="37"/>
      <c r="C267" s="6"/>
      <c r="D267" s="150" t="s">
        <v>136</v>
      </c>
      <c r="E267" s="617"/>
      <c r="F267" s="6"/>
      <c r="G267" s="6"/>
      <c r="H267" s="6"/>
      <c r="I267" s="6"/>
      <c r="J267" s="6"/>
      <c r="K267" s="6"/>
      <c r="L267" s="6"/>
      <c r="M267" s="6"/>
      <c r="N267" s="7"/>
      <c r="O267" s="6"/>
      <c r="P267" s="6"/>
      <c r="Q267" s="6"/>
      <c r="R267" s="6"/>
      <c r="S267" s="29"/>
    </row>
    <row r="268" spans="1:19" ht="18">
      <c r="A268" s="8"/>
      <c r="B268" s="151" t="s">
        <v>135</v>
      </c>
      <c r="C268" s="9"/>
      <c r="D268" s="9"/>
      <c r="E268" s="521"/>
      <c r="F268" s="9"/>
      <c r="G268" s="9"/>
      <c r="H268" s="9"/>
      <c r="I268" s="9"/>
      <c r="J268" s="10"/>
      <c r="K268" s="10"/>
      <c r="L268" s="9"/>
      <c r="M268" s="9"/>
      <c r="N268" s="11"/>
      <c r="O268" s="9"/>
      <c r="P268" s="9"/>
      <c r="Q268" s="9"/>
      <c r="R268" s="9"/>
      <c r="S268" s="699" t="s">
        <v>1275</v>
      </c>
    </row>
    <row r="269" spans="1:19" ht="24.75">
      <c r="A269" s="12"/>
      <c r="B269" s="49"/>
      <c r="C269" s="13"/>
      <c r="D269" s="130" t="s">
        <v>1295</v>
      </c>
      <c r="E269" s="522"/>
      <c r="F269" s="14"/>
      <c r="G269" s="14"/>
      <c r="H269" s="14"/>
      <c r="I269" s="14"/>
      <c r="J269" s="14"/>
      <c r="K269" s="14"/>
      <c r="L269" s="14"/>
      <c r="M269" s="14"/>
      <c r="N269" s="15"/>
      <c r="O269" s="14"/>
      <c r="P269" s="14"/>
      <c r="Q269" s="14"/>
      <c r="R269" s="14"/>
      <c r="S269" s="31"/>
    </row>
    <row r="270" spans="1:19" s="85" customFormat="1" ht="22.5">
      <c r="A270" s="626" t="s">
        <v>1126</v>
      </c>
      <c r="B270" s="627" t="s">
        <v>1127</v>
      </c>
      <c r="C270" s="627" t="s">
        <v>1</v>
      </c>
      <c r="D270" s="627" t="s">
        <v>1124</v>
      </c>
      <c r="E270" s="548" t="s">
        <v>1153</v>
      </c>
      <c r="F270" s="639" t="s">
        <v>1120</v>
      </c>
      <c r="G270" s="639" t="s">
        <v>1121</v>
      </c>
      <c r="H270" s="639" t="s">
        <v>16</v>
      </c>
      <c r="I270" s="639" t="s">
        <v>37</v>
      </c>
      <c r="J270" s="639" t="s">
        <v>36</v>
      </c>
      <c r="K270" s="639" t="s">
        <v>695</v>
      </c>
      <c r="L270" s="639" t="s">
        <v>18</v>
      </c>
      <c r="M270" s="639" t="s">
        <v>19</v>
      </c>
      <c r="N270" s="639" t="s">
        <v>1125</v>
      </c>
      <c r="O270" s="639" t="s">
        <v>22</v>
      </c>
      <c r="P270" s="639" t="s">
        <v>1138</v>
      </c>
      <c r="Q270" s="639" t="s">
        <v>32</v>
      </c>
      <c r="R270" s="639" t="s">
        <v>31</v>
      </c>
      <c r="S270" s="75" t="s">
        <v>20</v>
      </c>
    </row>
    <row r="271" spans="1:19" s="141" customFormat="1" ht="21" customHeight="1">
      <c r="A271" s="640" t="s">
        <v>1173</v>
      </c>
      <c r="B271" s="184"/>
      <c r="C271" s="185"/>
      <c r="D271" s="185"/>
      <c r="E271" s="571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636"/>
    </row>
    <row r="272" spans="1:19" s="141" customFormat="1" ht="21" customHeight="1">
      <c r="A272" s="671">
        <v>81</v>
      </c>
      <c r="B272" s="194" t="s">
        <v>903</v>
      </c>
      <c r="C272" s="195" t="s">
        <v>1035</v>
      </c>
      <c r="D272" s="195" t="s">
        <v>94</v>
      </c>
      <c r="E272" s="672">
        <v>15</v>
      </c>
      <c r="F272" s="194">
        <v>2200.05</v>
      </c>
      <c r="G272" s="194">
        <v>0</v>
      </c>
      <c r="H272" s="194">
        <v>0</v>
      </c>
      <c r="I272" s="194">
        <v>0</v>
      </c>
      <c r="J272" s="194">
        <v>0</v>
      </c>
      <c r="K272" s="194">
        <v>0</v>
      </c>
      <c r="L272" s="194">
        <v>0</v>
      </c>
      <c r="M272" s="194">
        <v>39.46</v>
      </c>
      <c r="N272" s="673">
        <v>0</v>
      </c>
      <c r="O272" s="194">
        <v>0</v>
      </c>
      <c r="P272" s="194">
        <v>0</v>
      </c>
      <c r="Q272" s="194">
        <v>0.11</v>
      </c>
      <c r="R272" s="194">
        <f>F272+G272+H272+J272-K272-O272-L272-N272+M272-Q272</f>
        <v>2239.4</v>
      </c>
      <c r="S272" s="674"/>
    </row>
    <row r="273" spans="1:19" ht="21" customHeight="1">
      <c r="A273" s="633">
        <v>97</v>
      </c>
      <c r="B273" s="176" t="s">
        <v>1083</v>
      </c>
      <c r="C273" s="177" t="s">
        <v>1084</v>
      </c>
      <c r="D273" s="177" t="s">
        <v>1085</v>
      </c>
      <c r="E273" s="570">
        <v>15</v>
      </c>
      <c r="F273" s="176">
        <v>2200.05</v>
      </c>
      <c r="G273" s="176">
        <v>0</v>
      </c>
      <c r="H273" s="176">
        <v>0</v>
      </c>
      <c r="I273" s="176">
        <v>0</v>
      </c>
      <c r="J273" s="176">
        <v>0</v>
      </c>
      <c r="K273" s="176">
        <v>0</v>
      </c>
      <c r="L273" s="176">
        <v>0</v>
      </c>
      <c r="M273" s="176">
        <v>39.46</v>
      </c>
      <c r="N273" s="176">
        <v>0</v>
      </c>
      <c r="O273" s="176">
        <v>0</v>
      </c>
      <c r="P273" s="176">
        <v>0</v>
      </c>
      <c r="Q273" s="176">
        <v>-0.09</v>
      </c>
      <c r="R273" s="176">
        <f>F273+G273+H273+J273+K273-O273-L273-N273+M273-Q273-P273</f>
        <v>2239.6000000000004</v>
      </c>
      <c r="S273" s="427"/>
    </row>
    <row r="274" spans="1:19" ht="21" customHeight="1">
      <c r="A274" s="633">
        <v>110</v>
      </c>
      <c r="B274" s="176" t="s">
        <v>1106</v>
      </c>
      <c r="C274" s="177" t="s">
        <v>1107</v>
      </c>
      <c r="D274" s="177" t="s">
        <v>1108</v>
      </c>
      <c r="E274" s="570">
        <v>15</v>
      </c>
      <c r="F274" s="176">
        <v>1850.1</v>
      </c>
      <c r="G274" s="176">
        <v>0</v>
      </c>
      <c r="H274" s="176">
        <v>0</v>
      </c>
      <c r="I274" s="176">
        <v>0</v>
      </c>
      <c r="J274" s="176">
        <v>0</v>
      </c>
      <c r="K274" s="176">
        <v>0</v>
      </c>
      <c r="L274" s="176">
        <v>0</v>
      </c>
      <c r="M274" s="176">
        <v>81.28</v>
      </c>
      <c r="N274" s="176">
        <v>0</v>
      </c>
      <c r="O274" s="176">
        <v>0</v>
      </c>
      <c r="P274" s="176">
        <v>0</v>
      </c>
      <c r="Q274" s="176">
        <v>-0.02</v>
      </c>
      <c r="R274" s="176">
        <f>F274+G274+H274+J274+K274-O274-L274-N274+M274-Q274-P274</f>
        <v>1931.3999999999999</v>
      </c>
      <c r="S274" s="179"/>
    </row>
    <row r="275" spans="1:19" s="141" customFormat="1" ht="21" customHeight="1">
      <c r="A275" s="675">
        <v>141</v>
      </c>
      <c r="B275" s="192" t="s">
        <v>1216</v>
      </c>
      <c r="C275" s="656" t="s">
        <v>1182</v>
      </c>
      <c r="D275" s="656" t="s">
        <v>1108</v>
      </c>
      <c r="E275" s="658">
        <v>15</v>
      </c>
      <c r="F275" s="192">
        <v>1800</v>
      </c>
      <c r="G275" s="192">
        <v>0</v>
      </c>
      <c r="H275" s="192">
        <v>0</v>
      </c>
      <c r="I275" s="192">
        <v>0</v>
      </c>
      <c r="J275" s="192">
        <v>0</v>
      </c>
      <c r="K275" s="192">
        <v>0</v>
      </c>
      <c r="L275" s="192">
        <v>0</v>
      </c>
      <c r="M275" s="192">
        <v>84.48</v>
      </c>
      <c r="N275" s="676">
        <v>0</v>
      </c>
      <c r="O275" s="192">
        <v>0</v>
      </c>
      <c r="P275" s="192">
        <v>0</v>
      </c>
      <c r="Q275" s="192">
        <v>-0.12</v>
      </c>
      <c r="R275" s="192">
        <f>F275+G275+H275+J275+K275-O275-L275-N275+M275-Q275</f>
        <v>1884.6</v>
      </c>
      <c r="S275" s="677"/>
    </row>
    <row r="276" spans="1:19" s="141" customFormat="1" ht="16.5" customHeight="1">
      <c r="A276" s="634" t="s">
        <v>137</v>
      </c>
      <c r="B276" s="176"/>
      <c r="C276" s="177"/>
      <c r="D276" s="177"/>
      <c r="E276" s="570"/>
      <c r="F276" s="635">
        <f>SUM(F272:F275)</f>
        <v>8050.200000000001</v>
      </c>
      <c r="G276" s="635">
        <f aca="true" t="shared" si="39" ref="G276:R276">SUM(G272:G275)</f>
        <v>0</v>
      </c>
      <c r="H276" s="635">
        <f t="shared" si="39"/>
        <v>0</v>
      </c>
      <c r="I276" s="635">
        <f t="shared" si="39"/>
        <v>0</v>
      </c>
      <c r="J276" s="635">
        <f t="shared" si="39"/>
        <v>0</v>
      </c>
      <c r="K276" s="635">
        <f t="shared" si="39"/>
        <v>0</v>
      </c>
      <c r="L276" s="635">
        <f t="shared" si="39"/>
        <v>0</v>
      </c>
      <c r="M276" s="635">
        <f t="shared" si="39"/>
        <v>244.68</v>
      </c>
      <c r="N276" s="635">
        <f t="shared" si="39"/>
        <v>0</v>
      </c>
      <c r="O276" s="635">
        <f t="shared" si="39"/>
        <v>0</v>
      </c>
      <c r="P276" s="635">
        <f t="shared" si="39"/>
        <v>0</v>
      </c>
      <c r="Q276" s="635">
        <f t="shared" si="39"/>
        <v>-0.12</v>
      </c>
      <c r="R276" s="635">
        <f t="shared" si="39"/>
        <v>8295</v>
      </c>
      <c r="S276" s="516"/>
    </row>
    <row r="277" spans="1:19" ht="18">
      <c r="A277" s="389" t="s">
        <v>105</v>
      </c>
      <c r="B277" s="343"/>
      <c r="C277" s="185"/>
      <c r="D277" s="185"/>
      <c r="E277" s="571"/>
      <c r="F277" s="343"/>
      <c r="G277" s="343"/>
      <c r="H277" s="343"/>
      <c r="I277" s="343"/>
      <c r="J277" s="343"/>
      <c r="K277" s="343"/>
      <c r="L277" s="343"/>
      <c r="M277" s="343"/>
      <c r="N277" s="343"/>
      <c r="O277" s="343"/>
      <c r="P277" s="343"/>
      <c r="Q277" s="343"/>
      <c r="R277" s="343"/>
      <c r="S277" s="637"/>
    </row>
    <row r="278" spans="1:19" s="242" customFormat="1" ht="22.5" customHeight="1">
      <c r="A278" s="641">
        <v>9</v>
      </c>
      <c r="B278" s="176" t="s">
        <v>686</v>
      </c>
      <c r="C278" s="177" t="s">
        <v>1001</v>
      </c>
      <c r="D278" s="177" t="s">
        <v>10</v>
      </c>
      <c r="E278" s="570">
        <v>15</v>
      </c>
      <c r="F278" s="176">
        <v>2129.1</v>
      </c>
      <c r="G278" s="176">
        <v>0</v>
      </c>
      <c r="H278" s="176">
        <v>0</v>
      </c>
      <c r="I278" s="176">
        <v>0</v>
      </c>
      <c r="J278" s="176">
        <v>0</v>
      </c>
      <c r="K278" s="176">
        <v>0</v>
      </c>
      <c r="L278" s="176">
        <v>0</v>
      </c>
      <c r="M278" s="176">
        <v>61.11</v>
      </c>
      <c r="N278" s="176">
        <v>0</v>
      </c>
      <c r="O278" s="176">
        <v>0</v>
      </c>
      <c r="P278" s="176">
        <v>300</v>
      </c>
      <c r="Q278" s="176">
        <v>0.01</v>
      </c>
      <c r="R278" s="396">
        <f aca="true" t="shared" si="40" ref="R278:R288">F278+G278+H278+J278+K278-O278-L278-N278+M278-Q278-P278</f>
        <v>1890.1999999999998</v>
      </c>
      <c r="S278" s="516"/>
    </row>
    <row r="279" spans="1:19" s="242" customFormat="1" ht="22.5" customHeight="1">
      <c r="A279" s="641">
        <v>10</v>
      </c>
      <c r="B279" s="176" t="s">
        <v>900</v>
      </c>
      <c r="C279" s="177" t="s">
        <v>1002</v>
      </c>
      <c r="D279" s="177" t="s">
        <v>11</v>
      </c>
      <c r="E279" s="570">
        <v>15</v>
      </c>
      <c r="F279" s="176">
        <v>1575</v>
      </c>
      <c r="G279" s="176">
        <v>0</v>
      </c>
      <c r="H279" s="176">
        <v>0</v>
      </c>
      <c r="I279" s="176">
        <v>0</v>
      </c>
      <c r="J279" s="176">
        <v>0</v>
      </c>
      <c r="K279" s="178">
        <v>0</v>
      </c>
      <c r="L279" s="176">
        <v>0</v>
      </c>
      <c r="M279" s="176">
        <v>110.8</v>
      </c>
      <c r="N279" s="176">
        <v>0</v>
      </c>
      <c r="O279" s="176">
        <v>0</v>
      </c>
      <c r="P279" s="176">
        <v>0</v>
      </c>
      <c r="Q279" s="176">
        <v>0</v>
      </c>
      <c r="R279" s="396">
        <f t="shared" si="40"/>
        <v>1685.8</v>
      </c>
      <c r="S279" s="516"/>
    </row>
    <row r="280" spans="1:19" s="45" customFormat="1" ht="22.5" customHeight="1">
      <c r="A280" s="633">
        <v>11</v>
      </c>
      <c r="B280" s="396" t="s">
        <v>106</v>
      </c>
      <c r="C280" s="395" t="s">
        <v>1003</v>
      </c>
      <c r="D280" s="177" t="s">
        <v>9</v>
      </c>
      <c r="E280" s="570">
        <v>15</v>
      </c>
      <c r="F280" s="396">
        <v>2700</v>
      </c>
      <c r="G280" s="396">
        <v>0</v>
      </c>
      <c r="H280" s="396">
        <v>0</v>
      </c>
      <c r="I280" s="396">
        <v>0</v>
      </c>
      <c r="J280" s="396">
        <v>0</v>
      </c>
      <c r="K280" s="396">
        <v>0</v>
      </c>
      <c r="L280" s="396">
        <v>44.34</v>
      </c>
      <c r="M280" s="396">
        <v>0</v>
      </c>
      <c r="N280" s="396">
        <v>0</v>
      </c>
      <c r="O280" s="396">
        <v>0</v>
      </c>
      <c r="P280" s="396">
        <v>0</v>
      </c>
      <c r="Q280" s="396">
        <v>-0.14</v>
      </c>
      <c r="R280" s="396">
        <f t="shared" si="40"/>
        <v>2655.7999999999997</v>
      </c>
      <c r="S280" s="638"/>
    </row>
    <row r="281" spans="1:19" ht="22.5" customHeight="1">
      <c r="A281" s="633">
        <v>13</v>
      </c>
      <c r="B281" s="396" t="s">
        <v>857</v>
      </c>
      <c r="C281" s="177" t="s">
        <v>1004</v>
      </c>
      <c r="D281" s="177" t="s">
        <v>10</v>
      </c>
      <c r="E281" s="570">
        <v>15</v>
      </c>
      <c r="F281" s="396">
        <v>1915.05</v>
      </c>
      <c r="G281" s="396">
        <v>0</v>
      </c>
      <c r="H281" s="396">
        <v>0</v>
      </c>
      <c r="I281" s="396">
        <v>0</v>
      </c>
      <c r="J281" s="396">
        <v>0</v>
      </c>
      <c r="K281" s="396">
        <v>0</v>
      </c>
      <c r="L281" s="396">
        <v>0</v>
      </c>
      <c r="M281" s="396">
        <v>77.12</v>
      </c>
      <c r="N281" s="396">
        <v>0</v>
      </c>
      <c r="O281" s="396">
        <v>0</v>
      </c>
      <c r="P281" s="396">
        <v>0</v>
      </c>
      <c r="Q281" s="396">
        <v>-0.03</v>
      </c>
      <c r="R281" s="396">
        <f t="shared" si="40"/>
        <v>1992.2</v>
      </c>
      <c r="S281" s="516"/>
    </row>
    <row r="282" spans="1:19" ht="22.5" customHeight="1">
      <c r="A282" s="633">
        <v>17</v>
      </c>
      <c r="B282" s="396" t="s">
        <v>58</v>
      </c>
      <c r="C282" s="177" t="s">
        <v>1119</v>
      </c>
      <c r="D282" s="177" t="s">
        <v>10</v>
      </c>
      <c r="E282" s="570">
        <v>15</v>
      </c>
      <c r="F282" s="396">
        <v>2099.95</v>
      </c>
      <c r="G282" s="396">
        <v>0</v>
      </c>
      <c r="H282" s="396">
        <v>0</v>
      </c>
      <c r="I282" s="396">
        <v>0</v>
      </c>
      <c r="J282" s="396">
        <v>0</v>
      </c>
      <c r="K282" s="396">
        <v>0</v>
      </c>
      <c r="L282" s="396">
        <v>0</v>
      </c>
      <c r="M282" s="396">
        <v>64.28</v>
      </c>
      <c r="N282" s="396">
        <v>0</v>
      </c>
      <c r="O282" s="396">
        <v>0</v>
      </c>
      <c r="P282" s="396">
        <v>0</v>
      </c>
      <c r="Q282" s="396">
        <v>0.03</v>
      </c>
      <c r="R282" s="396">
        <f t="shared" si="40"/>
        <v>2164.2</v>
      </c>
      <c r="S282" s="516"/>
    </row>
    <row r="283" spans="1:19" ht="22.5" customHeight="1">
      <c r="A283" s="633">
        <v>18</v>
      </c>
      <c r="B283" s="396" t="s">
        <v>83</v>
      </c>
      <c r="C283" s="177" t="s">
        <v>1005</v>
      </c>
      <c r="D283" s="177" t="s">
        <v>11</v>
      </c>
      <c r="E283" s="570">
        <v>15</v>
      </c>
      <c r="F283" s="396">
        <v>1499.4</v>
      </c>
      <c r="G283" s="396">
        <v>0</v>
      </c>
      <c r="H283" s="396">
        <v>0</v>
      </c>
      <c r="I283" s="396">
        <v>0</v>
      </c>
      <c r="J283" s="396">
        <v>0</v>
      </c>
      <c r="K283" s="396">
        <v>0</v>
      </c>
      <c r="L283" s="396">
        <v>0</v>
      </c>
      <c r="M283" s="396">
        <v>115.64</v>
      </c>
      <c r="N283" s="396">
        <v>0</v>
      </c>
      <c r="O283" s="396">
        <v>0</v>
      </c>
      <c r="P283" s="396">
        <v>0</v>
      </c>
      <c r="Q283" s="396">
        <v>0.04</v>
      </c>
      <c r="R283" s="396">
        <f t="shared" si="40"/>
        <v>1615.0000000000002</v>
      </c>
      <c r="S283" s="516"/>
    </row>
    <row r="284" spans="1:19" ht="22.5" customHeight="1">
      <c r="A284" s="633">
        <v>19</v>
      </c>
      <c r="B284" s="396" t="s">
        <v>51</v>
      </c>
      <c r="C284" s="177" t="s">
        <v>1006</v>
      </c>
      <c r="D284" s="177" t="s">
        <v>687</v>
      </c>
      <c r="E284" s="570">
        <v>15</v>
      </c>
      <c r="F284" s="396">
        <v>1681.8</v>
      </c>
      <c r="G284" s="396">
        <v>0</v>
      </c>
      <c r="H284" s="396">
        <v>0</v>
      </c>
      <c r="I284" s="396">
        <v>0</v>
      </c>
      <c r="J284" s="396">
        <v>0</v>
      </c>
      <c r="K284" s="396">
        <v>0</v>
      </c>
      <c r="L284" s="396">
        <v>0</v>
      </c>
      <c r="M284" s="396">
        <v>103.97</v>
      </c>
      <c r="N284" s="396">
        <v>0</v>
      </c>
      <c r="O284" s="396">
        <v>0</v>
      </c>
      <c r="P284" s="396">
        <v>0</v>
      </c>
      <c r="Q284" s="396">
        <v>-0.03</v>
      </c>
      <c r="R284" s="396">
        <f t="shared" si="40"/>
        <v>1785.8</v>
      </c>
      <c r="S284" s="516"/>
    </row>
    <row r="285" spans="1:19" ht="22.5" customHeight="1">
      <c r="A285" s="633">
        <v>27</v>
      </c>
      <c r="B285" s="396" t="s">
        <v>902</v>
      </c>
      <c r="C285" s="177" t="s">
        <v>1007</v>
      </c>
      <c r="D285" s="177" t="s">
        <v>10</v>
      </c>
      <c r="E285" s="570">
        <v>15</v>
      </c>
      <c r="F285" s="396">
        <v>1915.05</v>
      </c>
      <c r="G285" s="396">
        <v>0</v>
      </c>
      <c r="H285" s="396">
        <v>0</v>
      </c>
      <c r="I285" s="396">
        <v>0</v>
      </c>
      <c r="J285" s="396">
        <v>0</v>
      </c>
      <c r="K285" s="396">
        <v>0</v>
      </c>
      <c r="L285" s="396">
        <v>0</v>
      </c>
      <c r="M285" s="396">
        <v>77.12</v>
      </c>
      <c r="N285" s="396">
        <v>0</v>
      </c>
      <c r="O285" s="396">
        <v>0</v>
      </c>
      <c r="P285" s="396">
        <v>0</v>
      </c>
      <c r="Q285" s="396">
        <v>-0.03</v>
      </c>
      <c r="R285" s="396">
        <f t="shared" si="40"/>
        <v>1992.2</v>
      </c>
      <c r="S285" s="516"/>
    </row>
    <row r="286" spans="1:19" ht="22.5" customHeight="1">
      <c r="A286" s="633">
        <v>31</v>
      </c>
      <c r="B286" s="361" t="s">
        <v>858</v>
      </c>
      <c r="C286" s="177" t="s">
        <v>1008</v>
      </c>
      <c r="D286" s="177" t="s">
        <v>11</v>
      </c>
      <c r="E286" s="570">
        <v>15</v>
      </c>
      <c r="F286" s="396">
        <v>1287</v>
      </c>
      <c r="G286" s="396">
        <v>0</v>
      </c>
      <c r="H286" s="396">
        <v>0</v>
      </c>
      <c r="I286" s="396">
        <v>0</v>
      </c>
      <c r="J286" s="396">
        <v>0</v>
      </c>
      <c r="K286" s="642">
        <v>0</v>
      </c>
      <c r="L286" s="396">
        <v>0</v>
      </c>
      <c r="M286" s="396">
        <v>129.34</v>
      </c>
      <c r="N286" s="396">
        <v>0</v>
      </c>
      <c r="O286" s="396">
        <v>0</v>
      </c>
      <c r="P286" s="396">
        <v>0</v>
      </c>
      <c r="Q286" s="396">
        <v>-0.06</v>
      </c>
      <c r="R286" s="396">
        <f t="shared" si="40"/>
        <v>1416.3999999999999</v>
      </c>
      <c r="S286" s="516"/>
    </row>
    <row r="287" spans="1:19" ht="22.5" customHeight="1">
      <c r="A287" s="633">
        <v>35</v>
      </c>
      <c r="B287" s="396" t="s">
        <v>77</v>
      </c>
      <c r="C287" s="177" t="s">
        <v>1009</v>
      </c>
      <c r="D287" s="177" t="s">
        <v>10</v>
      </c>
      <c r="E287" s="570">
        <v>15</v>
      </c>
      <c r="F287" s="396">
        <v>2099.95</v>
      </c>
      <c r="G287" s="396">
        <v>0</v>
      </c>
      <c r="H287" s="396">
        <v>0</v>
      </c>
      <c r="I287" s="396">
        <v>0</v>
      </c>
      <c r="J287" s="396">
        <v>0</v>
      </c>
      <c r="K287" s="396">
        <v>0</v>
      </c>
      <c r="L287" s="396">
        <v>0</v>
      </c>
      <c r="M287" s="396">
        <v>64.28</v>
      </c>
      <c r="N287" s="396">
        <v>0</v>
      </c>
      <c r="O287" s="396">
        <v>0</v>
      </c>
      <c r="P287" s="396">
        <v>0</v>
      </c>
      <c r="Q287" s="396">
        <v>0.03</v>
      </c>
      <c r="R287" s="396">
        <f t="shared" si="40"/>
        <v>2164.2</v>
      </c>
      <c r="S287" s="516"/>
    </row>
    <row r="288" spans="1:19" ht="22.5" customHeight="1">
      <c r="A288" s="633">
        <v>40</v>
      </c>
      <c r="B288" s="396" t="s">
        <v>75</v>
      </c>
      <c r="C288" s="177" t="s">
        <v>76</v>
      </c>
      <c r="D288" s="177" t="s">
        <v>11</v>
      </c>
      <c r="E288" s="570">
        <v>15</v>
      </c>
      <c r="F288" s="396">
        <v>1049.89</v>
      </c>
      <c r="G288" s="396">
        <v>0</v>
      </c>
      <c r="H288" s="396">
        <v>0</v>
      </c>
      <c r="I288" s="396">
        <v>0</v>
      </c>
      <c r="J288" s="396">
        <v>0</v>
      </c>
      <c r="K288" s="396">
        <v>0</v>
      </c>
      <c r="L288" s="396">
        <v>0</v>
      </c>
      <c r="M288" s="396">
        <v>144.51</v>
      </c>
      <c r="N288" s="396">
        <v>0</v>
      </c>
      <c r="O288" s="396">
        <v>0</v>
      </c>
      <c r="P288" s="396">
        <v>0</v>
      </c>
      <c r="Q288" s="396">
        <v>0</v>
      </c>
      <c r="R288" s="396">
        <f t="shared" si="40"/>
        <v>1194.4</v>
      </c>
      <c r="S288" s="516"/>
    </row>
    <row r="289" spans="1:19" ht="22.5" customHeight="1">
      <c r="A289" s="633">
        <v>41</v>
      </c>
      <c r="B289" s="396" t="s">
        <v>56</v>
      </c>
      <c r="C289" s="177" t="s">
        <v>1176</v>
      </c>
      <c r="D289" s="177" t="s">
        <v>10</v>
      </c>
      <c r="E289" s="570">
        <v>15</v>
      </c>
      <c r="F289" s="396">
        <v>1575</v>
      </c>
      <c r="G289" s="396">
        <v>0</v>
      </c>
      <c r="H289" s="396">
        <v>0</v>
      </c>
      <c r="I289" s="396">
        <v>0</v>
      </c>
      <c r="J289" s="396">
        <v>0</v>
      </c>
      <c r="K289" s="396">
        <v>0</v>
      </c>
      <c r="L289" s="396">
        <v>0</v>
      </c>
      <c r="M289" s="396">
        <v>110.8</v>
      </c>
      <c r="N289" s="396">
        <v>0</v>
      </c>
      <c r="O289" s="396">
        <v>0</v>
      </c>
      <c r="P289" s="396">
        <v>300</v>
      </c>
      <c r="Q289" s="396">
        <v>0</v>
      </c>
      <c r="R289" s="396">
        <f>F289+G289+H289+J289+K289-O289-L289-N289+M289-Q289-P289</f>
        <v>1385.8</v>
      </c>
      <c r="S289" s="516"/>
    </row>
    <row r="290" spans="1:19" ht="22.5" customHeight="1">
      <c r="A290" s="633">
        <v>43</v>
      </c>
      <c r="B290" s="205" t="s">
        <v>901</v>
      </c>
      <c r="C290" s="177" t="s">
        <v>1010</v>
      </c>
      <c r="D290" s="177" t="s">
        <v>10</v>
      </c>
      <c r="E290" s="570">
        <v>15</v>
      </c>
      <c r="F290" s="396">
        <v>1915.05</v>
      </c>
      <c r="G290" s="396">
        <v>0</v>
      </c>
      <c r="H290" s="396">
        <v>0</v>
      </c>
      <c r="I290" s="396">
        <v>0</v>
      </c>
      <c r="J290" s="396">
        <v>0</v>
      </c>
      <c r="K290" s="642">
        <v>0</v>
      </c>
      <c r="L290" s="396">
        <v>0</v>
      </c>
      <c r="M290" s="396">
        <v>77.12</v>
      </c>
      <c r="N290" s="396">
        <v>0</v>
      </c>
      <c r="O290" s="396">
        <v>0</v>
      </c>
      <c r="P290" s="396">
        <v>0</v>
      </c>
      <c r="Q290" s="396">
        <v>-0.03</v>
      </c>
      <c r="R290" s="396">
        <f>F290+G290+H290+J290+K290-O290-L290-N290+M290-Q290-P290</f>
        <v>1992.2</v>
      </c>
      <c r="S290" s="516"/>
    </row>
    <row r="291" spans="1:19" ht="22.5" customHeight="1">
      <c r="A291" s="633">
        <v>59</v>
      </c>
      <c r="B291" s="642" t="s">
        <v>859</v>
      </c>
      <c r="C291" s="177" t="s">
        <v>1011</v>
      </c>
      <c r="D291" s="177" t="s">
        <v>860</v>
      </c>
      <c r="E291" s="570">
        <v>15</v>
      </c>
      <c r="F291" s="396">
        <v>2099.95</v>
      </c>
      <c r="G291" s="396">
        <v>0</v>
      </c>
      <c r="H291" s="396">
        <v>0</v>
      </c>
      <c r="I291" s="396">
        <v>0</v>
      </c>
      <c r="J291" s="396">
        <v>0</v>
      </c>
      <c r="K291" s="642">
        <v>0</v>
      </c>
      <c r="L291" s="396">
        <v>0</v>
      </c>
      <c r="M291" s="396">
        <v>64.28</v>
      </c>
      <c r="N291" s="396">
        <v>0</v>
      </c>
      <c r="O291" s="396">
        <v>0</v>
      </c>
      <c r="P291" s="396">
        <v>0</v>
      </c>
      <c r="Q291" s="396">
        <v>0.03</v>
      </c>
      <c r="R291" s="396">
        <f>F291+G291+H291+J291+K291-O291-L291-N291+M291-Q291-P291</f>
        <v>2164.2</v>
      </c>
      <c r="S291" s="516"/>
    </row>
    <row r="292" spans="1:19" ht="22.5" customHeight="1">
      <c r="A292" s="633">
        <v>63</v>
      </c>
      <c r="B292" s="396" t="s">
        <v>68</v>
      </c>
      <c r="C292" s="177" t="s">
        <v>1012</v>
      </c>
      <c r="D292" s="177" t="s">
        <v>11</v>
      </c>
      <c r="E292" s="570">
        <v>15</v>
      </c>
      <c r="F292" s="396">
        <v>2160</v>
      </c>
      <c r="G292" s="396">
        <v>0</v>
      </c>
      <c r="H292" s="396">
        <v>0</v>
      </c>
      <c r="I292" s="396">
        <v>0</v>
      </c>
      <c r="J292" s="396">
        <v>0</v>
      </c>
      <c r="K292" s="396">
        <v>0</v>
      </c>
      <c r="L292" s="396">
        <v>0</v>
      </c>
      <c r="M292" s="396">
        <v>57.75</v>
      </c>
      <c r="N292" s="396">
        <v>0</v>
      </c>
      <c r="O292" s="396">
        <v>0</v>
      </c>
      <c r="P292" s="396">
        <v>500</v>
      </c>
      <c r="Q292" s="396">
        <v>-0.05</v>
      </c>
      <c r="R292" s="396">
        <f>F292+G292+H292+J292+K292-O292-L292-N292+M292-Q292-P292</f>
        <v>1717.8000000000002</v>
      </c>
      <c r="S292" s="516"/>
    </row>
    <row r="293" spans="1:19" ht="22.5" customHeight="1">
      <c r="A293" s="633">
        <v>74</v>
      </c>
      <c r="B293" s="396" t="s">
        <v>843</v>
      </c>
      <c r="C293" s="177" t="s">
        <v>1013</v>
      </c>
      <c r="D293" s="177" t="s">
        <v>687</v>
      </c>
      <c r="E293" s="570">
        <v>15</v>
      </c>
      <c r="F293" s="396">
        <v>1575</v>
      </c>
      <c r="G293" s="396">
        <v>0</v>
      </c>
      <c r="H293" s="396">
        <v>0</v>
      </c>
      <c r="I293" s="396">
        <v>0</v>
      </c>
      <c r="J293" s="396">
        <v>0</v>
      </c>
      <c r="K293" s="396">
        <v>0</v>
      </c>
      <c r="L293" s="396">
        <v>0</v>
      </c>
      <c r="M293" s="396">
        <v>110.8</v>
      </c>
      <c r="N293" s="396">
        <v>0</v>
      </c>
      <c r="O293" s="396">
        <v>0</v>
      </c>
      <c r="P293" s="396">
        <v>0</v>
      </c>
      <c r="Q293" s="396">
        <v>0</v>
      </c>
      <c r="R293" s="396">
        <f>F293+G293+H293+J293+K293-O293-L293-N293+M293-Q293-P293</f>
        <v>1685.8</v>
      </c>
      <c r="S293" s="516"/>
    </row>
    <row r="294" spans="1:19" ht="26.25" customHeight="1" hidden="1">
      <c r="A294" s="628"/>
      <c r="B294" s="629"/>
      <c r="C294" s="630"/>
      <c r="D294" s="630"/>
      <c r="E294" s="631"/>
      <c r="F294" s="629">
        <f>SUM(F278:F293)</f>
        <v>29277.19</v>
      </c>
      <c r="G294" s="629">
        <f aca="true" t="shared" si="41" ref="G294:R294">SUM(G278:G293)</f>
        <v>0</v>
      </c>
      <c r="H294" s="629">
        <f t="shared" si="41"/>
        <v>0</v>
      </c>
      <c r="I294" s="629">
        <f t="shared" si="41"/>
        <v>0</v>
      </c>
      <c r="J294" s="629">
        <f t="shared" si="41"/>
        <v>0</v>
      </c>
      <c r="K294" s="629">
        <f t="shared" si="41"/>
        <v>0</v>
      </c>
      <c r="L294" s="629">
        <f t="shared" si="41"/>
        <v>44.34</v>
      </c>
      <c r="M294" s="629">
        <f t="shared" si="41"/>
        <v>1368.92</v>
      </c>
      <c r="N294" s="629">
        <f t="shared" si="41"/>
        <v>0</v>
      </c>
      <c r="O294" s="629">
        <f t="shared" si="41"/>
        <v>0</v>
      </c>
      <c r="P294" s="629">
        <f t="shared" si="41"/>
        <v>1100</v>
      </c>
      <c r="Q294" s="629">
        <f t="shared" si="41"/>
        <v>-0.22999999999999998</v>
      </c>
      <c r="R294" s="629">
        <f t="shared" si="41"/>
        <v>29502.000000000004</v>
      </c>
      <c r="S294" s="632"/>
    </row>
    <row r="295" spans="1:19" s="25" customFormat="1" ht="18.75" customHeight="1">
      <c r="A295" s="65"/>
      <c r="B295" s="60" t="s">
        <v>33</v>
      </c>
      <c r="C295" s="66"/>
      <c r="D295" s="66"/>
      <c r="E295" s="546"/>
      <c r="F295" s="66">
        <f aca="true" t="shared" si="42" ref="F295:R295">F276+F294</f>
        <v>37327.39</v>
      </c>
      <c r="G295" s="66">
        <f t="shared" si="42"/>
        <v>0</v>
      </c>
      <c r="H295" s="66">
        <f t="shared" si="42"/>
        <v>0</v>
      </c>
      <c r="I295" s="66">
        <f t="shared" si="42"/>
        <v>0</v>
      </c>
      <c r="J295" s="66">
        <f t="shared" si="42"/>
        <v>0</v>
      </c>
      <c r="K295" s="66">
        <f t="shared" si="42"/>
        <v>0</v>
      </c>
      <c r="L295" s="66">
        <f t="shared" si="42"/>
        <v>44.34</v>
      </c>
      <c r="M295" s="66">
        <f t="shared" si="42"/>
        <v>1613.6000000000001</v>
      </c>
      <c r="N295" s="66">
        <f t="shared" si="42"/>
        <v>0</v>
      </c>
      <c r="O295" s="66">
        <f t="shared" si="42"/>
        <v>0</v>
      </c>
      <c r="P295" s="66">
        <f t="shared" si="42"/>
        <v>1100</v>
      </c>
      <c r="Q295" s="66">
        <f t="shared" si="42"/>
        <v>-0.35</v>
      </c>
      <c r="R295" s="66">
        <f t="shared" si="42"/>
        <v>37797</v>
      </c>
      <c r="S295" s="67"/>
    </row>
    <row r="296" spans="1:19" ht="12" customHeight="1">
      <c r="A296" s="23"/>
      <c r="B296" s="70"/>
      <c r="C296" s="10"/>
      <c r="D296" s="10"/>
      <c r="E296" s="521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34"/>
    </row>
    <row r="297" spans="2:19" s="141" customFormat="1" ht="12.75" customHeight="1">
      <c r="B297" s="144"/>
      <c r="C297" s="144"/>
      <c r="D297" s="144" t="s">
        <v>43</v>
      </c>
      <c r="E297" s="613"/>
      <c r="F297" s="144"/>
      <c r="G297" s="144"/>
      <c r="H297" s="144"/>
      <c r="I297" s="144"/>
      <c r="J297" s="144"/>
      <c r="K297" s="144"/>
      <c r="M297" s="144"/>
      <c r="N297" s="144"/>
      <c r="O297" s="144"/>
      <c r="P297" s="144" t="s">
        <v>44</v>
      </c>
      <c r="Q297" s="144"/>
      <c r="R297" s="144"/>
      <c r="S297" s="144"/>
    </row>
    <row r="298" spans="1:19" s="141" customFormat="1" ht="12.75" customHeight="1">
      <c r="A298" s="141" t="s">
        <v>1232</v>
      </c>
      <c r="B298" s="144"/>
      <c r="C298" s="144"/>
      <c r="D298" s="144" t="s">
        <v>42</v>
      </c>
      <c r="E298" s="613"/>
      <c r="F298" s="144"/>
      <c r="G298" s="144"/>
      <c r="H298" s="144"/>
      <c r="I298" s="144"/>
      <c r="J298" s="144"/>
      <c r="K298" s="144"/>
      <c r="M298" s="144"/>
      <c r="N298" s="144"/>
      <c r="O298" s="144"/>
      <c r="P298" s="144" t="s">
        <v>45</v>
      </c>
      <c r="Q298" s="144"/>
      <c r="R298" s="144"/>
      <c r="S298" s="144"/>
    </row>
    <row r="299" spans="2:18" ht="12.75" customHeight="1">
      <c r="B299" s="20"/>
      <c r="C299" s="20"/>
      <c r="D299" s="20"/>
      <c r="E299" s="532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2:18" ht="12.75" customHeight="1">
      <c r="B300" s="20"/>
      <c r="C300" s="20"/>
      <c r="D300" s="20"/>
      <c r="E300" s="532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2:18" ht="12.75" customHeight="1">
      <c r="B301" s="20"/>
      <c r="C301" s="20"/>
      <c r="D301" s="20"/>
      <c r="E301" s="532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9" ht="26.25">
      <c r="A302" s="5" t="s">
        <v>0</v>
      </c>
      <c r="B302" s="37"/>
      <c r="C302" s="6"/>
      <c r="D302" s="150" t="s">
        <v>136</v>
      </c>
      <c r="E302" s="617"/>
      <c r="F302" s="6"/>
      <c r="G302" s="6"/>
      <c r="H302" s="6"/>
      <c r="I302" s="6"/>
      <c r="J302" s="6"/>
      <c r="K302" s="6"/>
      <c r="L302" s="6"/>
      <c r="M302" s="6"/>
      <c r="N302" s="7"/>
      <c r="O302" s="6"/>
      <c r="P302" s="6"/>
      <c r="Q302" s="6"/>
      <c r="R302" s="6"/>
      <c r="S302" s="29"/>
    </row>
    <row r="303" spans="1:19" ht="18">
      <c r="A303" s="8"/>
      <c r="B303" s="151" t="s">
        <v>135</v>
      </c>
      <c r="C303" s="9"/>
      <c r="D303" s="9"/>
      <c r="E303" s="521"/>
      <c r="F303" s="9"/>
      <c r="G303" s="9"/>
      <c r="H303" s="9"/>
      <c r="I303" s="9"/>
      <c r="J303" s="10"/>
      <c r="K303" s="10"/>
      <c r="L303" s="9"/>
      <c r="M303" s="9"/>
      <c r="N303" s="11"/>
      <c r="O303" s="9"/>
      <c r="P303" s="9"/>
      <c r="Q303" s="9"/>
      <c r="R303" s="9"/>
      <c r="S303" s="699" t="s">
        <v>1276</v>
      </c>
    </row>
    <row r="304" spans="1:19" ht="24.75">
      <c r="A304" s="12"/>
      <c r="B304" s="49"/>
      <c r="C304" s="13"/>
      <c r="D304" s="130" t="s">
        <v>1295</v>
      </c>
      <c r="E304" s="522"/>
      <c r="F304" s="14"/>
      <c r="G304" s="14"/>
      <c r="H304" s="14"/>
      <c r="I304" s="14"/>
      <c r="J304" s="14"/>
      <c r="K304" s="14"/>
      <c r="L304" s="14"/>
      <c r="M304" s="14"/>
      <c r="N304" s="15"/>
      <c r="O304" s="14"/>
      <c r="P304" s="14"/>
      <c r="Q304" s="14"/>
      <c r="R304" s="14"/>
      <c r="S304" s="31"/>
    </row>
    <row r="305" spans="1:19" s="85" customFormat="1" ht="23.25" thickBot="1">
      <c r="A305" s="54" t="s">
        <v>1126</v>
      </c>
      <c r="B305" s="74" t="s">
        <v>1127</v>
      </c>
      <c r="C305" s="74" t="s">
        <v>1</v>
      </c>
      <c r="D305" s="74" t="s">
        <v>1124</v>
      </c>
      <c r="E305" s="548" t="s">
        <v>1153</v>
      </c>
      <c r="F305" s="28" t="s">
        <v>1120</v>
      </c>
      <c r="G305" s="28" t="s">
        <v>1121</v>
      </c>
      <c r="H305" s="28" t="s">
        <v>16</v>
      </c>
      <c r="I305" s="28" t="s">
        <v>37</v>
      </c>
      <c r="J305" s="28" t="s">
        <v>36</v>
      </c>
      <c r="K305" s="28" t="s">
        <v>695</v>
      </c>
      <c r="L305" s="28" t="s">
        <v>18</v>
      </c>
      <c r="M305" s="28" t="s">
        <v>19</v>
      </c>
      <c r="N305" s="28" t="s">
        <v>1125</v>
      </c>
      <c r="O305" s="28" t="s">
        <v>22</v>
      </c>
      <c r="P305" s="28" t="s">
        <v>1138</v>
      </c>
      <c r="Q305" s="28" t="s">
        <v>32</v>
      </c>
      <c r="R305" s="28" t="s">
        <v>31</v>
      </c>
      <c r="S305" s="75" t="s">
        <v>20</v>
      </c>
    </row>
    <row r="306" spans="1:19" ht="18.75" thickTop="1">
      <c r="A306" s="137" t="s">
        <v>105</v>
      </c>
      <c r="B306" s="95"/>
      <c r="C306" s="96"/>
      <c r="D306" s="96"/>
      <c r="E306" s="618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7"/>
    </row>
    <row r="307" spans="1:19" ht="22.5" customHeight="1">
      <c r="A307" s="243">
        <v>78</v>
      </c>
      <c r="B307" s="456" t="s">
        <v>861</v>
      </c>
      <c r="C307" s="86" t="s">
        <v>1014</v>
      </c>
      <c r="D307" s="86" t="s">
        <v>10</v>
      </c>
      <c r="E307" s="614">
        <v>15</v>
      </c>
      <c r="F307" s="126">
        <v>1915.05</v>
      </c>
      <c r="G307" s="126">
        <v>0</v>
      </c>
      <c r="H307" s="126">
        <v>0</v>
      </c>
      <c r="I307" s="126">
        <v>0</v>
      </c>
      <c r="J307" s="126">
        <v>0</v>
      </c>
      <c r="K307" s="456">
        <v>0</v>
      </c>
      <c r="L307" s="126">
        <v>0</v>
      </c>
      <c r="M307" s="126">
        <v>77.12</v>
      </c>
      <c r="N307" s="126">
        <v>0</v>
      </c>
      <c r="O307" s="126">
        <v>0</v>
      </c>
      <c r="P307" s="126">
        <v>0</v>
      </c>
      <c r="Q307" s="126">
        <v>-0.03</v>
      </c>
      <c r="R307" s="126">
        <f aca="true" t="shared" si="43" ref="R307:R316">F307+G307+H307+J307+K307-O307-L307-N307+M307-Q307</f>
        <v>1992.2</v>
      </c>
      <c r="S307" s="87"/>
    </row>
    <row r="308" spans="1:19" ht="22.5" customHeight="1">
      <c r="A308" s="243">
        <v>85</v>
      </c>
      <c r="B308" s="126" t="s">
        <v>67</v>
      </c>
      <c r="C308" s="86" t="s">
        <v>1015</v>
      </c>
      <c r="D308" s="86" t="s">
        <v>10</v>
      </c>
      <c r="E308" s="614">
        <v>15</v>
      </c>
      <c r="F308" s="126">
        <v>2100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64.28</v>
      </c>
      <c r="N308" s="126">
        <v>0</v>
      </c>
      <c r="O308" s="126">
        <v>0</v>
      </c>
      <c r="P308" s="126">
        <v>0</v>
      </c>
      <c r="Q308" s="126">
        <v>0.08</v>
      </c>
      <c r="R308" s="126">
        <f t="shared" si="43"/>
        <v>2164.2000000000003</v>
      </c>
      <c r="S308" s="87"/>
    </row>
    <row r="309" spans="1:19" ht="22.5" customHeight="1">
      <c r="A309" s="243">
        <v>86</v>
      </c>
      <c r="B309" s="126" t="s">
        <v>108</v>
      </c>
      <c r="C309" s="86" t="s">
        <v>1016</v>
      </c>
      <c r="D309" s="86" t="s">
        <v>10</v>
      </c>
      <c r="E309" s="614">
        <v>15</v>
      </c>
      <c r="F309" s="126">
        <v>2100</v>
      </c>
      <c r="G309" s="126">
        <v>0</v>
      </c>
      <c r="H309" s="126">
        <v>0</v>
      </c>
      <c r="I309" s="126">
        <v>0</v>
      </c>
      <c r="J309" s="126">
        <v>0</v>
      </c>
      <c r="K309" s="126">
        <v>0</v>
      </c>
      <c r="L309" s="126">
        <v>0</v>
      </c>
      <c r="M309" s="126">
        <v>64.28</v>
      </c>
      <c r="N309" s="126">
        <v>0</v>
      </c>
      <c r="O309" s="126">
        <v>0</v>
      </c>
      <c r="P309" s="126">
        <v>0</v>
      </c>
      <c r="Q309" s="126">
        <v>0.08</v>
      </c>
      <c r="R309" s="126">
        <f t="shared" si="43"/>
        <v>2164.2000000000003</v>
      </c>
      <c r="S309" s="87"/>
    </row>
    <row r="310" spans="1:19" ht="22.5" customHeight="1">
      <c r="A310" s="243">
        <v>89</v>
      </c>
      <c r="B310" s="126" t="s">
        <v>967</v>
      </c>
      <c r="C310" s="86" t="s">
        <v>968</v>
      </c>
      <c r="D310" s="86" t="s">
        <v>10</v>
      </c>
      <c r="E310" s="614">
        <v>15</v>
      </c>
      <c r="F310" s="126">
        <v>1000.05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147.7</v>
      </c>
      <c r="N310" s="126">
        <v>0</v>
      </c>
      <c r="O310" s="126">
        <v>0</v>
      </c>
      <c r="P310" s="126">
        <v>0</v>
      </c>
      <c r="Q310" s="126">
        <v>-0.05</v>
      </c>
      <c r="R310" s="126">
        <f t="shared" si="43"/>
        <v>1147.8</v>
      </c>
      <c r="S310" s="87"/>
    </row>
    <row r="311" spans="1:19" ht="22.5" customHeight="1">
      <c r="A311" s="243">
        <v>93</v>
      </c>
      <c r="B311" s="126" t="s">
        <v>969</v>
      </c>
      <c r="C311" s="86" t="s">
        <v>970</v>
      </c>
      <c r="D311" s="86" t="s">
        <v>10</v>
      </c>
      <c r="E311" s="614">
        <v>15</v>
      </c>
      <c r="F311" s="126">
        <v>2171.4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56.51</v>
      </c>
      <c r="N311" s="126">
        <v>0</v>
      </c>
      <c r="O311" s="126">
        <v>0</v>
      </c>
      <c r="P311" s="126">
        <v>0</v>
      </c>
      <c r="Q311" s="126">
        <v>-0.09</v>
      </c>
      <c r="R311" s="126">
        <f t="shared" si="43"/>
        <v>2228.0000000000005</v>
      </c>
      <c r="S311" s="87"/>
    </row>
    <row r="312" spans="1:19" ht="22.5" customHeight="1">
      <c r="A312" s="243">
        <v>95</v>
      </c>
      <c r="B312" s="456" t="s">
        <v>971</v>
      </c>
      <c r="C312" s="86" t="s">
        <v>972</v>
      </c>
      <c r="D312" s="86" t="s">
        <v>10</v>
      </c>
      <c r="E312" s="614">
        <v>15</v>
      </c>
      <c r="F312" s="126">
        <v>1915.05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77.12</v>
      </c>
      <c r="N312" s="126">
        <v>0</v>
      </c>
      <c r="O312" s="126">
        <v>0</v>
      </c>
      <c r="P312" s="126">
        <v>0</v>
      </c>
      <c r="Q312" s="126">
        <v>-0.03</v>
      </c>
      <c r="R312" s="126">
        <f t="shared" si="43"/>
        <v>1992.2</v>
      </c>
      <c r="S312" s="87"/>
    </row>
    <row r="313" spans="1:19" ht="22.5" customHeight="1">
      <c r="A313" s="243">
        <v>117</v>
      </c>
      <c r="B313" s="456" t="s">
        <v>1134</v>
      </c>
      <c r="C313" s="86" t="s">
        <v>1135</v>
      </c>
      <c r="D313" s="86" t="s">
        <v>10</v>
      </c>
      <c r="E313" s="614">
        <v>15</v>
      </c>
      <c r="F313" s="126">
        <v>2100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64.28</v>
      </c>
      <c r="N313" s="126">
        <v>0</v>
      </c>
      <c r="O313" s="126">
        <v>0</v>
      </c>
      <c r="P313" s="126">
        <v>0</v>
      </c>
      <c r="Q313" s="126">
        <v>0.08</v>
      </c>
      <c r="R313" s="126">
        <f t="shared" si="43"/>
        <v>2164.2000000000003</v>
      </c>
      <c r="S313" s="87"/>
    </row>
    <row r="314" spans="1:19" ht="22.5" customHeight="1">
      <c r="A314" s="243">
        <v>129</v>
      </c>
      <c r="B314" s="126" t="s">
        <v>109</v>
      </c>
      <c r="C314" s="86" t="s">
        <v>1017</v>
      </c>
      <c r="D314" s="86" t="s">
        <v>10</v>
      </c>
      <c r="E314" s="614">
        <v>15</v>
      </c>
      <c r="F314" s="126">
        <v>2100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64.28</v>
      </c>
      <c r="N314" s="126">
        <v>0</v>
      </c>
      <c r="O314" s="126">
        <v>0</v>
      </c>
      <c r="P314" s="126">
        <v>0</v>
      </c>
      <c r="Q314" s="126">
        <v>0.08</v>
      </c>
      <c r="R314" s="126">
        <f t="shared" si="43"/>
        <v>2164.2000000000003</v>
      </c>
      <c r="S314" s="87"/>
    </row>
    <row r="315" spans="1:19" ht="22.5" customHeight="1">
      <c r="A315" s="243">
        <v>134</v>
      </c>
      <c r="B315" s="126" t="s">
        <v>74</v>
      </c>
      <c r="C315" s="86" t="s">
        <v>1018</v>
      </c>
      <c r="D315" s="86" t="s">
        <v>11</v>
      </c>
      <c r="E315" s="614">
        <v>15</v>
      </c>
      <c r="F315" s="126">
        <v>1800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84.48</v>
      </c>
      <c r="N315" s="126">
        <v>0</v>
      </c>
      <c r="O315" s="126">
        <v>0</v>
      </c>
      <c r="P315" s="126">
        <v>0</v>
      </c>
      <c r="Q315" s="126">
        <v>0.08</v>
      </c>
      <c r="R315" s="126">
        <f t="shared" si="43"/>
        <v>1884.4</v>
      </c>
      <c r="S315" s="87"/>
    </row>
    <row r="316" spans="1:19" ht="22.5" customHeight="1">
      <c r="A316" s="243">
        <v>159</v>
      </c>
      <c r="B316" s="244" t="s">
        <v>1293</v>
      </c>
      <c r="C316" s="86" t="s">
        <v>1294</v>
      </c>
      <c r="D316" s="86" t="s">
        <v>11</v>
      </c>
      <c r="E316" s="614">
        <v>15</v>
      </c>
      <c r="F316" s="126">
        <v>1800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84.48</v>
      </c>
      <c r="N316" s="126">
        <v>0</v>
      </c>
      <c r="O316" s="126">
        <v>0</v>
      </c>
      <c r="P316" s="126">
        <v>0</v>
      </c>
      <c r="Q316" s="126">
        <v>-0.12</v>
      </c>
      <c r="R316" s="126">
        <f t="shared" si="43"/>
        <v>1884.6</v>
      </c>
      <c r="S316" s="87"/>
    </row>
    <row r="317" spans="1:19" s="248" customFormat="1" ht="18" customHeight="1" hidden="1">
      <c r="A317" s="246"/>
      <c r="B317" s="247"/>
      <c r="C317" s="247"/>
      <c r="D317" s="247"/>
      <c r="E317" s="619"/>
      <c r="F317" s="247">
        <f aca="true" t="shared" si="44" ref="F317:R317">SUM(F307:F316)</f>
        <v>19001.55</v>
      </c>
      <c r="G317" s="247">
        <f t="shared" si="44"/>
        <v>0</v>
      </c>
      <c r="H317" s="247">
        <f t="shared" si="44"/>
        <v>0</v>
      </c>
      <c r="I317" s="247">
        <f t="shared" si="44"/>
        <v>0</v>
      </c>
      <c r="J317" s="247">
        <f t="shared" si="44"/>
        <v>0</v>
      </c>
      <c r="K317" s="247">
        <f t="shared" si="44"/>
        <v>0</v>
      </c>
      <c r="L317" s="247">
        <f t="shared" si="44"/>
        <v>0</v>
      </c>
      <c r="M317" s="247">
        <f t="shared" si="44"/>
        <v>784.53</v>
      </c>
      <c r="N317" s="247">
        <f t="shared" si="44"/>
        <v>0</v>
      </c>
      <c r="O317" s="247">
        <f t="shared" si="44"/>
        <v>0</v>
      </c>
      <c r="P317" s="247">
        <f t="shared" si="44"/>
        <v>0</v>
      </c>
      <c r="Q317" s="247">
        <f t="shared" si="44"/>
        <v>0.08000000000000002</v>
      </c>
      <c r="R317" s="247">
        <f t="shared" si="44"/>
        <v>19786.000000000004</v>
      </c>
      <c r="S317" s="247"/>
    </row>
    <row r="318" spans="1:19" ht="18.75" customHeight="1">
      <c r="A318" s="457" t="s">
        <v>137</v>
      </c>
      <c r="B318" s="458"/>
      <c r="C318" s="459"/>
      <c r="D318" s="459"/>
      <c r="E318" s="620"/>
      <c r="F318" s="460">
        <f>F294+F317</f>
        <v>48278.74</v>
      </c>
      <c r="G318" s="460">
        <f aca="true" t="shared" si="45" ref="G318:M318">G294+G317</f>
        <v>0</v>
      </c>
      <c r="H318" s="460">
        <f t="shared" si="45"/>
        <v>0</v>
      </c>
      <c r="I318" s="460">
        <f t="shared" si="45"/>
        <v>0</v>
      </c>
      <c r="J318" s="460">
        <f t="shared" si="45"/>
        <v>0</v>
      </c>
      <c r="K318" s="460">
        <f t="shared" si="45"/>
        <v>0</v>
      </c>
      <c r="L318" s="460">
        <f t="shared" si="45"/>
        <v>44.34</v>
      </c>
      <c r="M318" s="460">
        <f t="shared" si="45"/>
        <v>2153.45</v>
      </c>
      <c r="N318" s="460">
        <f>N294+N317</f>
        <v>0</v>
      </c>
      <c r="O318" s="460">
        <f>O294+O317</f>
        <v>0</v>
      </c>
      <c r="P318" s="460">
        <f>P294+P317</f>
        <v>1100</v>
      </c>
      <c r="Q318" s="460">
        <f>Q294+Q317</f>
        <v>-0.14999999999999997</v>
      </c>
      <c r="R318" s="460">
        <f>R294+R317</f>
        <v>49288.00000000001</v>
      </c>
      <c r="S318" s="461"/>
    </row>
    <row r="319" spans="1:19" ht="21" customHeight="1">
      <c r="A319" s="137" t="s">
        <v>688</v>
      </c>
      <c r="B319" s="95"/>
      <c r="C319" s="96"/>
      <c r="D319" s="96"/>
      <c r="E319" s="618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7"/>
    </row>
    <row r="320" spans="1:19" s="242" customFormat="1" ht="22.5" customHeight="1">
      <c r="A320" s="241">
        <v>42</v>
      </c>
      <c r="B320" s="456" t="s">
        <v>62</v>
      </c>
      <c r="C320" s="86" t="s">
        <v>1104</v>
      </c>
      <c r="D320" s="86" t="s">
        <v>493</v>
      </c>
      <c r="E320" s="614">
        <v>15</v>
      </c>
      <c r="F320" s="244">
        <v>1825.05</v>
      </c>
      <c r="G320" s="244">
        <v>0</v>
      </c>
      <c r="H320" s="244">
        <v>0</v>
      </c>
      <c r="I320" s="244">
        <v>0</v>
      </c>
      <c r="J320" s="244">
        <v>0</v>
      </c>
      <c r="K320" s="244">
        <v>0</v>
      </c>
      <c r="L320" s="244">
        <v>0</v>
      </c>
      <c r="M320" s="244">
        <v>82.88</v>
      </c>
      <c r="N320" s="244">
        <v>0</v>
      </c>
      <c r="O320" s="244">
        <v>0</v>
      </c>
      <c r="P320" s="244">
        <v>0</v>
      </c>
      <c r="Q320" s="244">
        <v>-0.07</v>
      </c>
      <c r="R320" s="126">
        <f aca="true" t="shared" si="46" ref="R320:R327">F320+G320+H320+J320+K320-O320-L320-N320+M320-Q320</f>
        <v>1907.9999999999998</v>
      </c>
      <c r="S320" s="87"/>
    </row>
    <row r="321" spans="1:19" s="45" customFormat="1" ht="22.5" customHeight="1">
      <c r="A321" s="243">
        <v>54</v>
      </c>
      <c r="B321" s="126" t="s">
        <v>689</v>
      </c>
      <c r="C321" s="108" t="s">
        <v>1019</v>
      </c>
      <c r="D321" s="86" t="s">
        <v>493</v>
      </c>
      <c r="E321" s="614">
        <v>15</v>
      </c>
      <c r="F321" s="126">
        <v>1800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84.48</v>
      </c>
      <c r="N321" s="126">
        <v>0</v>
      </c>
      <c r="O321" s="126">
        <v>0</v>
      </c>
      <c r="P321" s="126">
        <v>0</v>
      </c>
      <c r="Q321" s="126">
        <v>0.08</v>
      </c>
      <c r="R321" s="126">
        <f t="shared" si="46"/>
        <v>1884.4</v>
      </c>
      <c r="S321" s="113"/>
    </row>
    <row r="322" spans="1:19" ht="22.5" customHeight="1">
      <c r="A322" s="243">
        <v>55</v>
      </c>
      <c r="B322" s="126" t="s">
        <v>690</v>
      </c>
      <c r="C322" s="86" t="s">
        <v>1020</v>
      </c>
      <c r="D322" s="86" t="s">
        <v>493</v>
      </c>
      <c r="E322" s="614">
        <v>15</v>
      </c>
      <c r="F322" s="126">
        <v>1800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84.48</v>
      </c>
      <c r="N322" s="126">
        <v>0</v>
      </c>
      <c r="O322" s="126">
        <v>0</v>
      </c>
      <c r="P322" s="126">
        <v>0</v>
      </c>
      <c r="Q322" s="126">
        <v>0.08</v>
      </c>
      <c r="R322" s="126">
        <f t="shared" si="46"/>
        <v>1884.4</v>
      </c>
      <c r="S322" s="87"/>
    </row>
    <row r="323" spans="1:19" ht="22.5" customHeight="1">
      <c r="A323" s="243">
        <v>56</v>
      </c>
      <c r="B323" s="126" t="s">
        <v>691</v>
      </c>
      <c r="C323" s="86" t="s">
        <v>1021</v>
      </c>
      <c r="D323" s="86" t="s">
        <v>493</v>
      </c>
      <c r="E323" s="614">
        <v>15</v>
      </c>
      <c r="F323" s="126">
        <v>1800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84.48</v>
      </c>
      <c r="N323" s="126">
        <v>0</v>
      </c>
      <c r="O323" s="126">
        <v>0</v>
      </c>
      <c r="P323" s="126">
        <v>0</v>
      </c>
      <c r="Q323" s="126">
        <v>0.08</v>
      </c>
      <c r="R323" s="126">
        <f t="shared" si="46"/>
        <v>1884.4</v>
      </c>
      <c r="S323" s="87"/>
    </row>
    <row r="324" spans="1:19" ht="22.5" customHeight="1">
      <c r="A324" s="243">
        <v>88</v>
      </c>
      <c r="B324" s="126" t="s">
        <v>973</v>
      </c>
      <c r="C324" s="86" t="s">
        <v>974</v>
      </c>
      <c r="D324" s="86" t="s">
        <v>493</v>
      </c>
      <c r="E324" s="614">
        <v>15</v>
      </c>
      <c r="F324" s="126">
        <v>2500.05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7.66</v>
      </c>
      <c r="M324" s="126">
        <v>0</v>
      </c>
      <c r="N324" s="126">
        <v>0</v>
      </c>
      <c r="O324" s="126">
        <v>0</v>
      </c>
      <c r="P324" s="126">
        <v>0</v>
      </c>
      <c r="Q324" s="126">
        <v>0.19</v>
      </c>
      <c r="R324" s="126">
        <f t="shared" si="46"/>
        <v>2492.2000000000003</v>
      </c>
      <c r="S324" s="87"/>
    </row>
    <row r="325" spans="1:19" ht="22.5" customHeight="1">
      <c r="A325" s="243">
        <v>91</v>
      </c>
      <c r="B325" s="126" t="s">
        <v>975</v>
      </c>
      <c r="C325" s="86" t="s">
        <v>976</v>
      </c>
      <c r="D325" s="86" t="s">
        <v>493</v>
      </c>
      <c r="E325" s="614">
        <v>15</v>
      </c>
      <c r="F325" s="126">
        <v>2300.1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28.58</v>
      </c>
      <c r="N325" s="126">
        <v>0</v>
      </c>
      <c r="O325" s="126">
        <v>0</v>
      </c>
      <c r="P325" s="126">
        <v>0</v>
      </c>
      <c r="Q325" s="126">
        <v>0.08</v>
      </c>
      <c r="R325" s="126">
        <f t="shared" si="46"/>
        <v>2328.6</v>
      </c>
      <c r="S325" s="87"/>
    </row>
    <row r="326" spans="1:19" ht="22.5" customHeight="1">
      <c r="A326" s="243">
        <v>115</v>
      </c>
      <c r="B326" s="126" t="s">
        <v>52</v>
      </c>
      <c r="C326" s="86" t="s">
        <v>1022</v>
      </c>
      <c r="D326" s="86" t="s">
        <v>493</v>
      </c>
      <c r="E326" s="614">
        <v>15</v>
      </c>
      <c r="F326" s="126">
        <v>2000.1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71.68</v>
      </c>
      <c r="N326" s="126">
        <v>0</v>
      </c>
      <c r="O326" s="126">
        <v>0</v>
      </c>
      <c r="P326" s="126">
        <v>0</v>
      </c>
      <c r="Q326" s="126">
        <v>-0.02</v>
      </c>
      <c r="R326" s="126">
        <f t="shared" si="46"/>
        <v>2071.7999999999997</v>
      </c>
      <c r="S326" s="87"/>
    </row>
    <row r="327" spans="1:19" ht="22.5" customHeight="1">
      <c r="A327" s="243">
        <v>131</v>
      </c>
      <c r="B327" s="126" t="s">
        <v>110</v>
      </c>
      <c r="C327" s="86" t="s">
        <v>1023</v>
      </c>
      <c r="D327" s="86" t="s">
        <v>10</v>
      </c>
      <c r="E327" s="614">
        <v>15</v>
      </c>
      <c r="F327" s="126">
        <v>2100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64.28</v>
      </c>
      <c r="N327" s="126">
        <v>0</v>
      </c>
      <c r="O327" s="126">
        <v>0</v>
      </c>
      <c r="P327" s="126">
        <v>0</v>
      </c>
      <c r="Q327" s="126">
        <v>0.08</v>
      </c>
      <c r="R327" s="126">
        <f t="shared" si="46"/>
        <v>2164.2000000000003</v>
      </c>
      <c r="S327" s="87"/>
    </row>
    <row r="328" spans="1:19" ht="18.75" customHeight="1">
      <c r="A328" s="457" t="s">
        <v>137</v>
      </c>
      <c r="B328" s="458"/>
      <c r="C328" s="459"/>
      <c r="D328" s="459"/>
      <c r="E328" s="620"/>
      <c r="F328" s="460">
        <f aca="true" t="shared" si="47" ref="F328:R328">SUM(F320:F327)</f>
        <v>16125.300000000001</v>
      </c>
      <c r="G328" s="460">
        <f t="shared" si="47"/>
        <v>0</v>
      </c>
      <c r="H328" s="460">
        <f t="shared" si="47"/>
        <v>0</v>
      </c>
      <c r="I328" s="460">
        <f t="shared" si="47"/>
        <v>0</v>
      </c>
      <c r="J328" s="460">
        <f t="shared" si="47"/>
        <v>0</v>
      </c>
      <c r="K328" s="460">
        <f t="shared" si="47"/>
        <v>0</v>
      </c>
      <c r="L328" s="460">
        <f>SUM(L320:L327)</f>
        <v>7.66</v>
      </c>
      <c r="M328" s="460">
        <f>SUM(M320:M327)</f>
        <v>500.86</v>
      </c>
      <c r="N328" s="460">
        <f t="shared" si="47"/>
        <v>0</v>
      </c>
      <c r="O328" s="460">
        <f t="shared" si="47"/>
        <v>0</v>
      </c>
      <c r="P328" s="460">
        <f t="shared" si="47"/>
        <v>0</v>
      </c>
      <c r="Q328" s="460">
        <f t="shared" si="47"/>
        <v>0.5</v>
      </c>
      <c r="R328" s="460">
        <f t="shared" si="47"/>
        <v>16618</v>
      </c>
      <c r="S328" s="461"/>
    </row>
    <row r="329" spans="1:19" s="25" customFormat="1" ht="22.5" customHeight="1">
      <c r="A329" s="65"/>
      <c r="B329" s="60" t="s">
        <v>33</v>
      </c>
      <c r="C329" s="66"/>
      <c r="D329" s="66"/>
      <c r="E329" s="546"/>
      <c r="F329" s="66">
        <f aca="true" t="shared" si="48" ref="F329:R329">F317+F328</f>
        <v>35126.85</v>
      </c>
      <c r="G329" s="66">
        <f t="shared" si="48"/>
        <v>0</v>
      </c>
      <c r="H329" s="66">
        <f t="shared" si="48"/>
        <v>0</v>
      </c>
      <c r="I329" s="66">
        <f t="shared" si="48"/>
        <v>0</v>
      </c>
      <c r="J329" s="66">
        <f t="shared" si="48"/>
        <v>0</v>
      </c>
      <c r="K329" s="66">
        <f t="shared" si="48"/>
        <v>0</v>
      </c>
      <c r="L329" s="66">
        <f>L317+L328</f>
        <v>7.66</v>
      </c>
      <c r="M329" s="66">
        <f>M317+M328</f>
        <v>1285.3899999999999</v>
      </c>
      <c r="N329" s="66">
        <f t="shared" si="48"/>
        <v>0</v>
      </c>
      <c r="O329" s="66">
        <f t="shared" si="48"/>
        <v>0</v>
      </c>
      <c r="P329" s="66">
        <f t="shared" si="48"/>
        <v>0</v>
      </c>
      <c r="Q329" s="66">
        <f t="shared" si="48"/>
        <v>0.5800000000000001</v>
      </c>
      <c r="R329" s="66">
        <f t="shared" si="48"/>
        <v>36404</v>
      </c>
      <c r="S329" s="67"/>
    </row>
    <row r="330" spans="1:19" ht="19.5" customHeight="1">
      <c r="A330" s="23"/>
      <c r="B330" s="70"/>
      <c r="C330" s="10"/>
      <c r="D330" s="10"/>
      <c r="E330" s="521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34"/>
    </row>
    <row r="331" spans="2:19" s="141" customFormat="1" ht="12.75" customHeight="1">
      <c r="B331" s="144"/>
      <c r="C331" s="144"/>
      <c r="D331" s="144" t="s">
        <v>43</v>
      </c>
      <c r="E331" s="61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Q331" s="144" t="s">
        <v>44</v>
      </c>
      <c r="R331" s="144"/>
      <c r="S331" s="144"/>
    </row>
    <row r="332" spans="1:19" s="141" customFormat="1" ht="12.75" customHeight="1">
      <c r="A332" s="141" t="s">
        <v>1232</v>
      </c>
      <c r="B332" s="144"/>
      <c r="C332" s="144"/>
      <c r="D332" s="144" t="s">
        <v>42</v>
      </c>
      <c r="E332" s="61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Q332" s="144" t="s">
        <v>45</v>
      </c>
      <c r="R332" s="144"/>
      <c r="S332" s="144"/>
    </row>
    <row r="333" spans="2:18" ht="12.75" customHeight="1">
      <c r="B333" s="20"/>
      <c r="C333" s="20"/>
      <c r="D333" s="20"/>
      <c r="E333" s="532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2:18" ht="12.75" customHeight="1">
      <c r="B334" s="20"/>
      <c r="C334" s="20"/>
      <c r="D334" s="20"/>
      <c r="E334" s="532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9" ht="41.25" customHeight="1">
      <c r="A335" s="5" t="s">
        <v>0</v>
      </c>
      <c r="B335" s="37"/>
      <c r="C335" s="6"/>
      <c r="D335" s="128" t="s">
        <v>136</v>
      </c>
      <c r="E335" s="533"/>
      <c r="F335" s="6"/>
      <c r="G335" s="6"/>
      <c r="H335" s="6"/>
      <c r="I335" s="6"/>
      <c r="J335" s="6"/>
      <c r="K335" s="6"/>
      <c r="L335" s="6"/>
      <c r="M335" s="6"/>
      <c r="N335" s="7"/>
      <c r="O335" s="6"/>
      <c r="P335" s="6"/>
      <c r="Q335" s="6"/>
      <c r="R335" s="6"/>
      <c r="S335" s="29"/>
    </row>
    <row r="336" spans="1:19" ht="46.5" customHeight="1">
      <c r="A336" s="8"/>
      <c r="B336" s="133" t="s">
        <v>26</v>
      </c>
      <c r="C336" s="9"/>
      <c r="D336" s="9"/>
      <c r="E336" s="521"/>
      <c r="F336" s="9"/>
      <c r="G336" s="9"/>
      <c r="H336" s="9"/>
      <c r="I336" s="9"/>
      <c r="J336" s="10"/>
      <c r="K336" s="10"/>
      <c r="L336" s="9"/>
      <c r="M336" s="9"/>
      <c r="N336" s="11"/>
      <c r="O336" s="9"/>
      <c r="P336" s="9"/>
      <c r="Q336" s="9"/>
      <c r="R336" s="9"/>
      <c r="S336" s="699" t="s">
        <v>1277</v>
      </c>
    </row>
    <row r="337" spans="1:19" ht="50.25" customHeight="1">
      <c r="A337" s="12"/>
      <c r="B337" s="49"/>
      <c r="C337" s="13"/>
      <c r="D337" s="130" t="s">
        <v>1295</v>
      </c>
      <c r="E337" s="522"/>
      <c r="F337" s="14"/>
      <c r="G337" s="14"/>
      <c r="H337" s="14"/>
      <c r="I337" s="14"/>
      <c r="J337" s="14"/>
      <c r="K337" s="14"/>
      <c r="L337" s="14"/>
      <c r="M337" s="14"/>
      <c r="N337" s="15"/>
      <c r="O337" s="14"/>
      <c r="P337" s="14"/>
      <c r="Q337" s="14"/>
      <c r="R337" s="14"/>
      <c r="S337" s="31"/>
    </row>
    <row r="338" spans="1:19" s="85" customFormat="1" ht="23.25" thickBot="1">
      <c r="A338" s="54" t="s">
        <v>1126</v>
      </c>
      <c r="B338" s="74" t="s">
        <v>1127</v>
      </c>
      <c r="C338" s="74" t="s">
        <v>1</v>
      </c>
      <c r="D338" s="74" t="s">
        <v>1124</v>
      </c>
      <c r="E338" s="548" t="s">
        <v>1153</v>
      </c>
      <c r="F338" s="28" t="s">
        <v>1120</v>
      </c>
      <c r="G338" s="28" t="s">
        <v>1121</v>
      </c>
      <c r="H338" s="28" t="s">
        <v>16</v>
      </c>
      <c r="I338" s="28" t="s">
        <v>37</v>
      </c>
      <c r="J338" s="28" t="s">
        <v>36</v>
      </c>
      <c r="K338" s="28" t="s">
        <v>695</v>
      </c>
      <c r="L338" s="28" t="s">
        <v>18</v>
      </c>
      <c r="M338" s="28" t="s">
        <v>19</v>
      </c>
      <c r="N338" s="28" t="s">
        <v>1125</v>
      </c>
      <c r="O338" s="28" t="s">
        <v>22</v>
      </c>
      <c r="P338" s="28" t="s">
        <v>1138</v>
      </c>
      <c r="Q338" s="28" t="s">
        <v>32</v>
      </c>
      <c r="R338" s="28" t="s">
        <v>31</v>
      </c>
      <c r="S338" s="75" t="s">
        <v>20</v>
      </c>
    </row>
    <row r="339" spans="1:19" ht="34.5" customHeight="1" thickTop="1">
      <c r="A339" s="138" t="s">
        <v>692</v>
      </c>
      <c r="B339" s="80"/>
      <c r="C339" s="64"/>
      <c r="D339" s="64"/>
      <c r="E339" s="612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2"/>
    </row>
    <row r="340" spans="1:19" ht="34.5" customHeight="1">
      <c r="A340" s="149">
        <v>65</v>
      </c>
      <c r="B340" s="71" t="s">
        <v>693</v>
      </c>
      <c r="C340" s="47" t="s">
        <v>1024</v>
      </c>
      <c r="D340" s="47" t="s">
        <v>11</v>
      </c>
      <c r="E340" s="560">
        <v>15</v>
      </c>
      <c r="F340" s="71">
        <v>1991.25</v>
      </c>
      <c r="G340" s="71">
        <v>0</v>
      </c>
      <c r="H340" s="71">
        <v>0</v>
      </c>
      <c r="I340" s="71">
        <v>0</v>
      </c>
      <c r="J340" s="71">
        <v>0</v>
      </c>
      <c r="K340" s="71">
        <v>0</v>
      </c>
      <c r="L340" s="71">
        <v>0</v>
      </c>
      <c r="M340" s="71">
        <v>72.24</v>
      </c>
      <c r="N340" s="71">
        <v>0</v>
      </c>
      <c r="O340" s="71">
        <v>0</v>
      </c>
      <c r="P340" s="71">
        <v>0</v>
      </c>
      <c r="Q340" s="71">
        <v>0.09</v>
      </c>
      <c r="R340" s="71">
        <f>F340+G340+H340+I340+J340+K340-O340-L340-N340+M340-Q340</f>
        <v>2063.3999999999996</v>
      </c>
      <c r="S340" s="32"/>
    </row>
    <row r="341" spans="1:19" ht="34.5" customHeight="1">
      <c r="A341" s="149">
        <v>109</v>
      </c>
      <c r="B341" s="71" t="s">
        <v>1109</v>
      </c>
      <c r="C341" s="47" t="s">
        <v>1110</v>
      </c>
      <c r="D341" s="47" t="s">
        <v>830</v>
      </c>
      <c r="E341" s="560">
        <v>15</v>
      </c>
      <c r="F341" s="71">
        <v>2000.1</v>
      </c>
      <c r="G341" s="71">
        <v>0</v>
      </c>
      <c r="H341" s="71">
        <v>0</v>
      </c>
      <c r="I341" s="71">
        <v>0</v>
      </c>
      <c r="J341" s="71">
        <v>0</v>
      </c>
      <c r="K341" s="71">
        <v>0</v>
      </c>
      <c r="L341" s="71">
        <v>0</v>
      </c>
      <c r="M341" s="71">
        <v>71.68</v>
      </c>
      <c r="N341" s="71">
        <v>0</v>
      </c>
      <c r="O341" s="71">
        <v>0</v>
      </c>
      <c r="P341" s="71">
        <v>0</v>
      </c>
      <c r="Q341" s="71">
        <v>-0.02</v>
      </c>
      <c r="R341" s="71">
        <f>F341+G341+H341+I341+J341+K341-O341-L341-N341+M341-Q341</f>
        <v>2071.7999999999997</v>
      </c>
      <c r="S341" s="32"/>
    </row>
    <row r="342" spans="1:19" ht="34.5" customHeight="1">
      <c r="A342" s="149">
        <v>128</v>
      </c>
      <c r="B342" s="71" t="s">
        <v>57</v>
      </c>
      <c r="C342" s="47" t="s">
        <v>1025</v>
      </c>
      <c r="D342" s="47" t="s">
        <v>6</v>
      </c>
      <c r="E342" s="560">
        <v>15</v>
      </c>
      <c r="F342" s="71">
        <v>3500.1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151.66</v>
      </c>
      <c r="M342" s="71">
        <v>0</v>
      </c>
      <c r="N342" s="71">
        <v>0</v>
      </c>
      <c r="O342" s="71">
        <v>0</v>
      </c>
      <c r="P342" s="71">
        <v>0</v>
      </c>
      <c r="Q342" s="71">
        <v>0.04</v>
      </c>
      <c r="R342" s="71">
        <f>F342+G342+H342+I342+J342+K342-O342-L342-N342+M342-Q342</f>
        <v>3348.4</v>
      </c>
      <c r="S342" s="32"/>
    </row>
    <row r="343" spans="1:19" ht="18.75" customHeight="1">
      <c r="A343" s="457" t="s">
        <v>137</v>
      </c>
      <c r="B343" s="458"/>
      <c r="C343" s="459"/>
      <c r="D343" s="459"/>
      <c r="E343" s="620"/>
      <c r="F343" s="460">
        <f aca="true" t="shared" si="49" ref="F343:R343">SUM(F340:F342)</f>
        <v>7491.45</v>
      </c>
      <c r="G343" s="460">
        <f t="shared" si="49"/>
        <v>0</v>
      </c>
      <c r="H343" s="460">
        <f t="shared" si="49"/>
        <v>0</v>
      </c>
      <c r="I343" s="460">
        <f t="shared" si="49"/>
        <v>0</v>
      </c>
      <c r="J343" s="460">
        <f t="shared" si="49"/>
        <v>0</v>
      </c>
      <c r="K343" s="460">
        <f t="shared" si="49"/>
        <v>0</v>
      </c>
      <c r="L343" s="460">
        <f t="shared" si="49"/>
        <v>151.66</v>
      </c>
      <c r="M343" s="460">
        <f t="shared" si="49"/>
        <v>143.92000000000002</v>
      </c>
      <c r="N343" s="460">
        <f t="shared" si="49"/>
        <v>0</v>
      </c>
      <c r="O343" s="460">
        <f t="shared" si="49"/>
        <v>0</v>
      </c>
      <c r="P343" s="460">
        <f t="shared" si="49"/>
        <v>0</v>
      </c>
      <c r="Q343" s="460">
        <f t="shared" si="49"/>
        <v>0.10999999999999999</v>
      </c>
      <c r="R343" s="460">
        <f t="shared" si="49"/>
        <v>7483.5999999999985</v>
      </c>
      <c r="S343" s="461"/>
    </row>
    <row r="344" spans="1:19" ht="34.5" customHeight="1">
      <c r="A344" s="138" t="s">
        <v>111</v>
      </c>
      <c r="B344" s="61"/>
      <c r="C344" s="61"/>
      <c r="D344" s="61"/>
      <c r="E344" s="552"/>
      <c r="F344" s="61"/>
      <c r="G344" s="61"/>
      <c r="H344" s="61"/>
      <c r="I344" s="61"/>
      <c r="J344" s="61"/>
      <c r="K344" s="61"/>
      <c r="L344" s="61"/>
      <c r="M344" s="61"/>
      <c r="N344" s="88"/>
      <c r="O344" s="61"/>
      <c r="P344" s="61"/>
      <c r="Q344" s="61"/>
      <c r="R344" s="61"/>
      <c r="S344" s="62"/>
    </row>
    <row r="345" spans="1:19" ht="34.5" customHeight="1">
      <c r="A345" s="149">
        <v>71</v>
      </c>
      <c r="B345" s="71" t="s">
        <v>694</v>
      </c>
      <c r="C345" s="47" t="s">
        <v>1026</v>
      </c>
      <c r="D345" s="47" t="s">
        <v>143</v>
      </c>
      <c r="E345" s="560">
        <v>15</v>
      </c>
      <c r="F345" s="71">
        <v>2616.9</v>
      </c>
      <c r="G345" s="71">
        <v>0</v>
      </c>
      <c r="H345" s="71">
        <v>0</v>
      </c>
      <c r="I345" s="71">
        <v>0</v>
      </c>
      <c r="J345" s="71">
        <v>0</v>
      </c>
      <c r="K345" s="43">
        <v>0</v>
      </c>
      <c r="L345" s="71">
        <v>20.38</v>
      </c>
      <c r="M345" s="71">
        <v>0</v>
      </c>
      <c r="N345" s="71">
        <v>0</v>
      </c>
      <c r="O345" s="71">
        <v>0</v>
      </c>
      <c r="P345" s="71">
        <v>0</v>
      </c>
      <c r="Q345" s="71">
        <v>0.12</v>
      </c>
      <c r="R345" s="71">
        <f>F345+G345+H345+J345+K345-O345-L345-N345+M345-Q345</f>
        <v>2596.4</v>
      </c>
      <c r="S345" s="32"/>
    </row>
    <row r="346" spans="1:19" ht="30" customHeight="1">
      <c r="A346" s="140" t="s">
        <v>137</v>
      </c>
      <c r="B346" s="71"/>
      <c r="C346" s="47"/>
      <c r="D346" s="47"/>
      <c r="E346" s="560"/>
      <c r="F346" s="50">
        <f aca="true" t="shared" si="50" ref="F346:R346">SUM(F345:F345)</f>
        <v>2616.9</v>
      </c>
      <c r="G346" s="50">
        <f t="shared" si="50"/>
        <v>0</v>
      </c>
      <c r="H346" s="50">
        <f t="shared" si="50"/>
        <v>0</v>
      </c>
      <c r="I346" s="50">
        <f t="shared" si="50"/>
        <v>0</v>
      </c>
      <c r="J346" s="50">
        <f t="shared" si="50"/>
        <v>0</v>
      </c>
      <c r="K346" s="50">
        <f t="shared" si="50"/>
        <v>0</v>
      </c>
      <c r="L346" s="50">
        <f t="shared" si="50"/>
        <v>20.38</v>
      </c>
      <c r="M346" s="50">
        <f t="shared" si="50"/>
        <v>0</v>
      </c>
      <c r="N346" s="50">
        <f t="shared" si="50"/>
        <v>0</v>
      </c>
      <c r="O346" s="50">
        <f t="shared" si="50"/>
        <v>0</v>
      </c>
      <c r="P346" s="50">
        <f t="shared" si="50"/>
        <v>0</v>
      </c>
      <c r="Q346" s="50">
        <f t="shared" si="50"/>
        <v>0.12</v>
      </c>
      <c r="R346" s="50">
        <f t="shared" si="50"/>
        <v>2596.4</v>
      </c>
      <c r="S346" s="32"/>
    </row>
    <row r="347" spans="1:19" ht="30" customHeight="1">
      <c r="A347" s="65"/>
      <c r="B347" s="60" t="s">
        <v>33</v>
      </c>
      <c r="C347" s="83"/>
      <c r="D347" s="83"/>
      <c r="E347" s="599"/>
      <c r="F347" s="84">
        <f aca="true" t="shared" si="51" ref="F347:R347">F343+F346</f>
        <v>10108.35</v>
      </c>
      <c r="G347" s="84">
        <f t="shared" si="51"/>
        <v>0</v>
      </c>
      <c r="H347" s="84">
        <f t="shared" si="51"/>
        <v>0</v>
      </c>
      <c r="I347" s="84">
        <f t="shared" si="51"/>
        <v>0</v>
      </c>
      <c r="J347" s="84">
        <f t="shared" si="51"/>
        <v>0</v>
      </c>
      <c r="K347" s="84">
        <f t="shared" si="51"/>
        <v>0</v>
      </c>
      <c r="L347" s="84">
        <f t="shared" si="51"/>
        <v>172.04</v>
      </c>
      <c r="M347" s="84">
        <f t="shared" si="51"/>
        <v>143.92000000000002</v>
      </c>
      <c r="N347" s="84">
        <f t="shared" si="51"/>
        <v>0</v>
      </c>
      <c r="O347" s="84">
        <f t="shared" si="51"/>
        <v>0</v>
      </c>
      <c r="P347" s="84">
        <f t="shared" si="51"/>
        <v>0</v>
      </c>
      <c r="Q347" s="84">
        <f t="shared" si="51"/>
        <v>0.22999999999999998</v>
      </c>
      <c r="R347" s="84">
        <f t="shared" si="51"/>
        <v>10079.999999999998</v>
      </c>
      <c r="S347" s="67"/>
    </row>
    <row r="350" spans="2:19" s="141" customFormat="1" ht="55.5" customHeight="1">
      <c r="B350" s="144"/>
      <c r="C350" s="144"/>
      <c r="D350" s="144" t="s">
        <v>43</v>
      </c>
      <c r="E350" s="613"/>
      <c r="F350" s="144"/>
      <c r="G350" s="144"/>
      <c r="H350" s="144"/>
      <c r="I350" s="144"/>
      <c r="J350" s="144"/>
      <c r="K350" s="144"/>
      <c r="M350" s="144"/>
      <c r="N350" s="144"/>
      <c r="O350" s="144"/>
      <c r="Q350" s="144" t="s">
        <v>44</v>
      </c>
      <c r="R350" s="144"/>
      <c r="S350" s="144"/>
    </row>
    <row r="351" spans="1:19" s="141" customFormat="1" ht="15.75">
      <c r="A351" s="141" t="s">
        <v>1232</v>
      </c>
      <c r="B351" s="144"/>
      <c r="C351" s="144"/>
      <c r="D351" s="144" t="s">
        <v>42</v>
      </c>
      <c r="E351" s="613"/>
      <c r="F351" s="144"/>
      <c r="G351" s="144"/>
      <c r="H351" s="144"/>
      <c r="I351" s="144"/>
      <c r="J351" s="144"/>
      <c r="K351" s="144"/>
      <c r="M351" s="144"/>
      <c r="N351" s="144"/>
      <c r="O351" s="144"/>
      <c r="Q351" s="144" t="s">
        <v>45</v>
      </c>
      <c r="R351" s="144"/>
      <c r="S351" s="144"/>
    </row>
    <row r="352" spans="2:18" ht="18">
      <c r="B352" s="20"/>
      <c r="C352" s="20"/>
      <c r="D352" s="20"/>
      <c r="E352" s="532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4" spans="1:19" ht="18">
      <c r="A354" s="114"/>
      <c r="B354" s="115"/>
      <c r="C354" s="115"/>
      <c r="D354" s="115"/>
      <c r="E354" s="575"/>
      <c r="F354" s="115"/>
      <c r="G354" s="115"/>
      <c r="H354" s="115"/>
      <c r="I354" s="115"/>
      <c r="J354" s="115"/>
      <c r="K354" s="115"/>
      <c r="L354" s="115"/>
      <c r="M354" s="115"/>
      <c r="N354" s="116"/>
      <c r="O354" s="115"/>
      <c r="P354" s="115"/>
      <c r="Q354" s="115"/>
      <c r="R354" s="115"/>
      <c r="S354" s="117"/>
    </row>
    <row r="355" spans="1:19" ht="33.75">
      <c r="A355" s="5" t="s">
        <v>0</v>
      </c>
      <c r="B355" s="37"/>
      <c r="C355" s="6"/>
      <c r="D355" s="128" t="s">
        <v>136</v>
      </c>
      <c r="E355" s="533"/>
      <c r="F355" s="63"/>
      <c r="G355" s="6"/>
      <c r="H355" s="6"/>
      <c r="I355" s="6"/>
      <c r="J355" s="6"/>
      <c r="K355" s="6"/>
      <c r="L355" s="6"/>
      <c r="M355" s="6"/>
      <c r="N355" s="7"/>
      <c r="O355" s="6"/>
      <c r="P355" s="6"/>
      <c r="Q355" s="6"/>
      <c r="R355" s="6"/>
      <c r="S355" s="29"/>
    </row>
    <row r="356" spans="1:19" ht="28.5" customHeight="1">
      <c r="A356" s="8"/>
      <c r="B356" s="132" t="s">
        <v>27</v>
      </c>
      <c r="C356" s="9"/>
      <c r="D356" s="9"/>
      <c r="E356" s="521"/>
      <c r="F356" s="9"/>
      <c r="G356" s="9"/>
      <c r="H356" s="9"/>
      <c r="I356" s="9"/>
      <c r="J356" s="10"/>
      <c r="K356" s="10"/>
      <c r="L356" s="9"/>
      <c r="M356" s="9"/>
      <c r="N356" s="11"/>
      <c r="O356" s="9"/>
      <c r="P356" s="9"/>
      <c r="Q356" s="9"/>
      <c r="R356" s="9"/>
      <c r="S356" s="699" t="s">
        <v>1278</v>
      </c>
    </row>
    <row r="357" spans="1:19" ht="30.75" customHeight="1">
      <c r="A357" s="12"/>
      <c r="B357" s="13"/>
      <c r="C357" s="13"/>
      <c r="D357" s="130" t="s">
        <v>1295</v>
      </c>
      <c r="E357" s="522"/>
      <c r="F357" s="14"/>
      <c r="G357" s="14"/>
      <c r="H357" s="14"/>
      <c r="I357" s="14"/>
      <c r="J357" s="14"/>
      <c r="K357" s="14"/>
      <c r="L357" s="14"/>
      <c r="M357" s="14"/>
      <c r="N357" s="15"/>
      <c r="O357" s="14"/>
      <c r="P357" s="14"/>
      <c r="Q357" s="14"/>
      <c r="R357" s="14"/>
      <c r="S357" s="31"/>
    </row>
    <row r="358" spans="1:19" s="85" customFormat="1" ht="23.25" thickBot="1">
      <c r="A358" s="54" t="s">
        <v>1126</v>
      </c>
      <c r="B358" s="74" t="s">
        <v>1127</v>
      </c>
      <c r="C358" s="74" t="s">
        <v>1</v>
      </c>
      <c r="D358" s="74" t="s">
        <v>1124</v>
      </c>
      <c r="E358" s="548" t="s">
        <v>1153</v>
      </c>
      <c r="F358" s="28" t="s">
        <v>1120</v>
      </c>
      <c r="G358" s="28" t="s">
        <v>1121</v>
      </c>
      <c r="H358" s="28" t="s">
        <v>36</v>
      </c>
      <c r="I358" s="28" t="s">
        <v>37</v>
      </c>
      <c r="J358" s="28" t="s">
        <v>36</v>
      </c>
      <c r="K358" s="28" t="s">
        <v>695</v>
      </c>
      <c r="L358" s="28" t="s">
        <v>18</v>
      </c>
      <c r="M358" s="28" t="s">
        <v>19</v>
      </c>
      <c r="N358" s="28" t="s">
        <v>1125</v>
      </c>
      <c r="O358" s="28" t="s">
        <v>22</v>
      </c>
      <c r="P358" s="28" t="s">
        <v>1138</v>
      </c>
      <c r="Q358" s="28" t="s">
        <v>32</v>
      </c>
      <c r="R358" s="28" t="s">
        <v>31</v>
      </c>
      <c r="S358" s="75" t="s">
        <v>20</v>
      </c>
    </row>
    <row r="359" spans="1:19" ht="34.5" customHeight="1" thickTop="1">
      <c r="A359" s="138" t="s">
        <v>12</v>
      </c>
      <c r="B359" s="80"/>
      <c r="C359" s="64"/>
      <c r="D359" s="64"/>
      <c r="E359" s="612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2"/>
    </row>
    <row r="360" spans="1:19" ht="34.5" customHeight="1">
      <c r="A360" s="149">
        <v>15</v>
      </c>
      <c r="B360" s="445" t="s">
        <v>1243</v>
      </c>
      <c r="C360" s="40" t="s">
        <v>1244</v>
      </c>
      <c r="D360" s="40" t="s">
        <v>13</v>
      </c>
      <c r="E360" s="560">
        <v>15</v>
      </c>
      <c r="F360" s="71">
        <v>2500.05</v>
      </c>
      <c r="G360" s="71">
        <v>0</v>
      </c>
      <c r="H360" s="71">
        <v>0</v>
      </c>
      <c r="I360" s="71">
        <v>300</v>
      </c>
      <c r="J360" s="71">
        <v>0</v>
      </c>
      <c r="K360" s="71">
        <v>0</v>
      </c>
      <c r="L360" s="71">
        <v>7.66</v>
      </c>
      <c r="M360" s="71">
        <v>0</v>
      </c>
      <c r="N360" s="71">
        <v>0</v>
      </c>
      <c r="O360" s="71">
        <v>0</v>
      </c>
      <c r="P360" s="71">
        <v>0</v>
      </c>
      <c r="Q360" s="71">
        <v>-0.01</v>
      </c>
      <c r="R360" s="71">
        <f>F360+G360+H360+I360+J360+K360-O360-L360-N360+M360-Q360-P360</f>
        <v>2792.4000000000005</v>
      </c>
      <c r="S360" s="32"/>
    </row>
    <row r="361" spans="1:19" ht="34.5" customHeight="1">
      <c r="A361" s="149">
        <v>26</v>
      </c>
      <c r="B361" s="445" t="s">
        <v>112</v>
      </c>
      <c r="C361" s="47" t="s">
        <v>1203</v>
      </c>
      <c r="D361" s="47" t="s">
        <v>59</v>
      </c>
      <c r="E361" s="560">
        <v>15</v>
      </c>
      <c r="F361" s="71">
        <v>2887.45</v>
      </c>
      <c r="G361" s="71">
        <v>0</v>
      </c>
      <c r="H361" s="71">
        <v>0</v>
      </c>
      <c r="I361" s="71">
        <v>0</v>
      </c>
      <c r="J361" s="71">
        <v>0</v>
      </c>
      <c r="K361" s="71">
        <v>0</v>
      </c>
      <c r="L361" s="71">
        <v>64.73</v>
      </c>
      <c r="M361" s="71">
        <v>0</v>
      </c>
      <c r="N361" s="71">
        <v>0</v>
      </c>
      <c r="O361" s="71">
        <v>0</v>
      </c>
      <c r="P361" s="71">
        <v>0</v>
      </c>
      <c r="Q361" s="71">
        <v>-0.08</v>
      </c>
      <c r="R361" s="71">
        <f aca="true" t="shared" si="52" ref="R361:R368">F361+G361+H361+I361+J361+K361-O361-L361-N361+M361-Q361-P361</f>
        <v>2822.7999999999997</v>
      </c>
      <c r="S361" s="32"/>
    </row>
    <row r="362" spans="1:19" ht="34.5" customHeight="1">
      <c r="A362" s="149">
        <v>39</v>
      </c>
      <c r="B362" s="71" t="s">
        <v>53</v>
      </c>
      <c r="C362" s="47" t="s">
        <v>1027</v>
      </c>
      <c r="D362" s="47" t="s">
        <v>13</v>
      </c>
      <c r="E362" s="560">
        <v>15</v>
      </c>
      <c r="F362" s="71">
        <v>2500.05</v>
      </c>
      <c r="G362" s="71">
        <v>0</v>
      </c>
      <c r="H362" s="71">
        <v>0</v>
      </c>
      <c r="I362" s="71">
        <v>300</v>
      </c>
      <c r="J362" s="71">
        <v>0</v>
      </c>
      <c r="K362" s="71">
        <v>0</v>
      </c>
      <c r="L362" s="71">
        <v>7.66</v>
      </c>
      <c r="M362" s="71">
        <v>0</v>
      </c>
      <c r="N362" s="71">
        <v>0</v>
      </c>
      <c r="O362" s="71">
        <v>0</v>
      </c>
      <c r="P362" s="71">
        <v>0</v>
      </c>
      <c r="Q362" s="71">
        <v>-0.01</v>
      </c>
      <c r="R362" s="71">
        <f t="shared" si="52"/>
        <v>2792.4000000000005</v>
      </c>
      <c r="S362" s="32"/>
    </row>
    <row r="363" spans="1:19" ht="34.5" customHeight="1">
      <c r="A363" s="149">
        <v>46</v>
      </c>
      <c r="B363" s="445" t="s">
        <v>113</v>
      </c>
      <c r="C363" s="47" t="s">
        <v>1028</v>
      </c>
      <c r="D363" s="47" t="s">
        <v>13</v>
      </c>
      <c r="E363" s="560">
        <v>15</v>
      </c>
      <c r="F363" s="71">
        <v>2500.05</v>
      </c>
      <c r="G363" s="71">
        <v>0</v>
      </c>
      <c r="H363" s="71">
        <v>0</v>
      </c>
      <c r="I363" s="71">
        <v>300</v>
      </c>
      <c r="J363" s="71">
        <v>0</v>
      </c>
      <c r="K363" s="71">
        <v>0</v>
      </c>
      <c r="L363" s="71">
        <v>7.66</v>
      </c>
      <c r="M363" s="71">
        <v>0</v>
      </c>
      <c r="N363" s="71">
        <v>0</v>
      </c>
      <c r="O363" s="71">
        <v>0</v>
      </c>
      <c r="P363" s="71">
        <v>500</v>
      </c>
      <c r="Q363" s="71">
        <v>-0.01</v>
      </c>
      <c r="R363" s="71">
        <f t="shared" si="52"/>
        <v>2292.4000000000005</v>
      </c>
      <c r="S363" s="32"/>
    </row>
    <row r="364" spans="1:19" ht="34.5" customHeight="1">
      <c r="A364" s="149">
        <v>50</v>
      </c>
      <c r="B364" s="71" t="s">
        <v>80</v>
      </c>
      <c r="C364" s="47" t="s">
        <v>1029</v>
      </c>
      <c r="D364" s="47" t="s">
        <v>13</v>
      </c>
      <c r="E364" s="560">
        <v>15</v>
      </c>
      <c r="F364" s="71">
        <v>2500.05</v>
      </c>
      <c r="G364" s="43">
        <v>0</v>
      </c>
      <c r="H364" s="71">
        <v>0</v>
      </c>
      <c r="I364" s="71">
        <v>300</v>
      </c>
      <c r="J364" s="71">
        <v>0</v>
      </c>
      <c r="K364" s="71">
        <v>0</v>
      </c>
      <c r="L364" s="71">
        <v>7.66</v>
      </c>
      <c r="M364" s="71">
        <v>0</v>
      </c>
      <c r="N364" s="71">
        <v>0</v>
      </c>
      <c r="O364" s="71">
        <v>0</v>
      </c>
      <c r="P364" s="71">
        <v>0</v>
      </c>
      <c r="Q364" s="71">
        <v>-0.01</v>
      </c>
      <c r="R364" s="71">
        <f t="shared" si="52"/>
        <v>2792.4000000000005</v>
      </c>
      <c r="S364" s="32"/>
    </row>
    <row r="365" spans="1:19" ht="34.5" customHeight="1">
      <c r="A365" s="149">
        <v>64</v>
      </c>
      <c r="B365" s="71" t="s">
        <v>697</v>
      </c>
      <c r="C365" s="47" t="s">
        <v>1030</v>
      </c>
      <c r="D365" s="47" t="s">
        <v>549</v>
      </c>
      <c r="E365" s="560">
        <v>15</v>
      </c>
      <c r="F365" s="71">
        <v>3307.5</v>
      </c>
      <c r="G365" s="43">
        <v>0</v>
      </c>
      <c r="H365" s="71">
        <v>0</v>
      </c>
      <c r="I365" s="71">
        <v>0</v>
      </c>
      <c r="J365" s="71">
        <v>0</v>
      </c>
      <c r="K365" s="71">
        <v>0</v>
      </c>
      <c r="L365" s="71">
        <v>130.71</v>
      </c>
      <c r="M365" s="71">
        <v>0</v>
      </c>
      <c r="N365" s="71">
        <v>0</v>
      </c>
      <c r="O365" s="71">
        <v>0</v>
      </c>
      <c r="P365" s="71">
        <v>0</v>
      </c>
      <c r="Q365" s="71">
        <v>-0.01</v>
      </c>
      <c r="R365" s="71">
        <f t="shared" si="52"/>
        <v>3176.8</v>
      </c>
      <c r="S365" s="32"/>
    </row>
    <row r="366" spans="1:19" ht="34.5" customHeight="1">
      <c r="A366" s="149">
        <v>66</v>
      </c>
      <c r="B366" s="71" t="s">
        <v>84</v>
      </c>
      <c r="C366" s="47" t="s">
        <v>1031</v>
      </c>
      <c r="D366" s="47" t="s">
        <v>13</v>
      </c>
      <c r="E366" s="560">
        <v>15</v>
      </c>
      <c r="F366" s="71">
        <v>2500.05</v>
      </c>
      <c r="G366" s="71">
        <v>0</v>
      </c>
      <c r="H366" s="71">
        <v>0</v>
      </c>
      <c r="I366" s="71">
        <v>300</v>
      </c>
      <c r="J366" s="71">
        <v>0</v>
      </c>
      <c r="K366" s="71">
        <v>0</v>
      </c>
      <c r="L366" s="71">
        <v>7.66</v>
      </c>
      <c r="M366" s="71">
        <v>0</v>
      </c>
      <c r="N366" s="71">
        <v>0</v>
      </c>
      <c r="O366" s="71">
        <v>0</v>
      </c>
      <c r="P366" s="71">
        <v>0</v>
      </c>
      <c r="Q366" s="71">
        <v>-0.01</v>
      </c>
      <c r="R366" s="71">
        <f t="shared" si="52"/>
        <v>2792.4000000000005</v>
      </c>
      <c r="S366" s="32"/>
    </row>
    <row r="367" spans="1:19" ht="34.5" customHeight="1">
      <c r="A367" s="149">
        <v>72</v>
      </c>
      <c r="B367" s="71" t="s">
        <v>696</v>
      </c>
      <c r="C367" s="47" t="s">
        <v>1032</v>
      </c>
      <c r="D367" s="47" t="s">
        <v>493</v>
      </c>
      <c r="E367" s="560">
        <v>15</v>
      </c>
      <c r="F367" s="71">
        <v>1686</v>
      </c>
      <c r="G367" s="71">
        <v>0</v>
      </c>
      <c r="H367" s="71">
        <v>0</v>
      </c>
      <c r="I367" s="71">
        <v>0</v>
      </c>
      <c r="J367" s="71">
        <v>0</v>
      </c>
      <c r="K367" s="71">
        <v>0</v>
      </c>
      <c r="L367" s="71">
        <v>0</v>
      </c>
      <c r="M367" s="71">
        <v>103.7</v>
      </c>
      <c r="N367" s="71">
        <v>0</v>
      </c>
      <c r="O367" s="71">
        <v>0</v>
      </c>
      <c r="P367" s="71">
        <v>0</v>
      </c>
      <c r="Q367" s="71">
        <v>0.1</v>
      </c>
      <c r="R367" s="71">
        <f t="shared" si="52"/>
        <v>1789.6000000000001</v>
      </c>
      <c r="S367" s="32"/>
    </row>
    <row r="368" spans="1:19" ht="34.5" customHeight="1">
      <c r="A368" s="149">
        <v>75</v>
      </c>
      <c r="B368" s="71" t="s">
        <v>844</v>
      </c>
      <c r="C368" s="47" t="s">
        <v>1033</v>
      </c>
      <c r="D368" s="47" t="s">
        <v>845</v>
      </c>
      <c r="E368" s="560">
        <v>15</v>
      </c>
      <c r="F368" s="71">
        <v>3500.1</v>
      </c>
      <c r="G368" s="71">
        <v>0</v>
      </c>
      <c r="H368" s="71">
        <v>0</v>
      </c>
      <c r="I368" s="71">
        <v>0</v>
      </c>
      <c r="J368" s="71">
        <v>0</v>
      </c>
      <c r="K368" s="71">
        <v>0</v>
      </c>
      <c r="L368" s="71">
        <v>151.66</v>
      </c>
      <c r="M368" s="71">
        <v>0</v>
      </c>
      <c r="N368" s="71">
        <v>0</v>
      </c>
      <c r="O368" s="71">
        <v>0</v>
      </c>
      <c r="P368" s="71">
        <v>0</v>
      </c>
      <c r="Q368" s="71">
        <v>0.04</v>
      </c>
      <c r="R368" s="71">
        <f t="shared" si="52"/>
        <v>3348.4</v>
      </c>
      <c r="S368" s="32"/>
    </row>
    <row r="369" spans="1:19" s="25" customFormat="1" ht="21.75" customHeight="1">
      <c r="A369" s="140" t="s">
        <v>137</v>
      </c>
      <c r="B369" s="77"/>
      <c r="C369" s="48"/>
      <c r="D369" s="40"/>
      <c r="E369" s="621"/>
      <c r="F369" s="50">
        <f>SUM(F360:F368)</f>
        <v>23881.3</v>
      </c>
      <c r="G369" s="50">
        <f aca="true" t="shared" si="53" ref="G369:R369">SUM(G360:G368)</f>
        <v>0</v>
      </c>
      <c r="H369" s="50">
        <f t="shared" si="53"/>
        <v>0</v>
      </c>
      <c r="I369" s="50">
        <f t="shared" si="53"/>
        <v>1500</v>
      </c>
      <c r="J369" s="50">
        <f t="shared" si="53"/>
        <v>0</v>
      </c>
      <c r="K369" s="50">
        <f t="shared" si="53"/>
        <v>0</v>
      </c>
      <c r="L369" s="50">
        <f t="shared" si="53"/>
        <v>385.4</v>
      </c>
      <c r="M369" s="50">
        <f t="shared" si="53"/>
        <v>103.7</v>
      </c>
      <c r="N369" s="50">
        <f t="shared" si="53"/>
        <v>0</v>
      </c>
      <c r="O369" s="50">
        <f t="shared" si="53"/>
        <v>0</v>
      </c>
      <c r="P369" s="50">
        <f t="shared" si="53"/>
        <v>500</v>
      </c>
      <c r="Q369" s="50">
        <f t="shared" si="53"/>
        <v>0</v>
      </c>
      <c r="R369" s="50">
        <f t="shared" si="53"/>
        <v>24599.600000000006</v>
      </c>
      <c r="S369" s="53"/>
    </row>
    <row r="370" spans="1:19" ht="27" customHeight="1">
      <c r="A370" s="112"/>
      <c r="B370" s="94" t="s">
        <v>33</v>
      </c>
      <c r="C370" s="89"/>
      <c r="D370" s="89"/>
      <c r="E370" s="556"/>
      <c r="F370" s="89">
        <f>F369</f>
        <v>23881.3</v>
      </c>
      <c r="G370" s="89">
        <f aca="true" t="shared" si="54" ref="G370:O370">G369</f>
        <v>0</v>
      </c>
      <c r="H370" s="89">
        <f t="shared" si="54"/>
        <v>0</v>
      </c>
      <c r="I370" s="66">
        <f t="shared" si="54"/>
        <v>1500</v>
      </c>
      <c r="J370" s="89">
        <f t="shared" si="54"/>
        <v>0</v>
      </c>
      <c r="K370" s="89">
        <f t="shared" si="54"/>
        <v>0</v>
      </c>
      <c r="L370" s="89">
        <f>L369</f>
        <v>385.4</v>
      </c>
      <c r="M370" s="89">
        <f>M369</f>
        <v>103.7</v>
      </c>
      <c r="N370" s="89">
        <f t="shared" si="54"/>
        <v>0</v>
      </c>
      <c r="O370" s="89">
        <f t="shared" si="54"/>
        <v>0</v>
      </c>
      <c r="P370" s="89">
        <f>P369</f>
        <v>500</v>
      </c>
      <c r="Q370" s="89">
        <f>Q369</f>
        <v>0</v>
      </c>
      <c r="R370" s="89">
        <f>R369</f>
        <v>24599.600000000006</v>
      </c>
      <c r="S370" s="67"/>
    </row>
    <row r="371" spans="2:19" s="141" customFormat="1" ht="71.25" customHeight="1">
      <c r="B371" s="144"/>
      <c r="C371" s="144"/>
      <c r="D371" s="144" t="s">
        <v>43</v>
      </c>
      <c r="E371" s="613"/>
      <c r="F371" s="144"/>
      <c r="G371" s="144"/>
      <c r="H371" s="144"/>
      <c r="I371" s="144"/>
      <c r="J371" s="144"/>
      <c r="K371" s="144"/>
      <c r="M371" s="144"/>
      <c r="N371" s="144"/>
      <c r="O371" s="144"/>
      <c r="P371" s="144" t="s">
        <v>44</v>
      </c>
      <c r="Q371" s="144"/>
      <c r="R371" s="144"/>
      <c r="S371" s="144"/>
    </row>
    <row r="372" spans="1:19" s="141" customFormat="1" ht="15" customHeight="1">
      <c r="A372" s="141" t="s">
        <v>1232</v>
      </c>
      <c r="B372" s="144"/>
      <c r="C372" s="144"/>
      <c r="D372" s="144" t="s">
        <v>42</v>
      </c>
      <c r="E372" s="613"/>
      <c r="F372" s="144"/>
      <c r="G372" s="144"/>
      <c r="H372" s="144"/>
      <c r="I372" s="144"/>
      <c r="J372" s="144"/>
      <c r="K372" s="144"/>
      <c r="M372" s="144"/>
      <c r="N372" s="144"/>
      <c r="O372" s="144"/>
      <c r="P372" s="144" t="s">
        <v>45</v>
      </c>
      <c r="Q372" s="144"/>
      <c r="R372" s="144"/>
      <c r="S372" s="144"/>
    </row>
    <row r="375" spans="1:19" ht="55.5" customHeight="1">
      <c r="A375" s="5" t="s">
        <v>0</v>
      </c>
      <c r="B375" s="37"/>
      <c r="C375" s="6"/>
      <c r="D375" s="128" t="s">
        <v>136</v>
      </c>
      <c r="E375" s="533"/>
      <c r="F375" s="6"/>
      <c r="G375" s="6"/>
      <c r="H375" s="6"/>
      <c r="I375" s="6"/>
      <c r="J375" s="6"/>
      <c r="K375" s="6"/>
      <c r="L375" s="6"/>
      <c r="M375" s="6"/>
      <c r="N375" s="7"/>
      <c r="O375" s="6"/>
      <c r="P375" s="6"/>
      <c r="Q375" s="6"/>
      <c r="R375" s="6"/>
      <c r="S375" s="29"/>
    </row>
    <row r="376" spans="1:19" ht="40.5" customHeight="1">
      <c r="A376" s="8"/>
      <c r="B376" s="133" t="s">
        <v>28</v>
      </c>
      <c r="C376" s="9"/>
      <c r="D376" s="9"/>
      <c r="E376" s="521"/>
      <c r="F376" s="9"/>
      <c r="G376" s="9"/>
      <c r="H376" s="9"/>
      <c r="I376" s="9"/>
      <c r="J376" s="10"/>
      <c r="K376" s="10"/>
      <c r="L376" s="9"/>
      <c r="M376" s="9"/>
      <c r="N376" s="11"/>
      <c r="O376" s="9"/>
      <c r="P376" s="9"/>
      <c r="Q376" s="9"/>
      <c r="R376" s="9"/>
      <c r="S376" s="699" t="s">
        <v>1279</v>
      </c>
    </row>
    <row r="377" spans="1:19" ht="46.5" customHeight="1">
      <c r="A377" s="12"/>
      <c r="B377" s="49"/>
      <c r="C377" s="13"/>
      <c r="D377" s="130" t="s">
        <v>1295</v>
      </c>
      <c r="E377" s="522"/>
      <c r="F377" s="14"/>
      <c r="G377" s="14"/>
      <c r="H377" s="14"/>
      <c r="I377" s="14"/>
      <c r="J377" s="14"/>
      <c r="K377" s="14"/>
      <c r="L377" s="14"/>
      <c r="M377" s="14"/>
      <c r="N377" s="15"/>
      <c r="O377" s="14"/>
      <c r="P377" s="14"/>
      <c r="Q377" s="14"/>
      <c r="R377" s="14"/>
      <c r="S377" s="31"/>
    </row>
    <row r="378" spans="1:19" s="85" customFormat="1" ht="23.25" thickBot="1">
      <c r="A378" s="54" t="s">
        <v>1126</v>
      </c>
      <c r="B378" s="74" t="s">
        <v>1127</v>
      </c>
      <c r="C378" s="74" t="s">
        <v>1</v>
      </c>
      <c r="D378" s="74" t="s">
        <v>1124</v>
      </c>
      <c r="E378" s="548" t="s">
        <v>1153</v>
      </c>
      <c r="F378" s="28" t="s">
        <v>1120</v>
      </c>
      <c r="G378" s="28" t="s">
        <v>1121</v>
      </c>
      <c r="H378" s="28" t="s">
        <v>16</v>
      </c>
      <c r="I378" s="28" t="s">
        <v>37</v>
      </c>
      <c r="J378" s="28" t="s">
        <v>36</v>
      </c>
      <c r="K378" s="28" t="s">
        <v>695</v>
      </c>
      <c r="L378" s="28" t="s">
        <v>18</v>
      </c>
      <c r="M378" s="28" t="s">
        <v>19</v>
      </c>
      <c r="N378" s="28" t="s">
        <v>1125</v>
      </c>
      <c r="O378" s="28" t="s">
        <v>22</v>
      </c>
      <c r="P378" s="28" t="s">
        <v>1138</v>
      </c>
      <c r="Q378" s="28" t="s">
        <v>32</v>
      </c>
      <c r="R378" s="28" t="s">
        <v>31</v>
      </c>
      <c r="S378" s="75" t="s">
        <v>20</v>
      </c>
    </row>
    <row r="379" spans="1:19" ht="34.5" customHeight="1" thickTop="1">
      <c r="A379" s="138" t="s">
        <v>571</v>
      </c>
      <c r="B379" s="61"/>
      <c r="C379" s="61"/>
      <c r="D379" s="61"/>
      <c r="E379" s="552"/>
      <c r="F379" s="61"/>
      <c r="G379" s="61"/>
      <c r="H379" s="61"/>
      <c r="I379" s="61"/>
      <c r="J379" s="61"/>
      <c r="K379" s="61"/>
      <c r="L379" s="61"/>
      <c r="M379" s="61"/>
      <c r="N379" s="88"/>
      <c r="O379" s="61"/>
      <c r="P379" s="61"/>
      <c r="Q379" s="61"/>
      <c r="R379" s="61"/>
      <c r="S379" s="62"/>
    </row>
    <row r="380" spans="1:19" ht="34.5" customHeight="1">
      <c r="A380" s="149">
        <v>21</v>
      </c>
      <c r="B380" s="71" t="s">
        <v>1257</v>
      </c>
      <c r="C380" s="47" t="s">
        <v>1258</v>
      </c>
      <c r="D380" s="47"/>
      <c r="E380" s="560">
        <v>15</v>
      </c>
      <c r="F380" s="71">
        <v>2901.9</v>
      </c>
      <c r="G380" s="71">
        <v>0</v>
      </c>
      <c r="H380" s="71">
        <v>0</v>
      </c>
      <c r="I380" s="71">
        <v>0</v>
      </c>
      <c r="J380" s="71">
        <v>0</v>
      </c>
      <c r="K380" s="43">
        <v>0</v>
      </c>
      <c r="L380" s="71">
        <v>66.31</v>
      </c>
      <c r="M380" s="71">
        <v>0</v>
      </c>
      <c r="N380" s="71">
        <v>0</v>
      </c>
      <c r="O380" s="71">
        <v>0</v>
      </c>
      <c r="P380" s="71">
        <v>0</v>
      </c>
      <c r="Q380" s="71">
        <v>-0.01</v>
      </c>
      <c r="R380" s="71">
        <f>F380+G380+H380+J380+K380-O380-L380-N380+M380-Q380</f>
        <v>2835.6000000000004</v>
      </c>
      <c r="S380" s="32"/>
    </row>
    <row r="381" spans="1:19" ht="30" customHeight="1">
      <c r="A381" s="140" t="s">
        <v>137</v>
      </c>
      <c r="B381" s="71"/>
      <c r="C381" s="47"/>
      <c r="D381" s="47"/>
      <c r="E381" s="560"/>
      <c r="F381" s="50">
        <f aca="true" t="shared" si="55" ref="F381:R381">SUM(F380:F380)</f>
        <v>2901.9</v>
      </c>
      <c r="G381" s="50">
        <f t="shared" si="55"/>
        <v>0</v>
      </c>
      <c r="H381" s="50">
        <f t="shared" si="55"/>
        <v>0</v>
      </c>
      <c r="I381" s="50">
        <f t="shared" si="55"/>
        <v>0</v>
      </c>
      <c r="J381" s="50">
        <f t="shared" si="55"/>
        <v>0</v>
      </c>
      <c r="K381" s="50">
        <f t="shared" si="55"/>
        <v>0</v>
      </c>
      <c r="L381" s="50">
        <f t="shared" si="55"/>
        <v>66.31</v>
      </c>
      <c r="M381" s="50">
        <f t="shared" si="55"/>
        <v>0</v>
      </c>
      <c r="N381" s="50">
        <f t="shared" si="55"/>
        <v>0</v>
      </c>
      <c r="O381" s="50">
        <f t="shared" si="55"/>
        <v>0</v>
      </c>
      <c r="P381" s="50">
        <f t="shared" si="55"/>
        <v>0</v>
      </c>
      <c r="Q381" s="50">
        <f t="shared" si="55"/>
        <v>-0.01</v>
      </c>
      <c r="R381" s="50">
        <f t="shared" si="55"/>
        <v>2835.6000000000004</v>
      </c>
      <c r="S381" s="32"/>
    </row>
    <row r="382" spans="1:19" ht="33.75" customHeight="1">
      <c r="A382" s="138" t="s">
        <v>114</v>
      </c>
      <c r="B382" s="80"/>
      <c r="C382" s="64"/>
      <c r="D382" s="64"/>
      <c r="E382" s="612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62"/>
    </row>
    <row r="383" spans="1:19" ht="40.5" customHeight="1">
      <c r="A383" s="149">
        <v>98</v>
      </c>
      <c r="B383" s="71" t="s">
        <v>79</v>
      </c>
      <c r="C383" s="47" t="s">
        <v>1034</v>
      </c>
      <c r="D383" s="47" t="s">
        <v>94</v>
      </c>
      <c r="E383" s="560">
        <v>15</v>
      </c>
      <c r="F383" s="71">
        <v>2000.1</v>
      </c>
      <c r="G383" s="71">
        <v>0</v>
      </c>
      <c r="H383" s="71">
        <v>0</v>
      </c>
      <c r="I383" s="71">
        <v>0</v>
      </c>
      <c r="J383" s="71">
        <v>0</v>
      </c>
      <c r="K383" s="71">
        <v>0</v>
      </c>
      <c r="L383" s="71">
        <v>0</v>
      </c>
      <c r="M383" s="71">
        <v>71.68</v>
      </c>
      <c r="N383" s="82">
        <v>0</v>
      </c>
      <c r="O383" s="71">
        <v>0</v>
      </c>
      <c r="P383" s="71">
        <v>600</v>
      </c>
      <c r="Q383" s="71">
        <v>-0.02</v>
      </c>
      <c r="R383" s="71">
        <f>F383+G383+H383+J383-K383-O383-L383-N383+M383-Q383-P383</f>
        <v>1471.7999999999997</v>
      </c>
      <c r="S383" s="32"/>
    </row>
    <row r="384" spans="1:19" ht="40.5" customHeight="1">
      <c r="A384" s="149">
        <v>118</v>
      </c>
      <c r="B384" s="71" t="s">
        <v>1136</v>
      </c>
      <c r="C384" s="47" t="s">
        <v>1137</v>
      </c>
      <c r="D384" s="47" t="s">
        <v>1108</v>
      </c>
      <c r="E384" s="560">
        <v>15</v>
      </c>
      <c r="F384" s="71">
        <v>2925</v>
      </c>
      <c r="G384" s="71">
        <v>0</v>
      </c>
      <c r="H384" s="71">
        <v>0</v>
      </c>
      <c r="I384" s="71">
        <v>0</v>
      </c>
      <c r="J384" s="71">
        <v>0</v>
      </c>
      <c r="K384" s="71">
        <v>0</v>
      </c>
      <c r="L384" s="71">
        <v>68.82</v>
      </c>
      <c r="M384" s="71">
        <v>0</v>
      </c>
      <c r="N384" s="82">
        <v>0</v>
      </c>
      <c r="O384" s="71">
        <v>0</v>
      </c>
      <c r="P384" s="71">
        <v>500</v>
      </c>
      <c r="Q384" s="71">
        <v>-0.02</v>
      </c>
      <c r="R384" s="71">
        <f>F384+G384+H384+J384-K384-O384-L384-N384+M384-Q384-P384</f>
        <v>2356.2</v>
      </c>
      <c r="S384" s="32"/>
    </row>
    <row r="385" spans="1:19" ht="30" customHeight="1">
      <c r="A385" s="140" t="s">
        <v>137</v>
      </c>
      <c r="B385" s="71"/>
      <c r="C385" s="47"/>
      <c r="D385" s="47"/>
      <c r="E385" s="560"/>
      <c r="F385" s="77">
        <f>SUM(F383:F384)</f>
        <v>4925.1</v>
      </c>
      <c r="G385" s="77">
        <f aca="true" t="shared" si="56" ref="G385:R385">SUM(G383:G384)</f>
        <v>0</v>
      </c>
      <c r="H385" s="77">
        <f t="shared" si="56"/>
        <v>0</v>
      </c>
      <c r="I385" s="77">
        <f t="shared" si="56"/>
        <v>0</v>
      </c>
      <c r="J385" s="77">
        <f t="shared" si="56"/>
        <v>0</v>
      </c>
      <c r="K385" s="77">
        <f t="shared" si="56"/>
        <v>0</v>
      </c>
      <c r="L385" s="77">
        <f>SUM(L383:L384)</f>
        <v>68.82</v>
      </c>
      <c r="M385" s="77">
        <f>SUM(M383:M384)</f>
        <v>71.68</v>
      </c>
      <c r="N385" s="77">
        <f t="shared" si="56"/>
        <v>0</v>
      </c>
      <c r="O385" s="77">
        <f t="shared" si="56"/>
        <v>0</v>
      </c>
      <c r="P385" s="77">
        <f t="shared" si="56"/>
        <v>1100</v>
      </c>
      <c r="Q385" s="77">
        <f t="shared" si="56"/>
        <v>-0.04</v>
      </c>
      <c r="R385" s="77">
        <f t="shared" si="56"/>
        <v>3827.9999999999995</v>
      </c>
      <c r="S385" s="32"/>
    </row>
    <row r="386" spans="1:19" ht="30" customHeight="1">
      <c r="A386" s="65"/>
      <c r="B386" s="60" t="s">
        <v>33</v>
      </c>
      <c r="C386" s="83"/>
      <c r="D386" s="83"/>
      <c r="E386" s="599"/>
      <c r="F386" s="84">
        <f>F381+F385</f>
        <v>7827</v>
      </c>
      <c r="G386" s="84">
        <f aca="true" t="shared" si="57" ref="G386:R386">G381+G385</f>
        <v>0</v>
      </c>
      <c r="H386" s="84">
        <f t="shared" si="57"/>
        <v>0</v>
      </c>
      <c r="I386" s="84">
        <f t="shared" si="57"/>
        <v>0</v>
      </c>
      <c r="J386" s="84">
        <f t="shared" si="57"/>
        <v>0</v>
      </c>
      <c r="K386" s="84">
        <f t="shared" si="57"/>
        <v>0</v>
      </c>
      <c r="L386" s="84">
        <f t="shared" si="57"/>
        <v>135.13</v>
      </c>
      <c r="M386" s="84">
        <f t="shared" si="57"/>
        <v>71.68</v>
      </c>
      <c r="N386" s="84">
        <f t="shared" si="57"/>
        <v>0</v>
      </c>
      <c r="O386" s="84">
        <f t="shared" si="57"/>
        <v>0</v>
      </c>
      <c r="P386" s="84">
        <f t="shared" si="57"/>
        <v>1100</v>
      </c>
      <c r="Q386" s="84">
        <f t="shared" si="57"/>
        <v>-0.05</v>
      </c>
      <c r="R386" s="84">
        <f t="shared" si="57"/>
        <v>6663.6</v>
      </c>
      <c r="S386" s="67"/>
    </row>
    <row r="392" ht="49.5" customHeight="1"/>
    <row r="393" spans="2:19" s="141" customFormat="1" ht="15.75">
      <c r="B393" s="144"/>
      <c r="C393" s="144"/>
      <c r="D393" s="144" t="s">
        <v>43</v>
      </c>
      <c r="E393" s="613"/>
      <c r="F393" s="144"/>
      <c r="G393" s="144"/>
      <c r="H393" s="144"/>
      <c r="I393" s="144"/>
      <c r="J393" s="144"/>
      <c r="K393" s="144"/>
      <c r="M393" s="144"/>
      <c r="N393" s="144"/>
      <c r="O393" s="144"/>
      <c r="P393" s="144" t="s">
        <v>44</v>
      </c>
      <c r="Q393" s="144"/>
      <c r="R393" s="144"/>
      <c r="S393" s="144"/>
    </row>
    <row r="394" spans="1:19" s="141" customFormat="1" ht="15.75">
      <c r="A394" s="141" t="s">
        <v>1232</v>
      </c>
      <c r="B394" s="144"/>
      <c r="C394" s="144"/>
      <c r="D394" s="144" t="s">
        <v>42</v>
      </c>
      <c r="E394" s="613"/>
      <c r="F394" s="144"/>
      <c r="G394" s="144"/>
      <c r="H394" s="144"/>
      <c r="I394" s="144"/>
      <c r="J394" s="144"/>
      <c r="K394" s="144"/>
      <c r="M394" s="144"/>
      <c r="N394" s="144"/>
      <c r="O394" s="144"/>
      <c r="P394" s="144" t="s">
        <v>45</v>
      </c>
      <c r="Q394" s="144"/>
      <c r="R394" s="144"/>
      <c r="S394" s="144"/>
    </row>
    <row r="395" spans="2:19" s="141" customFormat="1" ht="15.75">
      <c r="B395" s="144"/>
      <c r="C395" s="144"/>
      <c r="D395" s="144"/>
      <c r="E395" s="61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</row>
    <row r="396" spans="2:19" s="141" customFormat="1" ht="15.75">
      <c r="B396" s="144"/>
      <c r="C396" s="144"/>
      <c r="D396" s="144"/>
      <c r="E396" s="613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</row>
    <row r="398" spans="1:19" ht="33.75">
      <c r="A398" s="5" t="s">
        <v>0</v>
      </c>
      <c r="B398" s="37"/>
      <c r="C398" s="6"/>
      <c r="D398" s="128" t="s">
        <v>136</v>
      </c>
      <c r="E398" s="533"/>
      <c r="F398" s="6"/>
      <c r="G398" s="6"/>
      <c r="H398" s="6"/>
      <c r="I398" s="6"/>
      <c r="J398" s="6"/>
      <c r="K398" s="6"/>
      <c r="L398" s="6"/>
      <c r="M398" s="6"/>
      <c r="N398" s="7"/>
      <c r="O398" s="6"/>
      <c r="P398" s="6"/>
      <c r="Q398" s="6"/>
      <c r="R398" s="6"/>
      <c r="S398" s="29"/>
    </row>
    <row r="399" spans="1:19" ht="26.25" customHeight="1">
      <c r="A399" s="8"/>
      <c r="B399" s="132" t="s">
        <v>115</v>
      </c>
      <c r="C399" s="9"/>
      <c r="D399" s="9"/>
      <c r="E399" s="521"/>
      <c r="F399" s="9"/>
      <c r="G399" s="9"/>
      <c r="H399" s="9"/>
      <c r="I399" s="9"/>
      <c r="J399" s="10"/>
      <c r="K399" s="10"/>
      <c r="L399" s="9"/>
      <c r="M399" s="9"/>
      <c r="N399" s="11"/>
      <c r="O399" s="9"/>
      <c r="P399" s="9"/>
      <c r="Q399" s="9"/>
      <c r="R399" s="9"/>
      <c r="S399" s="699" t="s">
        <v>1280</v>
      </c>
    </row>
    <row r="400" spans="1:19" ht="28.5" customHeight="1">
      <c r="A400" s="12"/>
      <c r="B400" s="13"/>
      <c r="C400" s="13"/>
      <c r="D400" s="130" t="s">
        <v>1295</v>
      </c>
      <c r="E400" s="522"/>
      <c r="F400" s="14"/>
      <c r="G400" s="14"/>
      <c r="H400" s="14"/>
      <c r="I400" s="14"/>
      <c r="J400" s="14"/>
      <c r="K400" s="14"/>
      <c r="L400" s="14"/>
      <c r="M400" s="14"/>
      <c r="N400" s="15"/>
      <c r="O400" s="14"/>
      <c r="P400" s="14"/>
      <c r="Q400" s="14"/>
      <c r="R400" s="14"/>
      <c r="S400" s="31"/>
    </row>
    <row r="401" spans="1:19" s="85" customFormat="1" ht="35.25" customHeight="1" thickBot="1">
      <c r="A401" s="54" t="s">
        <v>1126</v>
      </c>
      <c r="B401" s="74" t="s">
        <v>1127</v>
      </c>
      <c r="C401" s="74" t="s">
        <v>1</v>
      </c>
      <c r="D401" s="74" t="s">
        <v>1124</v>
      </c>
      <c r="E401" s="548" t="s">
        <v>1153</v>
      </c>
      <c r="F401" s="28" t="s">
        <v>1120</v>
      </c>
      <c r="G401" s="28" t="s">
        <v>1121</v>
      </c>
      <c r="H401" s="28" t="s">
        <v>16</v>
      </c>
      <c r="I401" s="28" t="s">
        <v>37</v>
      </c>
      <c r="J401" s="28" t="s">
        <v>36</v>
      </c>
      <c r="K401" s="28" t="s">
        <v>695</v>
      </c>
      <c r="L401" s="28" t="s">
        <v>18</v>
      </c>
      <c r="M401" s="28" t="s">
        <v>19</v>
      </c>
      <c r="N401" s="28" t="s">
        <v>1125</v>
      </c>
      <c r="O401" s="28" t="s">
        <v>22</v>
      </c>
      <c r="P401" s="28" t="s">
        <v>1138</v>
      </c>
      <c r="Q401" s="28" t="s">
        <v>32</v>
      </c>
      <c r="R401" s="28" t="s">
        <v>31</v>
      </c>
      <c r="S401" s="75" t="s">
        <v>20</v>
      </c>
    </row>
    <row r="402" spans="1:19" ht="28.5" customHeight="1" thickTop="1">
      <c r="A402" s="136" t="s">
        <v>116</v>
      </c>
      <c r="B402" s="101"/>
      <c r="C402" s="101"/>
      <c r="D402" s="101"/>
      <c r="E402" s="549"/>
      <c r="F402" s="101"/>
      <c r="G402" s="101"/>
      <c r="H402" s="101"/>
      <c r="I402" s="101"/>
      <c r="J402" s="101"/>
      <c r="K402" s="101"/>
      <c r="L402" s="101"/>
      <c r="M402" s="101"/>
      <c r="N402" s="102"/>
      <c r="O402" s="101"/>
      <c r="P402" s="101"/>
      <c r="Q402" s="101"/>
      <c r="R402" s="101"/>
      <c r="S402" s="100"/>
    </row>
    <row r="403" spans="1:19" ht="33" customHeight="1">
      <c r="A403" s="149">
        <v>4</v>
      </c>
      <c r="B403" s="71" t="s">
        <v>117</v>
      </c>
      <c r="C403" s="47" t="s">
        <v>1036</v>
      </c>
      <c r="D403" s="47" t="s">
        <v>118</v>
      </c>
      <c r="E403" s="560">
        <v>15</v>
      </c>
      <c r="F403" s="71">
        <v>3675</v>
      </c>
      <c r="G403" s="71">
        <v>0</v>
      </c>
      <c r="H403" s="71">
        <v>0</v>
      </c>
      <c r="I403" s="71">
        <v>0</v>
      </c>
      <c r="J403" s="71">
        <v>0</v>
      </c>
      <c r="K403" s="71">
        <v>0</v>
      </c>
      <c r="L403" s="71">
        <v>297.04</v>
      </c>
      <c r="M403" s="71">
        <v>0</v>
      </c>
      <c r="N403" s="71">
        <v>0</v>
      </c>
      <c r="O403" s="71">
        <v>0</v>
      </c>
      <c r="P403" s="71">
        <v>0</v>
      </c>
      <c r="Q403" s="71">
        <v>-0.04</v>
      </c>
      <c r="R403" s="71">
        <f>F403+G403+H403+J403-K403-O403-L403-N403+M403-Q403</f>
        <v>3378</v>
      </c>
      <c r="S403" s="32"/>
    </row>
    <row r="404" spans="1:19" ht="33" customHeight="1">
      <c r="A404" s="149">
        <v>34</v>
      </c>
      <c r="B404" s="71" t="s">
        <v>91</v>
      </c>
      <c r="C404" s="47" t="s">
        <v>1037</v>
      </c>
      <c r="D404" s="47" t="s">
        <v>94</v>
      </c>
      <c r="E404" s="560">
        <v>15</v>
      </c>
      <c r="F404" s="71">
        <v>3674.95</v>
      </c>
      <c r="G404" s="71">
        <v>0</v>
      </c>
      <c r="H404" s="71">
        <v>0</v>
      </c>
      <c r="I404" s="71">
        <v>0</v>
      </c>
      <c r="J404" s="71">
        <v>0</v>
      </c>
      <c r="K404" s="71">
        <v>0</v>
      </c>
      <c r="L404" s="71">
        <v>297.04</v>
      </c>
      <c r="M404" s="71">
        <v>0</v>
      </c>
      <c r="N404" s="71">
        <v>0</v>
      </c>
      <c r="O404" s="71">
        <v>0</v>
      </c>
      <c r="P404" s="71">
        <v>0</v>
      </c>
      <c r="Q404" s="71">
        <v>0.11</v>
      </c>
      <c r="R404" s="71">
        <f>F404+G404+H404+J404-K404-O404-L404-N404+M404-Q404</f>
        <v>3377.7999999999997</v>
      </c>
      <c r="S404" s="32"/>
    </row>
    <row r="405" spans="1:19" ht="23.25" customHeight="1">
      <c r="A405" s="140" t="s">
        <v>137</v>
      </c>
      <c r="B405" s="71"/>
      <c r="C405" s="47"/>
      <c r="D405" s="47"/>
      <c r="E405" s="560"/>
      <c r="F405" s="77">
        <f>SUM(F403:F404)</f>
        <v>7349.95</v>
      </c>
      <c r="G405" s="77">
        <f aca="true" t="shared" si="58" ref="G405:O405">SUM(G403:G404)</f>
        <v>0</v>
      </c>
      <c r="H405" s="77">
        <f t="shared" si="58"/>
        <v>0</v>
      </c>
      <c r="I405" s="77">
        <f t="shared" si="58"/>
        <v>0</v>
      </c>
      <c r="J405" s="77">
        <f t="shared" si="58"/>
        <v>0</v>
      </c>
      <c r="K405" s="77">
        <f t="shared" si="58"/>
        <v>0</v>
      </c>
      <c r="L405" s="77">
        <f>SUM(L403:L404)</f>
        <v>594.08</v>
      </c>
      <c r="M405" s="77">
        <f>SUM(M403:M404)</f>
        <v>0</v>
      </c>
      <c r="N405" s="77">
        <f t="shared" si="58"/>
        <v>0</v>
      </c>
      <c r="O405" s="77">
        <f t="shared" si="58"/>
        <v>0</v>
      </c>
      <c r="P405" s="77">
        <f>SUM(P403:P404)</f>
        <v>0</v>
      </c>
      <c r="Q405" s="77">
        <f>SUM(Q403:Q404)</f>
        <v>0.07</v>
      </c>
      <c r="R405" s="77">
        <f>SUM(R403:R404)</f>
        <v>6755.799999999999</v>
      </c>
      <c r="S405" s="32"/>
    </row>
    <row r="406" spans="1:19" ht="28.5" customHeight="1">
      <c r="A406" s="136" t="s">
        <v>14</v>
      </c>
      <c r="B406" s="98"/>
      <c r="C406" s="99"/>
      <c r="D406" s="99"/>
      <c r="E406" s="544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100"/>
    </row>
    <row r="407" spans="1:19" ht="33" customHeight="1">
      <c r="A407" s="149">
        <v>5</v>
      </c>
      <c r="B407" s="71" t="s">
        <v>698</v>
      </c>
      <c r="C407" s="47" t="s">
        <v>1038</v>
      </c>
      <c r="D407" s="47" t="s">
        <v>699</v>
      </c>
      <c r="E407" s="560">
        <v>15</v>
      </c>
      <c r="F407" s="71">
        <v>3000</v>
      </c>
      <c r="G407" s="71">
        <v>0</v>
      </c>
      <c r="H407" s="71">
        <v>0</v>
      </c>
      <c r="I407" s="71">
        <v>0</v>
      </c>
      <c r="J407" s="71">
        <v>0</v>
      </c>
      <c r="K407" s="71">
        <v>0</v>
      </c>
      <c r="L407" s="71">
        <v>76.98</v>
      </c>
      <c r="M407" s="71">
        <v>0</v>
      </c>
      <c r="N407" s="71">
        <v>0</v>
      </c>
      <c r="O407" s="71">
        <v>0</v>
      </c>
      <c r="P407" s="71">
        <v>0</v>
      </c>
      <c r="Q407" s="71">
        <v>0.02</v>
      </c>
      <c r="R407" s="71">
        <f>F407+G407+H407+J407+K407-O407-L407-N407+M407-Q407-P407</f>
        <v>2923</v>
      </c>
      <c r="S407" s="32"/>
    </row>
    <row r="408" spans="1:19" ht="33" customHeight="1">
      <c r="A408" s="149">
        <v>6</v>
      </c>
      <c r="B408" s="71" t="s">
        <v>72</v>
      </c>
      <c r="C408" s="47" t="s">
        <v>1039</v>
      </c>
      <c r="D408" s="47" t="s">
        <v>144</v>
      </c>
      <c r="E408" s="560">
        <v>15</v>
      </c>
      <c r="F408" s="71">
        <v>3858.6</v>
      </c>
      <c r="G408" s="71">
        <v>0</v>
      </c>
      <c r="H408" s="71">
        <v>0</v>
      </c>
      <c r="I408" s="71">
        <v>0</v>
      </c>
      <c r="J408" s="71">
        <v>0</v>
      </c>
      <c r="K408" s="71">
        <v>0</v>
      </c>
      <c r="L408" s="71">
        <v>326.42</v>
      </c>
      <c r="M408" s="71">
        <v>0</v>
      </c>
      <c r="N408" s="71">
        <v>0</v>
      </c>
      <c r="O408" s="71">
        <v>0</v>
      </c>
      <c r="P408" s="71">
        <v>0</v>
      </c>
      <c r="Q408" s="71">
        <v>-0.02</v>
      </c>
      <c r="R408" s="71">
        <f>F408+G408+H408+J408+K408-O408-L408-N408+M408-Q408-P408</f>
        <v>3532.2</v>
      </c>
      <c r="S408" s="32"/>
    </row>
    <row r="409" spans="1:19" ht="33" customHeight="1">
      <c r="A409" s="149">
        <v>7</v>
      </c>
      <c r="B409" s="71" t="s">
        <v>89</v>
      </c>
      <c r="C409" s="47" t="s">
        <v>1040</v>
      </c>
      <c r="D409" s="47" t="s">
        <v>119</v>
      </c>
      <c r="E409" s="560">
        <v>15</v>
      </c>
      <c r="F409" s="71">
        <v>3675</v>
      </c>
      <c r="G409" s="71">
        <v>0</v>
      </c>
      <c r="H409" s="71">
        <v>0</v>
      </c>
      <c r="I409" s="71">
        <v>0</v>
      </c>
      <c r="J409" s="71">
        <v>0</v>
      </c>
      <c r="K409" s="71">
        <v>0</v>
      </c>
      <c r="L409" s="71">
        <v>297.04</v>
      </c>
      <c r="M409" s="71">
        <v>0</v>
      </c>
      <c r="N409" s="71">
        <v>0</v>
      </c>
      <c r="O409" s="71">
        <v>0</v>
      </c>
      <c r="P409" s="71">
        <v>0</v>
      </c>
      <c r="Q409" s="71">
        <v>-0.04</v>
      </c>
      <c r="R409" s="71">
        <f>F409+G409+H409+J409+K409-O409-L409-N409+M409-Q409-P409</f>
        <v>3378</v>
      </c>
      <c r="S409" s="32"/>
    </row>
    <row r="410" spans="1:19" ht="33" customHeight="1">
      <c r="A410" s="149">
        <v>33</v>
      </c>
      <c r="B410" s="71" t="s">
        <v>120</v>
      </c>
      <c r="C410" s="47" t="s">
        <v>1041</v>
      </c>
      <c r="D410" s="47" t="s">
        <v>121</v>
      </c>
      <c r="E410" s="560">
        <v>15</v>
      </c>
      <c r="F410" s="71">
        <v>2099.95</v>
      </c>
      <c r="G410" s="71">
        <v>0</v>
      </c>
      <c r="H410" s="71">
        <v>0</v>
      </c>
      <c r="I410" s="71">
        <v>0</v>
      </c>
      <c r="J410" s="71">
        <v>0</v>
      </c>
      <c r="K410" s="71">
        <v>0</v>
      </c>
      <c r="L410" s="71">
        <v>0</v>
      </c>
      <c r="M410" s="71">
        <v>64.28</v>
      </c>
      <c r="N410" s="71">
        <v>0</v>
      </c>
      <c r="O410" s="71">
        <v>0</v>
      </c>
      <c r="P410" s="71">
        <v>0</v>
      </c>
      <c r="Q410" s="71">
        <v>0.03</v>
      </c>
      <c r="R410" s="71">
        <f>F410+G410+H410+J410+K410-O410-L410-N410+M410-Q410-P410</f>
        <v>2164.2</v>
      </c>
      <c r="S410" s="47"/>
    </row>
    <row r="411" spans="1:19" ht="33" customHeight="1">
      <c r="A411" s="149">
        <v>87</v>
      </c>
      <c r="B411" s="71" t="s">
        <v>87</v>
      </c>
      <c r="C411" s="47" t="s">
        <v>1042</v>
      </c>
      <c r="D411" s="47" t="s">
        <v>88</v>
      </c>
      <c r="E411" s="560">
        <v>15</v>
      </c>
      <c r="F411" s="71">
        <v>1837.5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71">
        <v>0</v>
      </c>
      <c r="M411" s="71">
        <v>82.08</v>
      </c>
      <c r="N411" s="71">
        <v>0</v>
      </c>
      <c r="O411" s="71">
        <v>0</v>
      </c>
      <c r="P411" s="71">
        <v>0</v>
      </c>
      <c r="Q411" s="71">
        <v>-0.02</v>
      </c>
      <c r="R411" s="71">
        <f>F411+G411+H411+J411+K411-O411-L411-N411+M411-Q411-P411</f>
        <v>1919.6</v>
      </c>
      <c r="S411" s="47"/>
    </row>
    <row r="412" spans="1:19" ht="23.25" customHeight="1">
      <c r="A412" s="140" t="s">
        <v>137</v>
      </c>
      <c r="B412" s="1"/>
      <c r="C412" s="47"/>
      <c r="D412" s="47"/>
      <c r="E412" s="560"/>
      <c r="F412" s="50">
        <f aca="true" t="shared" si="59" ref="F412:R412">SUM(F407:F411)</f>
        <v>14471.05</v>
      </c>
      <c r="G412" s="50">
        <f t="shared" si="59"/>
        <v>0</v>
      </c>
      <c r="H412" s="50">
        <f t="shared" si="59"/>
        <v>0</v>
      </c>
      <c r="I412" s="50">
        <f t="shared" si="59"/>
        <v>0</v>
      </c>
      <c r="J412" s="50">
        <f t="shared" si="59"/>
        <v>0</v>
      </c>
      <c r="K412" s="50">
        <f t="shared" si="59"/>
        <v>0</v>
      </c>
      <c r="L412" s="50">
        <f>SUM(L407:L411)</f>
        <v>700.44</v>
      </c>
      <c r="M412" s="50">
        <f>SUM(M407:M411)</f>
        <v>146.36</v>
      </c>
      <c r="N412" s="50">
        <f t="shared" si="59"/>
        <v>0</v>
      </c>
      <c r="O412" s="50">
        <f t="shared" si="59"/>
        <v>0</v>
      </c>
      <c r="P412" s="50">
        <f t="shared" si="59"/>
        <v>0</v>
      </c>
      <c r="Q412" s="50">
        <f t="shared" si="59"/>
        <v>-0.030000000000000002</v>
      </c>
      <c r="R412" s="50">
        <f t="shared" si="59"/>
        <v>13917.000000000002</v>
      </c>
      <c r="S412" s="32"/>
    </row>
    <row r="413" spans="1:19" s="25" customFormat="1" ht="27.75" customHeight="1">
      <c r="A413" s="65"/>
      <c r="B413" s="60" t="s">
        <v>33</v>
      </c>
      <c r="C413" s="66"/>
      <c r="D413" s="66"/>
      <c r="E413" s="546"/>
      <c r="F413" s="89">
        <f aca="true" t="shared" si="60" ref="F413:R413">F405+F412</f>
        <v>21821</v>
      </c>
      <c r="G413" s="89">
        <f t="shared" si="60"/>
        <v>0</v>
      </c>
      <c r="H413" s="89">
        <f t="shared" si="60"/>
        <v>0</v>
      </c>
      <c r="I413" s="89">
        <f t="shared" si="60"/>
        <v>0</v>
      </c>
      <c r="J413" s="89">
        <f t="shared" si="60"/>
        <v>0</v>
      </c>
      <c r="K413" s="89">
        <f t="shared" si="60"/>
        <v>0</v>
      </c>
      <c r="L413" s="89">
        <f>L405+L412</f>
        <v>1294.52</v>
      </c>
      <c r="M413" s="89">
        <f>M405+M412</f>
        <v>146.36</v>
      </c>
      <c r="N413" s="89">
        <f t="shared" si="60"/>
        <v>0</v>
      </c>
      <c r="O413" s="89">
        <f t="shared" si="60"/>
        <v>0</v>
      </c>
      <c r="P413" s="89">
        <f t="shared" si="60"/>
        <v>0</v>
      </c>
      <c r="Q413" s="89">
        <f t="shared" si="60"/>
        <v>0.04000000000000001</v>
      </c>
      <c r="R413" s="89">
        <f t="shared" si="60"/>
        <v>20672.800000000003</v>
      </c>
      <c r="S413" s="67"/>
    </row>
    <row r="414" spans="1:19" ht="18">
      <c r="A414" s="26"/>
      <c r="B414" s="10"/>
      <c r="C414" s="10"/>
      <c r="D414" s="10"/>
      <c r="E414" s="521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34"/>
    </row>
    <row r="415" spans="1:19" ht="18">
      <c r="A415" s="26"/>
      <c r="B415" s="10"/>
      <c r="C415" s="10"/>
      <c r="D415" s="10"/>
      <c r="E415" s="521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34"/>
    </row>
    <row r="416" spans="2:19" s="141" customFormat="1" ht="15.75">
      <c r="B416" s="144"/>
      <c r="C416" s="144"/>
      <c r="D416" s="144" t="s">
        <v>43</v>
      </c>
      <c r="E416" s="613"/>
      <c r="F416" s="144"/>
      <c r="G416" s="144"/>
      <c r="H416" s="144"/>
      <c r="I416" s="144"/>
      <c r="J416" s="144"/>
      <c r="K416" s="144"/>
      <c r="M416" s="144"/>
      <c r="N416" s="144"/>
      <c r="O416" s="144"/>
      <c r="P416" s="144" t="s">
        <v>44</v>
      </c>
      <c r="Q416" s="144"/>
      <c r="R416" s="144"/>
      <c r="S416" s="144"/>
    </row>
    <row r="417" spans="1:19" s="141" customFormat="1" ht="15.75">
      <c r="A417" s="141" t="s">
        <v>1232</v>
      </c>
      <c r="B417" s="144"/>
      <c r="C417" s="144"/>
      <c r="D417" s="144" t="s">
        <v>42</v>
      </c>
      <c r="E417" s="613"/>
      <c r="F417" s="144"/>
      <c r="G417" s="144"/>
      <c r="H417" s="144"/>
      <c r="I417" s="144"/>
      <c r="J417" s="144"/>
      <c r="K417" s="144"/>
      <c r="M417" s="144"/>
      <c r="N417" s="144"/>
      <c r="O417" s="144"/>
      <c r="P417" s="144" t="s">
        <v>45</v>
      </c>
      <c r="Q417" s="144"/>
      <c r="R417" s="144"/>
      <c r="S417" s="144"/>
    </row>
    <row r="419" spans="1:19" ht="18">
      <c r="A419" s="114"/>
      <c r="B419" s="115"/>
      <c r="C419" s="115"/>
      <c r="D419" s="115"/>
      <c r="E419" s="575"/>
      <c r="F419" s="115"/>
      <c r="G419" s="115"/>
      <c r="H419" s="115"/>
      <c r="I419" s="115"/>
      <c r="J419" s="115"/>
      <c r="K419" s="115"/>
      <c r="L419" s="115"/>
      <c r="M419" s="115"/>
      <c r="N419" s="116"/>
      <c r="O419" s="115"/>
      <c r="P419" s="115"/>
      <c r="Q419" s="115"/>
      <c r="R419" s="115"/>
      <c r="S419" s="117"/>
    </row>
    <row r="420" spans="1:19" ht="54.75" customHeight="1">
      <c r="A420" s="5" t="s">
        <v>0</v>
      </c>
      <c r="B420" s="22"/>
      <c r="C420" s="6"/>
      <c r="D420" s="129" t="s">
        <v>136</v>
      </c>
      <c r="E420" s="533"/>
      <c r="F420" s="6"/>
      <c r="G420" s="6"/>
      <c r="H420" s="6"/>
      <c r="I420" s="6"/>
      <c r="J420" s="6"/>
      <c r="K420" s="6"/>
      <c r="L420" s="6"/>
      <c r="M420" s="6"/>
      <c r="N420" s="7"/>
      <c r="O420" s="6"/>
      <c r="P420" s="6"/>
      <c r="Q420" s="6"/>
      <c r="R420" s="6"/>
      <c r="S420" s="29"/>
    </row>
    <row r="421" spans="1:19" ht="43.5" customHeight="1">
      <c r="A421" s="8"/>
      <c r="B421" s="132" t="s">
        <v>122</v>
      </c>
      <c r="C421" s="9"/>
      <c r="D421" s="9"/>
      <c r="E421" s="521"/>
      <c r="F421" s="9"/>
      <c r="G421" s="9"/>
      <c r="H421" s="9"/>
      <c r="I421" s="9"/>
      <c r="J421" s="10"/>
      <c r="K421" s="10"/>
      <c r="L421" s="9"/>
      <c r="M421" s="9"/>
      <c r="N421" s="11"/>
      <c r="O421" s="9"/>
      <c r="P421" s="9"/>
      <c r="Q421" s="9"/>
      <c r="R421" s="9"/>
      <c r="S421" s="699" t="s">
        <v>1281</v>
      </c>
    </row>
    <row r="422" spans="1:19" ht="51" customHeight="1">
      <c r="A422" s="12"/>
      <c r="B422" s="49"/>
      <c r="C422" s="13"/>
      <c r="D422" s="130" t="s">
        <v>1295</v>
      </c>
      <c r="E422" s="522"/>
      <c r="F422" s="14"/>
      <c r="G422" s="14"/>
      <c r="H422" s="14"/>
      <c r="I422" s="14"/>
      <c r="J422" s="14"/>
      <c r="K422" s="14"/>
      <c r="L422" s="14"/>
      <c r="M422" s="14"/>
      <c r="N422" s="15"/>
      <c r="O422" s="14"/>
      <c r="P422" s="14"/>
      <c r="Q422" s="14"/>
      <c r="R422" s="14"/>
      <c r="S422" s="31"/>
    </row>
    <row r="423" spans="1:19" s="85" customFormat="1" ht="30.75" customHeight="1" thickBot="1">
      <c r="A423" s="54" t="s">
        <v>1126</v>
      </c>
      <c r="B423" s="74" t="s">
        <v>1127</v>
      </c>
      <c r="C423" s="74" t="s">
        <v>1</v>
      </c>
      <c r="D423" s="74" t="s">
        <v>1124</v>
      </c>
      <c r="E423" s="548" t="s">
        <v>1153</v>
      </c>
      <c r="F423" s="28" t="s">
        <v>1120</v>
      </c>
      <c r="G423" s="28" t="s">
        <v>1121</v>
      </c>
      <c r="H423" s="28" t="s">
        <v>36</v>
      </c>
      <c r="I423" s="28" t="s">
        <v>37</v>
      </c>
      <c r="J423" s="28" t="s">
        <v>36</v>
      </c>
      <c r="K423" s="28" t="s">
        <v>695</v>
      </c>
      <c r="L423" s="28" t="s">
        <v>18</v>
      </c>
      <c r="M423" s="28" t="s">
        <v>19</v>
      </c>
      <c r="N423" s="28" t="s">
        <v>1125</v>
      </c>
      <c r="O423" s="28" t="s">
        <v>22</v>
      </c>
      <c r="P423" s="28" t="s">
        <v>1138</v>
      </c>
      <c r="Q423" s="28" t="s">
        <v>32</v>
      </c>
      <c r="R423" s="28" t="s">
        <v>31</v>
      </c>
      <c r="S423" s="75" t="s">
        <v>20</v>
      </c>
    </row>
    <row r="424" spans="1:19" ht="40.5" customHeight="1" thickTop="1">
      <c r="A424" s="138" t="s">
        <v>123</v>
      </c>
      <c r="B424" s="80"/>
      <c r="C424" s="64"/>
      <c r="D424" s="64"/>
      <c r="E424" s="612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68"/>
    </row>
    <row r="425" spans="1:19" ht="40.5" customHeight="1">
      <c r="A425" s="149">
        <v>62</v>
      </c>
      <c r="B425" s="71" t="s">
        <v>61</v>
      </c>
      <c r="C425" s="47" t="s">
        <v>1043</v>
      </c>
      <c r="D425" s="47" t="s">
        <v>15</v>
      </c>
      <c r="E425" s="560">
        <v>15</v>
      </c>
      <c r="F425" s="71">
        <v>2500.05</v>
      </c>
      <c r="G425" s="71">
        <v>0</v>
      </c>
      <c r="H425" s="71">
        <v>0</v>
      </c>
      <c r="I425" s="71">
        <v>300</v>
      </c>
      <c r="J425" s="71">
        <v>0</v>
      </c>
      <c r="K425" s="71">
        <v>0</v>
      </c>
      <c r="L425" s="71">
        <v>7.66</v>
      </c>
      <c r="M425" s="71">
        <v>0</v>
      </c>
      <c r="N425" s="43">
        <v>337</v>
      </c>
      <c r="O425" s="71">
        <v>0</v>
      </c>
      <c r="P425" s="71">
        <v>0</v>
      </c>
      <c r="Q425" s="71">
        <v>-0.01</v>
      </c>
      <c r="R425" s="71">
        <f>F425+G425+H425+I425+J425+K425-O425-L425-N425+M425-Q425</f>
        <v>2455.4000000000005</v>
      </c>
      <c r="S425" s="35"/>
    </row>
    <row r="426" spans="1:19" ht="40.5" customHeight="1">
      <c r="A426" s="149">
        <v>133</v>
      </c>
      <c r="B426" s="71" t="s">
        <v>124</v>
      </c>
      <c r="C426" s="47" t="s">
        <v>1044</v>
      </c>
      <c r="D426" s="47" t="s">
        <v>15</v>
      </c>
      <c r="E426" s="560">
        <v>15</v>
      </c>
      <c r="F426" s="71">
        <v>2500.05</v>
      </c>
      <c r="G426" s="71">
        <v>0</v>
      </c>
      <c r="H426" s="71">
        <v>0</v>
      </c>
      <c r="I426" s="71">
        <v>300</v>
      </c>
      <c r="J426" s="71">
        <v>0</v>
      </c>
      <c r="K426" s="71">
        <v>0</v>
      </c>
      <c r="L426" s="71">
        <v>7.66</v>
      </c>
      <c r="M426" s="71">
        <v>0</v>
      </c>
      <c r="N426" s="71">
        <v>0</v>
      </c>
      <c r="O426" s="71">
        <v>0</v>
      </c>
      <c r="P426" s="71">
        <v>0</v>
      </c>
      <c r="Q426" s="71">
        <v>-0.01</v>
      </c>
      <c r="R426" s="71">
        <f>F426+G426+H426+I426+J426+K426-O426-L426-N426+M426-Q426</f>
        <v>2792.4000000000005</v>
      </c>
      <c r="S426" s="32"/>
    </row>
    <row r="427" spans="1:19" ht="33" customHeight="1">
      <c r="A427" s="140" t="s">
        <v>137</v>
      </c>
      <c r="B427" s="71"/>
      <c r="C427" s="47"/>
      <c r="D427" s="47"/>
      <c r="E427" s="560"/>
      <c r="F427" s="50">
        <f aca="true" t="shared" si="61" ref="F427:R427">SUM(F425:F426)</f>
        <v>5000.1</v>
      </c>
      <c r="G427" s="50">
        <f t="shared" si="61"/>
        <v>0</v>
      </c>
      <c r="H427" s="50">
        <f t="shared" si="61"/>
        <v>0</v>
      </c>
      <c r="I427" s="50">
        <f t="shared" si="61"/>
        <v>600</v>
      </c>
      <c r="J427" s="50">
        <f t="shared" si="61"/>
        <v>0</v>
      </c>
      <c r="K427" s="50">
        <f t="shared" si="61"/>
        <v>0</v>
      </c>
      <c r="L427" s="50">
        <f>SUM(L425:L426)</f>
        <v>15.32</v>
      </c>
      <c r="M427" s="50">
        <f>SUM(M425:M426)</f>
        <v>0</v>
      </c>
      <c r="N427" s="50">
        <f t="shared" si="61"/>
        <v>337</v>
      </c>
      <c r="O427" s="50">
        <f t="shared" si="61"/>
        <v>0</v>
      </c>
      <c r="P427" s="50">
        <f t="shared" si="61"/>
        <v>0</v>
      </c>
      <c r="Q427" s="50">
        <f t="shared" si="61"/>
        <v>-0.02</v>
      </c>
      <c r="R427" s="50">
        <f t="shared" si="61"/>
        <v>5247.800000000001</v>
      </c>
      <c r="S427" s="35"/>
    </row>
    <row r="428" spans="1:19" ht="33" customHeight="1">
      <c r="A428" s="65"/>
      <c r="B428" s="60" t="s">
        <v>33</v>
      </c>
      <c r="C428" s="66"/>
      <c r="D428" s="66"/>
      <c r="E428" s="546"/>
      <c r="F428" s="84">
        <f>F427</f>
        <v>5000.1</v>
      </c>
      <c r="G428" s="84">
        <f aca="true" t="shared" si="62" ref="G428:N428">G427</f>
        <v>0</v>
      </c>
      <c r="H428" s="84">
        <f t="shared" si="62"/>
        <v>0</v>
      </c>
      <c r="I428" s="84">
        <f t="shared" si="62"/>
        <v>600</v>
      </c>
      <c r="J428" s="84">
        <f t="shared" si="62"/>
        <v>0</v>
      </c>
      <c r="K428" s="84">
        <f t="shared" si="62"/>
        <v>0</v>
      </c>
      <c r="L428" s="84">
        <f>L427</f>
        <v>15.32</v>
      </c>
      <c r="M428" s="84">
        <f>M427</f>
        <v>0</v>
      </c>
      <c r="N428" s="84">
        <f t="shared" si="62"/>
        <v>337</v>
      </c>
      <c r="O428" s="84">
        <f>O427</f>
        <v>0</v>
      </c>
      <c r="P428" s="84">
        <f>P427</f>
        <v>0</v>
      </c>
      <c r="Q428" s="84">
        <f>Q427</f>
        <v>-0.02</v>
      </c>
      <c r="R428" s="84">
        <f>R427</f>
        <v>5247.800000000001</v>
      </c>
      <c r="S428" s="67"/>
    </row>
    <row r="429" ht="18">
      <c r="N429" s="3"/>
    </row>
    <row r="430" ht="18">
      <c r="N430" s="3"/>
    </row>
    <row r="431" ht="63" customHeight="1"/>
    <row r="432" spans="2:19" s="141" customFormat="1" ht="15.75">
      <c r="B432" s="144"/>
      <c r="C432" s="144"/>
      <c r="D432" s="144" t="s">
        <v>43</v>
      </c>
      <c r="E432" s="613"/>
      <c r="F432" s="144"/>
      <c r="G432" s="144"/>
      <c r="H432" s="144"/>
      <c r="I432" s="144"/>
      <c r="J432" s="144"/>
      <c r="K432" s="144"/>
      <c r="M432" s="144"/>
      <c r="N432" s="144"/>
      <c r="O432" s="144"/>
      <c r="Q432" s="144" t="s">
        <v>44</v>
      </c>
      <c r="R432" s="144"/>
      <c r="S432" s="144"/>
    </row>
    <row r="433" spans="1:19" s="141" customFormat="1" ht="15.75">
      <c r="A433" s="141" t="s">
        <v>1232</v>
      </c>
      <c r="B433" s="144"/>
      <c r="C433" s="144"/>
      <c r="D433" s="144" t="s">
        <v>42</v>
      </c>
      <c r="E433" s="613"/>
      <c r="F433" s="144"/>
      <c r="G433" s="144"/>
      <c r="H433" s="144"/>
      <c r="I433" s="144"/>
      <c r="J433" s="144"/>
      <c r="K433" s="144"/>
      <c r="M433" s="144"/>
      <c r="N433" s="144"/>
      <c r="O433" s="144"/>
      <c r="Q433" s="144" t="s">
        <v>45</v>
      </c>
      <c r="R433" s="144"/>
      <c r="S433" s="144"/>
    </row>
    <row r="437" spans="1:19" ht="54" customHeight="1">
      <c r="A437" s="5" t="s">
        <v>0</v>
      </c>
      <c r="B437" s="37"/>
      <c r="C437" s="6"/>
      <c r="D437" s="128" t="s">
        <v>136</v>
      </c>
      <c r="E437" s="533"/>
      <c r="F437" s="6"/>
      <c r="G437" s="6"/>
      <c r="H437" s="6"/>
      <c r="I437" s="6"/>
      <c r="J437" s="6"/>
      <c r="K437" s="6"/>
      <c r="L437" s="6"/>
      <c r="M437" s="6"/>
      <c r="N437" s="7"/>
      <c r="O437" s="6"/>
      <c r="P437" s="6"/>
      <c r="Q437" s="6"/>
      <c r="R437" s="6"/>
      <c r="S437" s="29"/>
    </row>
    <row r="438" spans="1:19" ht="18.75">
      <c r="A438" s="8"/>
      <c r="B438" s="132" t="s">
        <v>29</v>
      </c>
      <c r="C438" s="9"/>
      <c r="D438" s="9"/>
      <c r="E438" s="521"/>
      <c r="F438" s="9"/>
      <c r="G438" s="9"/>
      <c r="H438" s="9"/>
      <c r="I438" s="9"/>
      <c r="J438" s="10"/>
      <c r="K438" s="10"/>
      <c r="L438" s="9"/>
      <c r="M438" s="9"/>
      <c r="N438" s="11"/>
      <c r="O438" s="9"/>
      <c r="P438" s="9"/>
      <c r="Q438" s="9"/>
      <c r="R438" s="9"/>
      <c r="S438" s="699" t="s">
        <v>1282</v>
      </c>
    </row>
    <row r="439" spans="1:19" ht="24.75">
      <c r="A439" s="12"/>
      <c r="B439" s="49"/>
      <c r="C439" s="13"/>
      <c r="D439" s="130" t="s">
        <v>1295</v>
      </c>
      <c r="E439" s="522"/>
      <c r="F439" s="14"/>
      <c r="G439" s="14"/>
      <c r="H439" s="14"/>
      <c r="I439" s="14"/>
      <c r="J439" s="14"/>
      <c r="K439" s="14"/>
      <c r="L439" s="14"/>
      <c r="M439" s="14"/>
      <c r="N439" s="15"/>
      <c r="O439" s="14"/>
      <c r="P439" s="14"/>
      <c r="Q439" s="14"/>
      <c r="R439" s="14"/>
      <c r="S439" s="31"/>
    </row>
    <row r="440" spans="1:19" s="85" customFormat="1" ht="33.75" customHeight="1" thickBot="1">
      <c r="A440" s="54" t="s">
        <v>1126</v>
      </c>
      <c r="B440" s="74" t="s">
        <v>1127</v>
      </c>
      <c r="C440" s="74" t="s">
        <v>1</v>
      </c>
      <c r="D440" s="74" t="s">
        <v>1124</v>
      </c>
      <c r="E440" s="548" t="s">
        <v>1153</v>
      </c>
      <c r="F440" s="28" t="s">
        <v>1120</v>
      </c>
      <c r="G440" s="28" t="s">
        <v>1121</v>
      </c>
      <c r="H440" s="28" t="s">
        <v>16</v>
      </c>
      <c r="I440" s="28" t="s">
        <v>37</v>
      </c>
      <c r="J440" s="28" t="s">
        <v>36</v>
      </c>
      <c r="K440" s="28" t="s">
        <v>695</v>
      </c>
      <c r="L440" s="28" t="s">
        <v>18</v>
      </c>
      <c r="M440" s="28" t="s">
        <v>19</v>
      </c>
      <c r="N440" s="28" t="s">
        <v>1125</v>
      </c>
      <c r="O440" s="28" t="s">
        <v>22</v>
      </c>
      <c r="P440" s="28" t="s">
        <v>1138</v>
      </c>
      <c r="Q440" s="28" t="s">
        <v>32</v>
      </c>
      <c r="R440" s="28" t="s">
        <v>31</v>
      </c>
      <c r="S440" s="75" t="s">
        <v>20</v>
      </c>
    </row>
    <row r="441" spans="1:19" ht="35.25" customHeight="1" thickTop="1">
      <c r="A441" s="139" t="s">
        <v>125</v>
      </c>
      <c r="B441" s="101"/>
      <c r="C441" s="101"/>
      <c r="D441" s="101"/>
      <c r="E441" s="549"/>
      <c r="F441" s="101"/>
      <c r="G441" s="101"/>
      <c r="H441" s="101"/>
      <c r="I441" s="101"/>
      <c r="J441" s="101"/>
      <c r="K441" s="101"/>
      <c r="L441" s="101"/>
      <c r="M441" s="101"/>
      <c r="N441" s="102"/>
      <c r="O441" s="101"/>
      <c r="P441" s="101"/>
      <c r="Q441" s="101"/>
      <c r="R441" s="101"/>
      <c r="S441" s="100"/>
    </row>
    <row r="442" spans="1:19" ht="42" customHeight="1">
      <c r="A442" s="149">
        <v>28</v>
      </c>
      <c r="B442" s="78" t="s">
        <v>700</v>
      </c>
      <c r="C442" s="40" t="s">
        <v>1045</v>
      </c>
      <c r="D442" s="245" t="s">
        <v>701</v>
      </c>
      <c r="E442" s="603">
        <v>15</v>
      </c>
      <c r="F442" s="78">
        <v>3150</v>
      </c>
      <c r="G442" s="78">
        <v>0</v>
      </c>
      <c r="H442" s="78">
        <v>0</v>
      </c>
      <c r="I442" s="78">
        <v>0</v>
      </c>
      <c r="J442" s="78">
        <v>0</v>
      </c>
      <c r="K442" s="78">
        <v>0</v>
      </c>
      <c r="L442" s="78">
        <v>113.57</v>
      </c>
      <c r="M442" s="78">
        <v>0</v>
      </c>
      <c r="N442" s="78">
        <v>0</v>
      </c>
      <c r="O442" s="78">
        <v>0</v>
      </c>
      <c r="P442" s="78">
        <v>0</v>
      </c>
      <c r="Q442" s="78">
        <v>0.03</v>
      </c>
      <c r="R442" s="78">
        <f aca="true" t="shared" si="63" ref="R442:R448">F442+G442+H442+J442+K442-O442-L442-N442+M442-Q442-P442</f>
        <v>3036.3999999999996</v>
      </c>
      <c r="S442" s="47"/>
    </row>
    <row r="443" spans="1:19" ht="42" customHeight="1">
      <c r="A443" s="149">
        <v>30</v>
      </c>
      <c r="B443" s="78" t="s">
        <v>1149</v>
      </c>
      <c r="C443" s="40" t="s">
        <v>1150</v>
      </c>
      <c r="D443" s="40" t="s">
        <v>1151</v>
      </c>
      <c r="E443" s="603">
        <v>15</v>
      </c>
      <c r="F443" s="78">
        <v>2100</v>
      </c>
      <c r="G443" s="78">
        <v>0</v>
      </c>
      <c r="H443" s="78">
        <v>0</v>
      </c>
      <c r="I443" s="78">
        <v>0</v>
      </c>
      <c r="J443" s="78">
        <v>0</v>
      </c>
      <c r="K443" s="78">
        <v>0</v>
      </c>
      <c r="L443" s="78">
        <v>0</v>
      </c>
      <c r="M443" s="78">
        <v>64.28</v>
      </c>
      <c r="N443" s="78">
        <v>0</v>
      </c>
      <c r="O443" s="78">
        <v>0</v>
      </c>
      <c r="P443" s="78">
        <v>0</v>
      </c>
      <c r="Q443" s="78">
        <v>0.08</v>
      </c>
      <c r="R443" s="78">
        <f t="shared" si="63"/>
        <v>2164.2000000000003</v>
      </c>
      <c r="S443" s="47"/>
    </row>
    <row r="444" spans="1:19" ht="42" customHeight="1">
      <c r="A444" s="149">
        <v>32</v>
      </c>
      <c r="B444" s="78" t="s">
        <v>703</v>
      </c>
      <c r="C444" s="40" t="s">
        <v>1046</v>
      </c>
      <c r="D444" s="40" t="s">
        <v>704</v>
      </c>
      <c r="E444" s="603">
        <v>15</v>
      </c>
      <c r="F444" s="78">
        <v>2901.9</v>
      </c>
      <c r="G444" s="78">
        <v>0</v>
      </c>
      <c r="H444" s="78">
        <v>0</v>
      </c>
      <c r="I444" s="78">
        <v>0</v>
      </c>
      <c r="J444" s="78">
        <v>0</v>
      </c>
      <c r="K444" s="78">
        <v>0</v>
      </c>
      <c r="L444" s="78">
        <v>66.31</v>
      </c>
      <c r="M444" s="78">
        <v>0</v>
      </c>
      <c r="N444" s="78">
        <v>0</v>
      </c>
      <c r="O444" s="78">
        <v>0</v>
      </c>
      <c r="P444" s="78">
        <v>0</v>
      </c>
      <c r="Q444" s="78">
        <v>-0.01</v>
      </c>
      <c r="R444" s="78">
        <f t="shared" si="63"/>
        <v>2835.6000000000004</v>
      </c>
      <c r="S444" s="47"/>
    </row>
    <row r="445" spans="1:19" ht="42" customHeight="1">
      <c r="A445" s="149">
        <v>37</v>
      </c>
      <c r="B445" s="78" t="s">
        <v>1111</v>
      </c>
      <c r="C445" s="40" t="s">
        <v>1112</v>
      </c>
      <c r="D445" s="40" t="s">
        <v>1113</v>
      </c>
      <c r="E445" s="603">
        <v>14</v>
      </c>
      <c r="F445" s="78">
        <v>2426.76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78">
        <v>0</v>
      </c>
      <c r="M445" s="78">
        <v>0.31</v>
      </c>
      <c r="N445" s="78">
        <v>0</v>
      </c>
      <c r="O445" s="78">
        <v>0</v>
      </c>
      <c r="P445" s="78">
        <v>0</v>
      </c>
      <c r="Q445" s="78">
        <v>0.07</v>
      </c>
      <c r="R445" s="78">
        <f t="shared" si="63"/>
        <v>2427</v>
      </c>
      <c r="S445" s="47"/>
    </row>
    <row r="446" spans="1:19" ht="42" customHeight="1">
      <c r="A446" s="149">
        <v>76</v>
      </c>
      <c r="B446" s="78" t="s">
        <v>60</v>
      </c>
      <c r="C446" s="40" t="s">
        <v>1047</v>
      </c>
      <c r="D446" s="40" t="s">
        <v>94</v>
      </c>
      <c r="E446" s="603">
        <v>15</v>
      </c>
      <c r="F446" s="78">
        <v>3900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333.05</v>
      </c>
      <c r="M446" s="78">
        <v>0</v>
      </c>
      <c r="N446" s="78">
        <v>0</v>
      </c>
      <c r="O446" s="78">
        <v>0</v>
      </c>
      <c r="P446" s="78">
        <v>500</v>
      </c>
      <c r="Q446" s="78">
        <v>-0.05</v>
      </c>
      <c r="R446" s="78">
        <f t="shared" si="63"/>
        <v>3067</v>
      </c>
      <c r="S446" s="47"/>
    </row>
    <row r="447" spans="1:19" ht="42" customHeight="1">
      <c r="A447" s="149">
        <v>145</v>
      </c>
      <c r="B447" s="78" t="s">
        <v>1197</v>
      </c>
      <c r="C447" s="40" t="s">
        <v>1198</v>
      </c>
      <c r="D447" s="40" t="s">
        <v>6</v>
      </c>
      <c r="E447" s="603">
        <v>15</v>
      </c>
      <c r="F447" s="78">
        <v>2500.05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7.66</v>
      </c>
      <c r="M447" s="78">
        <v>0</v>
      </c>
      <c r="N447" s="78">
        <v>0</v>
      </c>
      <c r="O447" s="78">
        <v>0</v>
      </c>
      <c r="P447" s="78">
        <v>0</v>
      </c>
      <c r="Q447" s="78">
        <v>-0.01</v>
      </c>
      <c r="R447" s="78">
        <f t="shared" si="63"/>
        <v>2492.4000000000005</v>
      </c>
      <c r="S447" s="47"/>
    </row>
    <row r="448" spans="1:19" ht="42" customHeight="1">
      <c r="A448" s="149">
        <v>156</v>
      </c>
      <c r="B448" s="71" t="s">
        <v>1289</v>
      </c>
      <c r="C448" s="47" t="s">
        <v>1290</v>
      </c>
      <c r="D448" s="40" t="s">
        <v>6</v>
      </c>
      <c r="E448" s="603">
        <v>15</v>
      </c>
      <c r="F448" s="78">
        <v>1900.05</v>
      </c>
      <c r="G448" s="78">
        <v>0</v>
      </c>
      <c r="H448" s="78">
        <v>0</v>
      </c>
      <c r="I448" s="78">
        <v>0</v>
      </c>
      <c r="J448" s="78">
        <v>0</v>
      </c>
      <c r="K448" s="78">
        <v>0</v>
      </c>
      <c r="L448" s="78">
        <v>0</v>
      </c>
      <c r="M448" s="78">
        <v>78.08</v>
      </c>
      <c r="N448" s="78">
        <v>0</v>
      </c>
      <c r="O448" s="78">
        <v>0</v>
      </c>
      <c r="P448" s="78">
        <v>0</v>
      </c>
      <c r="Q448" s="78">
        <v>-0.07</v>
      </c>
      <c r="R448" s="78">
        <f t="shared" si="63"/>
        <v>1978.1999999999998</v>
      </c>
      <c r="S448" s="47"/>
    </row>
    <row r="449" spans="1:19" ht="31.5" customHeight="1">
      <c r="A449" s="143" t="s">
        <v>137</v>
      </c>
      <c r="B449" s="91"/>
      <c r="C449" s="61"/>
      <c r="D449" s="61"/>
      <c r="E449" s="552"/>
      <c r="F449" s="89">
        <f aca="true" t="shared" si="64" ref="F449:R449">SUM(F442:F448)</f>
        <v>18878.76</v>
      </c>
      <c r="G449" s="89">
        <f t="shared" si="64"/>
        <v>0</v>
      </c>
      <c r="H449" s="89">
        <f t="shared" si="64"/>
        <v>0</v>
      </c>
      <c r="I449" s="89">
        <f t="shared" si="64"/>
        <v>0</v>
      </c>
      <c r="J449" s="89">
        <f t="shared" si="64"/>
        <v>0</v>
      </c>
      <c r="K449" s="89">
        <f t="shared" si="64"/>
        <v>0</v>
      </c>
      <c r="L449" s="89">
        <f t="shared" si="64"/>
        <v>520.59</v>
      </c>
      <c r="M449" s="89">
        <f t="shared" si="64"/>
        <v>142.67000000000002</v>
      </c>
      <c r="N449" s="89">
        <f t="shared" si="64"/>
        <v>0</v>
      </c>
      <c r="O449" s="89">
        <f t="shared" si="64"/>
        <v>0</v>
      </c>
      <c r="P449" s="89">
        <f t="shared" si="64"/>
        <v>500</v>
      </c>
      <c r="Q449" s="89">
        <f t="shared" si="64"/>
        <v>0.04000000000000001</v>
      </c>
      <c r="R449" s="89">
        <f t="shared" si="64"/>
        <v>18000.800000000003</v>
      </c>
      <c r="S449" s="78"/>
    </row>
    <row r="450" spans="1:19" s="41" customFormat="1" ht="18">
      <c r="A450" s="26"/>
      <c r="B450" s="90"/>
      <c r="C450" s="10"/>
      <c r="D450" s="10"/>
      <c r="E450" s="521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34"/>
    </row>
    <row r="451" spans="1:19" s="41" customFormat="1" ht="18">
      <c r="A451" s="26"/>
      <c r="B451" s="90"/>
      <c r="C451" s="10"/>
      <c r="D451" s="10"/>
      <c r="E451" s="521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34"/>
    </row>
    <row r="452" spans="1:19" s="41" customFormat="1" ht="18">
      <c r="A452" s="26"/>
      <c r="B452" s="90"/>
      <c r="C452" s="10"/>
      <c r="D452" s="10"/>
      <c r="E452" s="521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34"/>
    </row>
    <row r="453" spans="1:19" s="41" customFormat="1" ht="18">
      <c r="A453" s="26"/>
      <c r="B453" s="90"/>
      <c r="C453" s="10"/>
      <c r="D453" s="10"/>
      <c r="E453" s="521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34"/>
    </row>
    <row r="454" spans="2:19" s="141" customFormat="1" ht="15.75">
      <c r="B454" s="144"/>
      <c r="C454" s="144"/>
      <c r="D454" s="144" t="s">
        <v>43</v>
      </c>
      <c r="E454" s="613"/>
      <c r="F454" s="144"/>
      <c r="G454" s="144"/>
      <c r="H454" s="144"/>
      <c r="I454" s="144"/>
      <c r="J454" s="144"/>
      <c r="K454" s="144"/>
      <c r="M454" s="144"/>
      <c r="N454" s="144"/>
      <c r="O454" s="144"/>
      <c r="P454" s="144" t="s">
        <v>44</v>
      </c>
      <c r="Q454" s="144"/>
      <c r="R454" s="144"/>
      <c r="S454" s="144"/>
    </row>
    <row r="455" spans="1:19" s="141" customFormat="1" ht="15.75">
      <c r="A455" s="141" t="s">
        <v>1232</v>
      </c>
      <c r="B455" s="144"/>
      <c r="C455" s="144"/>
      <c r="D455" s="144" t="s">
        <v>42</v>
      </c>
      <c r="E455" s="613"/>
      <c r="F455" s="144"/>
      <c r="G455" s="144"/>
      <c r="H455" s="144"/>
      <c r="I455" s="144"/>
      <c r="J455" s="144"/>
      <c r="K455" s="144"/>
      <c r="M455" s="144"/>
      <c r="N455" s="144"/>
      <c r="O455" s="144"/>
      <c r="P455" s="144" t="s">
        <v>45</v>
      </c>
      <c r="Q455" s="144"/>
      <c r="R455" s="144"/>
      <c r="S455" s="144"/>
    </row>
    <row r="456" spans="2:19" s="141" customFormat="1" ht="15.75">
      <c r="B456" s="144"/>
      <c r="C456" s="144"/>
      <c r="D456" s="144"/>
      <c r="E456" s="613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</row>
    <row r="457" spans="1:19" s="141" customFormat="1" ht="33.75">
      <c r="A457" s="5" t="s">
        <v>0</v>
      </c>
      <c r="B457" s="37"/>
      <c r="C457" s="6"/>
      <c r="D457" s="128" t="s">
        <v>136</v>
      </c>
      <c r="E457" s="533"/>
      <c r="F457" s="6"/>
      <c r="G457" s="6"/>
      <c r="H457" s="6"/>
      <c r="I457" s="6"/>
      <c r="J457" s="6"/>
      <c r="K457" s="6"/>
      <c r="L457" s="6"/>
      <c r="M457" s="6"/>
      <c r="N457" s="7"/>
      <c r="O457" s="6"/>
      <c r="P457" s="6"/>
      <c r="Q457" s="6"/>
      <c r="R457" s="6"/>
      <c r="S457" s="29"/>
    </row>
    <row r="458" spans="1:19" s="141" customFormat="1" ht="19.5">
      <c r="A458" s="8"/>
      <c r="B458" s="133" t="s">
        <v>1098</v>
      </c>
      <c r="C458" s="9"/>
      <c r="D458" s="9"/>
      <c r="E458" s="521"/>
      <c r="F458" s="9"/>
      <c r="G458" s="9"/>
      <c r="H458" s="9"/>
      <c r="I458" s="9"/>
      <c r="J458" s="10"/>
      <c r="K458" s="10"/>
      <c r="L458" s="9"/>
      <c r="M458" s="9"/>
      <c r="N458" s="11"/>
      <c r="O458" s="9"/>
      <c r="P458" s="9"/>
      <c r="Q458" s="9"/>
      <c r="R458" s="9"/>
      <c r="S458" s="699" t="s">
        <v>1261</v>
      </c>
    </row>
    <row r="459" spans="1:19" s="141" customFormat="1" ht="24.75">
      <c r="A459" s="12"/>
      <c r="B459" s="49"/>
      <c r="C459" s="13"/>
      <c r="D459" s="130" t="s">
        <v>1295</v>
      </c>
      <c r="E459" s="522"/>
      <c r="F459" s="14"/>
      <c r="G459" s="14"/>
      <c r="H459" s="14"/>
      <c r="I459" s="14"/>
      <c r="J459" s="14"/>
      <c r="K459" s="14"/>
      <c r="L459" s="14"/>
      <c r="M459" s="14"/>
      <c r="N459" s="15"/>
      <c r="O459" s="14"/>
      <c r="P459" s="14"/>
      <c r="Q459" s="14"/>
      <c r="R459" s="14"/>
      <c r="S459" s="31"/>
    </row>
    <row r="460" spans="1:19" s="141" customFormat="1" ht="30.75" customHeight="1" thickBot="1">
      <c r="A460" s="54" t="s">
        <v>1126</v>
      </c>
      <c r="B460" s="74" t="s">
        <v>1127</v>
      </c>
      <c r="C460" s="74" t="s">
        <v>1</v>
      </c>
      <c r="D460" s="74" t="s">
        <v>1124</v>
      </c>
      <c r="E460" s="548" t="s">
        <v>1153</v>
      </c>
      <c r="F460" s="28" t="s">
        <v>1120</v>
      </c>
      <c r="G460" s="28" t="s">
        <v>1121</v>
      </c>
      <c r="H460" s="28" t="s">
        <v>16</v>
      </c>
      <c r="I460" s="28" t="s">
        <v>37</v>
      </c>
      <c r="J460" s="28" t="s">
        <v>36</v>
      </c>
      <c r="K460" s="28" t="s">
        <v>695</v>
      </c>
      <c r="L460" s="28" t="s">
        <v>18</v>
      </c>
      <c r="M460" s="28" t="s">
        <v>19</v>
      </c>
      <c r="N460" s="28" t="s">
        <v>1125</v>
      </c>
      <c r="O460" s="28" t="s">
        <v>22</v>
      </c>
      <c r="P460" s="28" t="s">
        <v>1138</v>
      </c>
      <c r="Q460" s="28" t="s">
        <v>32</v>
      </c>
      <c r="R460" s="28" t="s">
        <v>31</v>
      </c>
      <c r="S460" s="75" t="s">
        <v>20</v>
      </c>
    </row>
    <row r="461" spans="1:19" s="141" customFormat="1" ht="36.75" customHeight="1" thickTop="1">
      <c r="A461" s="138" t="s">
        <v>1099</v>
      </c>
      <c r="B461" s="80"/>
      <c r="C461" s="64"/>
      <c r="D461" s="64"/>
      <c r="E461" s="612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62"/>
    </row>
    <row r="462" spans="1:19" s="141" customFormat="1" ht="42" customHeight="1">
      <c r="A462" s="149">
        <v>108</v>
      </c>
      <c r="B462" s="164" t="s">
        <v>1100</v>
      </c>
      <c r="C462" s="47" t="s">
        <v>1101</v>
      </c>
      <c r="D462" s="47" t="s">
        <v>1102</v>
      </c>
      <c r="E462" s="560">
        <v>15</v>
      </c>
      <c r="F462" s="71">
        <v>3250.05</v>
      </c>
      <c r="G462" s="71">
        <v>0</v>
      </c>
      <c r="H462" s="71">
        <v>0</v>
      </c>
      <c r="I462" s="71">
        <v>0</v>
      </c>
      <c r="J462" s="71">
        <v>0</v>
      </c>
      <c r="K462" s="71">
        <v>0</v>
      </c>
      <c r="L462" s="71">
        <v>124.46</v>
      </c>
      <c r="M462" s="71">
        <v>0</v>
      </c>
      <c r="N462" s="82">
        <v>0</v>
      </c>
      <c r="O462" s="71">
        <v>0</v>
      </c>
      <c r="P462" s="71">
        <v>0</v>
      </c>
      <c r="Q462" s="71">
        <v>0.19</v>
      </c>
      <c r="R462" s="71">
        <f>F462+G462+H462+J462+K462-O462-L462-N462+M462-Q462-P462</f>
        <v>3125.4</v>
      </c>
      <c r="S462" s="32"/>
    </row>
    <row r="463" spans="1:19" s="141" customFormat="1" ht="30.75" customHeight="1">
      <c r="A463" s="140" t="s">
        <v>137</v>
      </c>
      <c r="B463" s="71"/>
      <c r="C463" s="47"/>
      <c r="D463" s="47"/>
      <c r="E463" s="560"/>
      <c r="F463" s="77">
        <f aca="true" t="shared" si="65" ref="F463:R464">F462</f>
        <v>3250.05</v>
      </c>
      <c r="G463" s="77">
        <f t="shared" si="65"/>
        <v>0</v>
      </c>
      <c r="H463" s="77">
        <f t="shared" si="65"/>
        <v>0</v>
      </c>
      <c r="I463" s="77">
        <f t="shared" si="65"/>
        <v>0</v>
      </c>
      <c r="J463" s="77">
        <f t="shared" si="65"/>
        <v>0</v>
      </c>
      <c r="K463" s="77">
        <f t="shared" si="65"/>
        <v>0</v>
      </c>
      <c r="L463" s="77">
        <f>L462</f>
        <v>124.46</v>
      </c>
      <c r="M463" s="77">
        <f>M462</f>
        <v>0</v>
      </c>
      <c r="N463" s="77">
        <f t="shared" si="65"/>
        <v>0</v>
      </c>
      <c r="O463" s="77">
        <f t="shared" si="65"/>
        <v>0</v>
      </c>
      <c r="P463" s="77">
        <f t="shared" si="65"/>
        <v>0</v>
      </c>
      <c r="Q463" s="77">
        <f t="shared" si="65"/>
        <v>0.19</v>
      </c>
      <c r="R463" s="77">
        <f t="shared" si="65"/>
        <v>3125.4</v>
      </c>
      <c r="S463" s="32"/>
    </row>
    <row r="464" spans="1:19" s="141" customFormat="1" ht="47.25" customHeight="1">
      <c r="A464" s="65"/>
      <c r="B464" s="60" t="s">
        <v>33</v>
      </c>
      <c r="C464" s="83"/>
      <c r="D464" s="83"/>
      <c r="E464" s="599"/>
      <c r="F464" s="84">
        <f t="shared" si="65"/>
        <v>3250.05</v>
      </c>
      <c r="G464" s="84">
        <f t="shared" si="65"/>
        <v>0</v>
      </c>
      <c r="H464" s="84">
        <f t="shared" si="65"/>
        <v>0</v>
      </c>
      <c r="I464" s="84">
        <f t="shared" si="65"/>
        <v>0</v>
      </c>
      <c r="J464" s="84">
        <f t="shared" si="65"/>
        <v>0</v>
      </c>
      <c r="K464" s="84">
        <f t="shared" si="65"/>
        <v>0</v>
      </c>
      <c r="L464" s="84">
        <f>L463</f>
        <v>124.46</v>
      </c>
      <c r="M464" s="84">
        <f>M463</f>
        <v>0</v>
      </c>
      <c r="N464" s="84">
        <f t="shared" si="65"/>
        <v>0</v>
      </c>
      <c r="O464" s="84">
        <f t="shared" si="65"/>
        <v>0</v>
      </c>
      <c r="P464" s="84">
        <f t="shared" si="65"/>
        <v>0</v>
      </c>
      <c r="Q464" s="84">
        <f t="shared" si="65"/>
        <v>0.19</v>
      </c>
      <c r="R464" s="84">
        <f t="shared" si="65"/>
        <v>3125.4</v>
      </c>
      <c r="S464" s="67"/>
    </row>
    <row r="465" spans="1:19" s="141" customFormat="1" ht="19.5">
      <c r="A465" s="19"/>
      <c r="B465" s="3"/>
      <c r="C465" s="3"/>
      <c r="D465" s="3"/>
      <c r="E465" s="528"/>
      <c r="F465" s="3"/>
      <c r="G465" s="3"/>
      <c r="H465" s="3"/>
      <c r="I465" s="3"/>
      <c r="J465" s="3"/>
      <c r="K465" s="3"/>
      <c r="L465" s="3"/>
      <c r="M465" s="3"/>
      <c r="N465" s="21"/>
      <c r="O465" s="3"/>
      <c r="P465" s="3"/>
      <c r="Q465" s="3"/>
      <c r="R465" s="3"/>
      <c r="S465" s="33"/>
    </row>
    <row r="466" spans="1:19" s="141" customFormat="1" ht="19.5">
      <c r="A466" s="19"/>
      <c r="B466" s="3"/>
      <c r="C466" s="3"/>
      <c r="D466" s="3"/>
      <c r="E466" s="528"/>
      <c r="F466" s="3"/>
      <c r="G466" s="3"/>
      <c r="H466" s="3"/>
      <c r="I466" s="3"/>
      <c r="J466" s="3"/>
      <c r="K466" s="3"/>
      <c r="L466" s="3"/>
      <c r="M466" s="3"/>
      <c r="N466" s="21"/>
      <c r="O466" s="3"/>
      <c r="P466" s="3"/>
      <c r="Q466" s="3"/>
      <c r="R466" s="3"/>
      <c r="S466" s="33"/>
    </row>
    <row r="467" spans="1:19" s="141" customFormat="1" ht="19.5">
      <c r="A467" s="19"/>
      <c r="B467" s="3"/>
      <c r="C467" s="3"/>
      <c r="D467" s="3"/>
      <c r="E467" s="528"/>
      <c r="F467" s="3"/>
      <c r="G467" s="3"/>
      <c r="H467" s="3"/>
      <c r="I467" s="3"/>
      <c r="J467" s="3"/>
      <c r="K467" s="3"/>
      <c r="L467" s="3"/>
      <c r="M467" s="3"/>
      <c r="N467" s="21"/>
      <c r="O467" s="3"/>
      <c r="P467" s="3"/>
      <c r="Q467" s="3"/>
      <c r="R467" s="3"/>
      <c r="S467" s="33"/>
    </row>
    <row r="468" spans="1:19" s="141" customFormat="1" ht="19.5">
      <c r="A468" s="19"/>
      <c r="B468" s="3"/>
      <c r="C468" s="3"/>
      <c r="D468" s="3"/>
      <c r="E468" s="528"/>
      <c r="F468" s="3"/>
      <c r="G468" s="3"/>
      <c r="H468" s="3"/>
      <c r="I468" s="3"/>
      <c r="J468" s="3"/>
      <c r="K468" s="3"/>
      <c r="L468" s="3"/>
      <c r="M468" s="3"/>
      <c r="N468" s="21"/>
      <c r="O468" s="3"/>
      <c r="P468" s="3"/>
      <c r="Q468" s="3"/>
      <c r="R468" s="3"/>
      <c r="S468" s="33"/>
    </row>
    <row r="469" spans="1:19" s="141" customFormat="1" ht="19.5">
      <c r="A469" s="19"/>
      <c r="B469" s="3"/>
      <c r="C469" s="3"/>
      <c r="D469" s="3"/>
      <c r="E469" s="528"/>
      <c r="F469" s="3"/>
      <c r="G469" s="3"/>
      <c r="H469" s="3"/>
      <c r="I469" s="3"/>
      <c r="J469" s="3"/>
      <c r="K469" s="3"/>
      <c r="L469" s="3"/>
      <c r="M469" s="3"/>
      <c r="N469" s="21"/>
      <c r="O469" s="3"/>
      <c r="P469" s="3"/>
      <c r="Q469" s="3"/>
      <c r="R469" s="3"/>
      <c r="S469" s="33"/>
    </row>
    <row r="470" spans="1:19" s="141" customFormat="1" ht="19.5">
      <c r="A470" s="19"/>
      <c r="B470" s="3"/>
      <c r="C470" s="3"/>
      <c r="D470" s="3"/>
      <c r="E470" s="528"/>
      <c r="F470" s="3"/>
      <c r="G470" s="3"/>
      <c r="H470" s="3"/>
      <c r="I470" s="3"/>
      <c r="J470" s="3"/>
      <c r="K470" s="3"/>
      <c r="L470" s="3"/>
      <c r="M470" s="3"/>
      <c r="N470" s="21"/>
      <c r="O470" s="3"/>
      <c r="P470" s="3"/>
      <c r="Q470" s="3"/>
      <c r="R470" s="3"/>
      <c r="S470" s="33"/>
    </row>
    <row r="471" spans="2:19" s="141" customFormat="1" ht="15.75">
      <c r="B471" s="144"/>
      <c r="C471" s="144"/>
      <c r="D471" s="144" t="s">
        <v>43</v>
      </c>
      <c r="E471" s="613"/>
      <c r="F471" s="144"/>
      <c r="G471" s="144"/>
      <c r="H471" s="144"/>
      <c r="I471" s="144"/>
      <c r="J471" s="144"/>
      <c r="K471" s="144"/>
      <c r="M471" s="144"/>
      <c r="N471" s="144"/>
      <c r="O471" s="144"/>
      <c r="P471" s="144" t="s">
        <v>44</v>
      </c>
      <c r="Q471" s="144"/>
      <c r="R471" s="144"/>
      <c r="S471" s="144"/>
    </row>
    <row r="472" spans="1:19" s="141" customFormat="1" ht="15.75">
      <c r="A472" s="141" t="s">
        <v>1232</v>
      </c>
      <c r="B472" s="144"/>
      <c r="C472" s="144"/>
      <c r="D472" s="144" t="s">
        <v>42</v>
      </c>
      <c r="E472" s="613"/>
      <c r="F472" s="144"/>
      <c r="G472" s="144"/>
      <c r="H472" s="144"/>
      <c r="I472" s="144"/>
      <c r="J472" s="144"/>
      <c r="K472" s="144"/>
      <c r="M472" s="144"/>
      <c r="N472" s="144"/>
      <c r="O472" s="144"/>
      <c r="P472" s="144" t="s">
        <v>45</v>
      </c>
      <c r="Q472" s="144"/>
      <c r="R472" s="144"/>
      <c r="S472" s="144"/>
    </row>
    <row r="473" spans="2:19" s="141" customFormat="1" ht="15.75">
      <c r="B473" s="144"/>
      <c r="C473" s="144"/>
      <c r="D473" s="144"/>
      <c r="E473" s="613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</row>
    <row r="474" spans="1:19" s="41" customFormat="1" ht="18">
      <c r="A474" s="26"/>
      <c r="B474" s="90"/>
      <c r="C474" s="10"/>
      <c r="D474" s="10"/>
      <c r="E474" s="521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34"/>
    </row>
    <row r="475" spans="1:19" ht="55.5" customHeight="1">
      <c r="A475" s="5" t="s">
        <v>0</v>
      </c>
      <c r="B475" s="37"/>
      <c r="C475" s="253" t="s">
        <v>1116</v>
      </c>
      <c r="D475" s="37"/>
      <c r="E475" s="520"/>
      <c r="F475" s="6"/>
      <c r="G475" s="6"/>
      <c r="H475" s="6"/>
      <c r="I475" s="6"/>
      <c r="J475" s="6"/>
      <c r="K475" s="6"/>
      <c r="L475" s="6"/>
      <c r="M475" s="6"/>
      <c r="N475" s="7"/>
      <c r="O475" s="6"/>
      <c r="P475" s="6"/>
      <c r="Q475" s="6"/>
      <c r="R475" s="6"/>
      <c r="S475" s="29"/>
    </row>
    <row r="476" spans="1:19" ht="40.5" customHeight="1">
      <c r="A476" s="8"/>
      <c r="B476" s="133" t="s">
        <v>705</v>
      </c>
      <c r="C476" s="9"/>
      <c r="D476" s="9"/>
      <c r="E476" s="521"/>
      <c r="F476" s="9"/>
      <c r="G476" s="9"/>
      <c r="H476" s="9"/>
      <c r="I476" s="9"/>
      <c r="J476" s="10"/>
      <c r="K476" s="10"/>
      <c r="L476" s="9"/>
      <c r="M476" s="9"/>
      <c r="N476" s="11"/>
      <c r="O476" s="9"/>
      <c r="P476" s="9"/>
      <c r="Q476" s="9"/>
      <c r="R476" s="9"/>
      <c r="S476" s="699" t="s">
        <v>1262</v>
      </c>
    </row>
    <row r="477" spans="1:19" ht="46.5" customHeight="1">
      <c r="A477" s="12"/>
      <c r="B477" s="49"/>
      <c r="C477" s="13"/>
      <c r="D477" s="130" t="s">
        <v>1295</v>
      </c>
      <c r="E477" s="522"/>
      <c r="F477" s="14"/>
      <c r="G477" s="14"/>
      <c r="H477" s="14"/>
      <c r="I477" s="14"/>
      <c r="J477" s="14"/>
      <c r="K477" s="14"/>
      <c r="L477" s="14"/>
      <c r="M477" s="14"/>
      <c r="N477" s="15"/>
      <c r="O477" s="14"/>
      <c r="P477" s="14"/>
      <c r="Q477" s="14"/>
      <c r="R477" s="14"/>
      <c r="S477" s="31"/>
    </row>
    <row r="478" spans="1:19" s="85" customFormat="1" ht="23.25" thickBot="1">
      <c r="A478" s="54" t="s">
        <v>1126</v>
      </c>
      <c r="B478" s="74" t="s">
        <v>1127</v>
      </c>
      <c r="C478" s="74" t="s">
        <v>1</v>
      </c>
      <c r="D478" s="74" t="s">
        <v>1124</v>
      </c>
      <c r="E478" s="548" t="s">
        <v>1153</v>
      </c>
      <c r="F478" s="28" t="s">
        <v>1120</v>
      </c>
      <c r="G478" s="28" t="s">
        <v>1121</v>
      </c>
      <c r="H478" s="28" t="s">
        <v>16</v>
      </c>
      <c r="I478" s="28" t="s">
        <v>37</v>
      </c>
      <c r="J478" s="28" t="s">
        <v>36</v>
      </c>
      <c r="K478" s="28" t="s">
        <v>695</v>
      </c>
      <c r="L478" s="28" t="s">
        <v>18</v>
      </c>
      <c r="M478" s="28" t="s">
        <v>19</v>
      </c>
      <c r="N478" s="28" t="s">
        <v>1125</v>
      </c>
      <c r="O478" s="28" t="s">
        <v>22</v>
      </c>
      <c r="P478" s="28" t="s">
        <v>1138</v>
      </c>
      <c r="Q478" s="28" t="s">
        <v>32</v>
      </c>
      <c r="R478" s="28" t="s">
        <v>31</v>
      </c>
      <c r="S478" s="75" t="s">
        <v>20</v>
      </c>
    </row>
    <row r="479" spans="1:19" ht="33.75" customHeight="1" thickTop="1">
      <c r="A479" s="138" t="s">
        <v>904</v>
      </c>
      <c r="B479" s="80"/>
      <c r="C479" s="64"/>
      <c r="D479" s="64"/>
      <c r="E479" s="612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62"/>
    </row>
    <row r="480" spans="1:19" ht="40.5" customHeight="1">
      <c r="A480" s="149">
        <v>45</v>
      </c>
      <c r="B480" s="71" t="s">
        <v>706</v>
      </c>
      <c r="C480" s="47" t="s">
        <v>1048</v>
      </c>
      <c r="D480" s="47" t="s">
        <v>94</v>
      </c>
      <c r="E480" s="560">
        <v>15</v>
      </c>
      <c r="F480" s="71">
        <v>2100</v>
      </c>
      <c r="G480" s="71">
        <v>0</v>
      </c>
      <c r="H480" s="71">
        <v>0</v>
      </c>
      <c r="I480" s="71">
        <v>0</v>
      </c>
      <c r="J480" s="71">
        <v>0</v>
      </c>
      <c r="K480" s="71">
        <v>0</v>
      </c>
      <c r="L480" s="71">
        <v>0</v>
      </c>
      <c r="M480" s="71">
        <v>64.28</v>
      </c>
      <c r="N480" s="82">
        <v>0</v>
      </c>
      <c r="O480" s="71">
        <v>0</v>
      </c>
      <c r="P480" s="71">
        <v>0</v>
      </c>
      <c r="Q480" s="71">
        <v>-0.12</v>
      </c>
      <c r="R480" s="71">
        <f>F480+G480+H480+J480-K480-O480-L480-N480+M480-Q480</f>
        <v>2164.4</v>
      </c>
      <c r="S480" s="32"/>
    </row>
    <row r="481" spans="1:19" ht="40.5" customHeight="1">
      <c r="A481" s="149">
        <v>102</v>
      </c>
      <c r="B481" s="71" t="s">
        <v>1095</v>
      </c>
      <c r="C481" s="47" t="s">
        <v>1096</v>
      </c>
      <c r="D481" s="47" t="s">
        <v>1097</v>
      </c>
      <c r="E481" s="560">
        <v>15</v>
      </c>
      <c r="F481" s="71">
        <v>1800</v>
      </c>
      <c r="G481" s="71">
        <v>0</v>
      </c>
      <c r="H481" s="71">
        <v>0</v>
      </c>
      <c r="I481" s="71">
        <v>0</v>
      </c>
      <c r="J481" s="71">
        <v>0</v>
      </c>
      <c r="K481" s="71">
        <v>0</v>
      </c>
      <c r="L481" s="71">
        <v>0</v>
      </c>
      <c r="M481" s="71">
        <v>84.48</v>
      </c>
      <c r="N481" s="82">
        <v>0</v>
      </c>
      <c r="O481" s="71">
        <v>0</v>
      </c>
      <c r="P481" s="71">
        <v>0</v>
      </c>
      <c r="Q481" s="71">
        <v>0.08</v>
      </c>
      <c r="R481" s="71">
        <f>F481+G481+H481+J481-K481-O481-L481-N481+M481-Q481</f>
        <v>1884.4</v>
      </c>
      <c r="S481" s="32"/>
    </row>
    <row r="482" spans="1:19" ht="30" customHeight="1">
      <c r="A482" s="140" t="s">
        <v>137</v>
      </c>
      <c r="B482" s="71"/>
      <c r="C482" s="47"/>
      <c r="D482" s="47"/>
      <c r="E482" s="560"/>
      <c r="F482" s="77">
        <f>SUM(F480:F481)</f>
        <v>3900</v>
      </c>
      <c r="G482" s="77">
        <f aca="true" t="shared" si="66" ref="G482:R482">SUM(G480:G481)</f>
        <v>0</v>
      </c>
      <c r="H482" s="77">
        <f t="shared" si="66"/>
        <v>0</v>
      </c>
      <c r="I482" s="77">
        <f t="shared" si="66"/>
        <v>0</v>
      </c>
      <c r="J482" s="77">
        <f t="shared" si="66"/>
        <v>0</v>
      </c>
      <c r="K482" s="77">
        <f t="shared" si="66"/>
        <v>0</v>
      </c>
      <c r="L482" s="77">
        <f t="shared" si="66"/>
        <v>0</v>
      </c>
      <c r="M482" s="77">
        <f t="shared" si="66"/>
        <v>148.76</v>
      </c>
      <c r="N482" s="77">
        <f t="shared" si="66"/>
        <v>0</v>
      </c>
      <c r="O482" s="77">
        <f t="shared" si="66"/>
        <v>0</v>
      </c>
      <c r="P482" s="77">
        <f t="shared" si="66"/>
        <v>0</v>
      </c>
      <c r="Q482" s="77">
        <f t="shared" si="66"/>
        <v>-0.039999999999999994</v>
      </c>
      <c r="R482" s="77">
        <f t="shared" si="66"/>
        <v>4048.8</v>
      </c>
      <c r="S482" s="32"/>
    </row>
    <row r="483" spans="1:19" ht="30" customHeight="1">
      <c r="A483" s="65"/>
      <c r="B483" s="60" t="s">
        <v>33</v>
      </c>
      <c r="C483" s="83"/>
      <c r="D483" s="83"/>
      <c r="E483" s="599"/>
      <c r="F483" s="84">
        <f aca="true" t="shared" si="67" ref="F483:O483">F482</f>
        <v>3900</v>
      </c>
      <c r="G483" s="84">
        <f t="shared" si="67"/>
        <v>0</v>
      </c>
      <c r="H483" s="84">
        <f t="shared" si="67"/>
        <v>0</v>
      </c>
      <c r="I483" s="84">
        <f t="shared" si="67"/>
        <v>0</v>
      </c>
      <c r="J483" s="84">
        <f t="shared" si="67"/>
        <v>0</v>
      </c>
      <c r="K483" s="84">
        <f t="shared" si="67"/>
        <v>0</v>
      </c>
      <c r="L483" s="84">
        <f>L482</f>
        <v>0</v>
      </c>
      <c r="M483" s="84">
        <f>M482</f>
        <v>148.76</v>
      </c>
      <c r="N483" s="84">
        <f t="shared" si="67"/>
        <v>0</v>
      </c>
      <c r="O483" s="84">
        <f t="shared" si="67"/>
        <v>0</v>
      </c>
      <c r="P483" s="84">
        <f>P482</f>
        <v>0</v>
      </c>
      <c r="Q483" s="84">
        <f>Q482</f>
        <v>-0.039999999999999994</v>
      </c>
      <c r="R483" s="84">
        <f>R482</f>
        <v>4048.8</v>
      </c>
      <c r="S483" s="67"/>
    </row>
    <row r="489" ht="49.5" customHeight="1"/>
    <row r="490" spans="2:19" s="141" customFormat="1" ht="15.75">
      <c r="B490" s="144"/>
      <c r="C490" s="144"/>
      <c r="D490" s="144" t="s">
        <v>43</v>
      </c>
      <c r="E490" s="613"/>
      <c r="F490" s="144"/>
      <c r="G490" s="144"/>
      <c r="H490" s="144"/>
      <c r="I490" s="144"/>
      <c r="J490" s="144"/>
      <c r="K490" s="144"/>
      <c r="M490" s="144"/>
      <c r="N490" s="144"/>
      <c r="O490" s="144"/>
      <c r="P490" s="144" t="s">
        <v>44</v>
      </c>
      <c r="Q490" s="144"/>
      <c r="R490" s="144"/>
      <c r="S490" s="144"/>
    </row>
    <row r="491" spans="1:19" s="141" customFormat="1" ht="15.75">
      <c r="A491" s="141" t="s">
        <v>1232</v>
      </c>
      <c r="B491" s="144"/>
      <c r="C491" s="144"/>
      <c r="D491" s="144" t="s">
        <v>42</v>
      </c>
      <c r="E491" s="613"/>
      <c r="F491" s="144"/>
      <c r="G491" s="144"/>
      <c r="H491" s="144"/>
      <c r="I491" s="144"/>
      <c r="J491" s="144"/>
      <c r="K491" s="144"/>
      <c r="M491" s="144"/>
      <c r="N491" s="144"/>
      <c r="O491" s="144"/>
      <c r="P491" s="144" t="s">
        <v>45</v>
      </c>
      <c r="Q491" s="144"/>
      <c r="R491" s="144"/>
      <c r="S491" s="144"/>
    </row>
    <row r="492" spans="1:19" s="41" customFormat="1" ht="18">
      <c r="A492" s="26"/>
      <c r="B492" s="90"/>
      <c r="C492" s="10"/>
      <c r="D492" s="10"/>
      <c r="E492" s="521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34"/>
    </row>
    <row r="493" spans="1:19" s="41" customFormat="1" ht="18">
      <c r="A493" s="26"/>
      <c r="B493" s="90"/>
      <c r="C493" s="10"/>
      <c r="D493" s="10"/>
      <c r="E493" s="521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34"/>
    </row>
    <row r="494" spans="1:19" ht="33.75">
      <c r="A494" s="5" t="s">
        <v>0</v>
      </c>
      <c r="B494" s="37"/>
      <c r="C494" s="6"/>
      <c r="D494" s="128" t="s">
        <v>1117</v>
      </c>
      <c r="E494" s="533"/>
      <c r="F494" s="6"/>
      <c r="G494" s="6"/>
      <c r="H494" s="6"/>
      <c r="I494" s="6"/>
      <c r="J494" s="6"/>
      <c r="K494" s="6"/>
      <c r="L494" s="6"/>
      <c r="M494" s="6"/>
      <c r="N494" s="7"/>
      <c r="O494" s="6"/>
      <c r="P494" s="6"/>
      <c r="Q494" s="6"/>
      <c r="R494" s="6"/>
      <c r="S494" s="29"/>
    </row>
    <row r="495" spans="1:19" ht="18.75">
      <c r="A495" s="8"/>
      <c r="B495" s="132" t="s">
        <v>34</v>
      </c>
      <c r="C495" s="9"/>
      <c r="D495" s="9"/>
      <c r="E495" s="521"/>
      <c r="F495" s="9"/>
      <c r="G495" s="9"/>
      <c r="H495" s="9"/>
      <c r="I495" s="9"/>
      <c r="J495" s="10"/>
      <c r="K495" s="10"/>
      <c r="L495" s="9"/>
      <c r="M495" s="9"/>
      <c r="N495" s="11"/>
      <c r="O495" s="9"/>
      <c r="P495" s="9"/>
      <c r="Q495" s="9"/>
      <c r="R495" s="9"/>
      <c r="S495" s="699" t="s">
        <v>1263</v>
      </c>
    </row>
    <row r="496" spans="1:19" ht="24.75">
      <c r="A496" s="12"/>
      <c r="B496" s="49"/>
      <c r="C496" s="13"/>
      <c r="D496" s="130" t="s">
        <v>1295</v>
      </c>
      <c r="E496" s="522"/>
      <c r="F496" s="14"/>
      <c r="G496" s="14"/>
      <c r="H496" s="14"/>
      <c r="I496" s="14"/>
      <c r="J496" s="14"/>
      <c r="K496" s="14"/>
      <c r="L496" s="14"/>
      <c r="M496" s="14"/>
      <c r="N496" s="15"/>
      <c r="O496" s="14"/>
      <c r="P496" s="14"/>
      <c r="Q496" s="14"/>
      <c r="R496" s="14"/>
      <c r="S496" s="31"/>
    </row>
    <row r="497" spans="1:19" ht="33" customHeight="1" thickBot="1">
      <c r="A497" s="54" t="s">
        <v>1126</v>
      </c>
      <c r="B497" s="74" t="s">
        <v>1127</v>
      </c>
      <c r="C497" s="74" t="s">
        <v>1</v>
      </c>
      <c r="D497" s="74" t="s">
        <v>1124</v>
      </c>
      <c r="E497" s="548" t="s">
        <v>1153</v>
      </c>
      <c r="F497" s="28" t="s">
        <v>1120</v>
      </c>
      <c r="G497" s="28" t="s">
        <v>1121</v>
      </c>
      <c r="H497" s="28" t="s">
        <v>16</v>
      </c>
      <c r="I497" s="28" t="s">
        <v>37</v>
      </c>
      <c r="J497" s="28" t="s">
        <v>36</v>
      </c>
      <c r="K497" s="28" t="s">
        <v>695</v>
      </c>
      <c r="L497" s="28" t="s">
        <v>18</v>
      </c>
      <c r="M497" s="28" t="s">
        <v>19</v>
      </c>
      <c r="N497" s="28" t="s">
        <v>1125</v>
      </c>
      <c r="O497" s="28" t="s">
        <v>22</v>
      </c>
      <c r="P497" s="28" t="s">
        <v>1138</v>
      </c>
      <c r="Q497" s="28" t="s">
        <v>32</v>
      </c>
      <c r="R497" s="28" t="s">
        <v>31</v>
      </c>
      <c r="S497" s="75" t="s">
        <v>20</v>
      </c>
    </row>
    <row r="498" spans="1:19" s="122" customFormat="1" ht="40.5" customHeight="1" thickTop="1">
      <c r="A498" s="139" t="s">
        <v>126</v>
      </c>
      <c r="B498" s="103"/>
      <c r="C498" s="103"/>
      <c r="D498" s="103"/>
      <c r="E498" s="622"/>
      <c r="F498" s="103"/>
      <c r="G498" s="103"/>
      <c r="H498" s="103"/>
      <c r="I498" s="103"/>
      <c r="J498" s="103"/>
      <c r="K498" s="103"/>
      <c r="L498" s="103"/>
      <c r="M498" s="103"/>
      <c r="N498" s="127"/>
      <c r="O498" s="103"/>
      <c r="P498" s="103"/>
      <c r="Q498" s="103"/>
      <c r="R498" s="103"/>
      <c r="S498" s="103"/>
    </row>
    <row r="499" spans="1:19" ht="42" customHeight="1">
      <c r="A499" s="149">
        <v>48</v>
      </c>
      <c r="B499" s="78" t="s">
        <v>65</v>
      </c>
      <c r="C499" s="40" t="s">
        <v>1202</v>
      </c>
      <c r="D499" s="40" t="s">
        <v>59</v>
      </c>
      <c r="E499" s="603">
        <v>15</v>
      </c>
      <c r="F499" s="78">
        <v>2900.1</v>
      </c>
      <c r="G499" s="78">
        <v>0</v>
      </c>
      <c r="H499" s="78">
        <v>0</v>
      </c>
      <c r="I499" s="78">
        <v>0</v>
      </c>
      <c r="J499" s="78">
        <v>0</v>
      </c>
      <c r="K499" s="78">
        <v>0</v>
      </c>
      <c r="L499" s="78">
        <v>66.11</v>
      </c>
      <c r="M499" s="78">
        <v>0</v>
      </c>
      <c r="N499" s="78">
        <v>0</v>
      </c>
      <c r="O499" s="78">
        <v>0</v>
      </c>
      <c r="P499" s="78">
        <v>0</v>
      </c>
      <c r="Q499" s="78">
        <v>-0.01</v>
      </c>
      <c r="R499" s="78">
        <f>F499+G499+H499+J499+K499-O499-L499-N499+M499-Q499-P499</f>
        <v>2834</v>
      </c>
      <c r="S499" s="78"/>
    </row>
    <row r="500" spans="1:19" ht="42" customHeight="1">
      <c r="A500" s="149">
        <v>51</v>
      </c>
      <c r="B500" s="78" t="s">
        <v>70</v>
      </c>
      <c r="C500" s="40" t="s">
        <v>1049</v>
      </c>
      <c r="D500" s="40" t="s">
        <v>127</v>
      </c>
      <c r="E500" s="603">
        <v>15</v>
      </c>
      <c r="F500" s="78">
        <v>3675</v>
      </c>
      <c r="G500" s="78">
        <v>0</v>
      </c>
      <c r="H500" s="78">
        <v>0</v>
      </c>
      <c r="I500" s="78">
        <v>0</v>
      </c>
      <c r="J500" s="78">
        <v>0</v>
      </c>
      <c r="K500" s="78">
        <v>0</v>
      </c>
      <c r="L500" s="78">
        <v>297.04</v>
      </c>
      <c r="M500" s="78">
        <v>0</v>
      </c>
      <c r="N500" s="78">
        <v>0</v>
      </c>
      <c r="O500" s="78">
        <v>0</v>
      </c>
      <c r="P500" s="78">
        <v>0</v>
      </c>
      <c r="Q500" s="78">
        <v>-0.04</v>
      </c>
      <c r="R500" s="78">
        <f>F500+G500+H500+J500+K500-O500-L500-N500+M500-Q500-P500</f>
        <v>3378</v>
      </c>
      <c r="S500" s="78"/>
    </row>
    <row r="501" spans="1:19" ht="42" customHeight="1">
      <c r="A501" s="149">
        <v>52</v>
      </c>
      <c r="B501" s="78" t="s">
        <v>128</v>
      </c>
      <c r="C501" s="40" t="s">
        <v>1201</v>
      </c>
      <c r="D501" s="40" t="s">
        <v>85</v>
      </c>
      <c r="E501" s="603">
        <v>15</v>
      </c>
      <c r="F501" s="78">
        <v>2200.05</v>
      </c>
      <c r="G501" s="78">
        <v>0</v>
      </c>
      <c r="H501" s="78">
        <v>0</v>
      </c>
      <c r="I501" s="78">
        <v>0</v>
      </c>
      <c r="J501" s="78">
        <v>0</v>
      </c>
      <c r="K501" s="78">
        <v>0</v>
      </c>
      <c r="L501" s="78">
        <v>0</v>
      </c>
      <c r="M501" s="78">
        <v>39.46</v>
      </c>
      <c r="N501" s="78">
        <v>0</v>
      </c>
      <c r="O501" s="78">
        <v>0</v>
      </c>
      <c r="P501" s="78">
        <v>0</v>
      </c>
      <c r="Q501" s="78">
        <v>-0.09</v>
      </c>
      <c r="R501" s="78">
        <f>F501+G501+H501+J501+K501-O501-L501-N501+M501-Q501-P501</f>
        <v>2239.6000000000004</v>
      </c>
      <c r="S501" s="78"/>
    </row>
    <row r="502" spans="1:19" ht="32.25" customHeight="1">
      <c r="A502" s="143" t="s">
        <v>137</v>
      </c>
      <c r="B502" s="91"/>
      <c r="C502" s="61"/>
      <c r="D502" s="61"/>
      <c r="E502" s="552"/>
      <c r="F502" s="89">
        <f>SUM(F499:F501)</f>
        <v>8775.150000000001</v>
      </c>
      <c r="G502" s="89">
        <f aca="true" t="shared" si="68" ref="G502:N502">SUM(G499:G501)</f>
        <v>0</v>
      </c>
      <c r="H502" s="89">
        <f t="shared" si="68"/>
        <v>0</v>
      </c>
      <c r="I502" s="89">
        <f t="shared" si="68"/>
        <v>0</v>
      </c>
      <c r="J502" s="89">
        <f t="shared" si="68"/>
        <v>0</v>
      </c>
      <c r="K502" s="89">
        <f t="shared" si="68"/>
        <v>0</v>
      </c>
      <c r="L502" s="89">
        <f>SUM(L499:L501)</f>
        <v>363.15000000000003</v>
      </c>
      <c r="M502" s="89">
        <f>SUM(M499:M501)</f>
        <v>39.46</v>
      </c>
      <c r="N502" s="89">
        <f t="shared" si="68"/>
        <v>0</v>
      </c>
      <c r="O502" s="89">
        <f>SUM(O499:O501)</f>
        <v>0</v>
      </c>
      <c r="P502" s="89">
        <f>SUM(P499:P501)</f>
        <v>0</v>
      </c>
      <c r="Q502" s="89">
        <f>SUM(Q499:Q501)</f>
        <v>-0.14</v>
      </c>
      <c r="R502" s="89">
        <f>SUM(R499:R501)</f>
        <v>8451.6</v>
      </c>
      <c r="S502" s="91"/>
    </row>
    <row r="503" spans="1:19" s="41" customFormat="1" ht="18">
      <c r="A503" s="26"/>
      <c r="B503" s="90"/>
      <c r="C503" s="10"/>
      <c r="D503" s="10"/>
      <c r="E503" s="521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34"/>
    </row>
    <row r="504" spans="1:19" s="41" customFormat="1" ht="18">
      <c r="A504" s="26"/>
      <c r="B504" s="90"/>
      <c r="C504" s="10"/>
      <c r="D504" s="10"/>
      <c r="E504" s="521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34"/>
    </row>
    <row r="505" spans="1:19" s="110" customFormat="1" ht="26.25" customHeight="1">
      <c r="A505" s="118"/>
      <c r="B505" s="119" t="s">
        <v>39</v>
      </c>
      <c r="C505" s="121"/>
      <c r="D505" s="147"/>
      <c r="E505" s="623"/>
      <c r="F505" s="120">
        <f aca="true" t="shared" si="69" ref="F505:R505">F8+F24+F60+F91+F116+F135+F163+F181+F196+F218+F233+F257+F295+F329+F347+F370+F386+F413+F428+F449+F464+F483+F502</f>
        <v>323779.09</v>
      </c>
      <c r="G505" s="120">
        <f t="shared" si="69"/>
        <v>0</v>
      </c>
      <c r="H505" s="120">
        <f t="shared" si="69"/>
        <v>0</v>
      </c>
      <c r="I505" s="120">
        <f t="shared" si="69"/>
        <v>2100</v>
      </c>
      <c r="J505" s="120">
        <f t="shared" si="69"/>
        <v>0</v>
      </c>
      <c r="K505" s="120">
        <f t="shared" si="69"/>
        <v>0</v>
      </c>
      <c r="L505" s="120">
        <f t="shared" si="69"/>
        <v>8028.12</v>
      </c>
      <c r="M505" s="120">
        <f t="shared" si="69"/>
        <v>7602.900000000001</v>
      </c>
      <c r="N505" s="120">
        <f t="shared" si="69"/>
        <v>337</v>
      </c>
      <c r="O505" s="120">
        <f t="shared" si="69"/>
        <v>137</v>
      </c>
      <c r="P505" s="120">
        <f t="shared" si="69"/>
        <v>9800</v>
      </c>
      <c r="Q505" s="120">
        <f t="shared" si="69"/>
        <v>0.27</v>
      </c>
      <c r="R505" s="120">
        <f t="shared" si="69"/>
        <v>315179.6</v>
      </c>
      <c r="S505" s="148"/>
    </row>
    <row r="506" spans="1:19" s="41" customFormat="1" ht="18">
      <c r="A506" s="23"/>
      <c r="B506" s="10"/>
      <c r="C506" s="10"/>
      <c r="D506" s="10"/>
      <c r="E506" s="521"/>
      <c r="F506" s="10"/>
      <c r="G506" s="10"/>
      <c r="H506" s="10"/>
      <c r="I506" s="10"/>
      <c r="J506" s="10"/>
      <c r="K506" s="10"/>
      <c r="L506" s="10"/>
      <c r="M506" s="10"/>
      <c r="N506" s="24"/>
      <c r="O506" s="10"/>
      <c r="P506" s="10"/>
      <c r="Q506" s="10"/>
      <c r="R506" s="10"/>
      <c r="S506" s="34"/>
    </row>
    <row r="512" spans="2:19" s="141" customFormat="1" ht="15.75">
      <c r="B512" s="144"/>
      <c r="C512" s="144"/>
      <c r="D512" s="144" t="s">
        <v>43</v>
      </c>
      <c r="E512" s="613"/>
      <c r="F512" s="144"/>
      <c r="G512" s="144"/>
      <c r="H512" s="144"/>
      <c r="I512" s="144"/>
      <c r="J512" s="144"/>
      <c r="K512" s="144"/>
      <c r="L512" s="144"/>
      <c r="M512" s="144"/>
      <c r="N512" s="144" t="s">
        <v>44</v>
      </c>
      <c r="O512" s="144"/>
      <c r="P512" s="144"/>
      <c r="Q512" s="144"/>
      <c r="R512" s="144"/>
      <c r="S512" s="144"/>
    </row>
    <row r="513" spans="1:19" s="141" customFormat="1" ht="15.75">
      <c r="A513" s="141" t="s">
        <v>1232</v>
      </c>
      <c r="B513" s="144"/>
      <c r="C513" s="144"/>
      <c r="D513" s="144" t="s">
        <v>42</v>
      </c>
      <c r="E513" s="613"/>
      <c r="F513" s="144"/>
      <c r="G513" s="144"/>
      <c r="H513" s="144"/>
      <c r="I513" s="144"/>
      <c r="J513" s="144"/>
      <c r="K513" s="144"/>
      <c r="L513" s="144"/>
      <c r="M513" s="144"/>
      <c r="N513" s="144" t="s">
        <v>45</v>
      </c>
      <c r="O513" s="144"/>
      <c r="P513" s="144"/>
      <c r="Q513" s="144"/>
      <c r="R513" s="144"/>
      <c r="S513" s="144"/>
    </row>
    <row r="515" spans="2:19" s="45" customFormat="1" ht="21.75" customHeight="1">
      <c r="B515" s="250" t="s">
        <v>130</v>
      </c>
      <c r="C515" s="251"/>
      <c r="D515" s="251"/>
      <c r="E515" s="624"/>
      <c r="F515" s="251">
        <f aca="true" t="shared" si="70" ref="F515:R515">F8+F24+F91+F116+F135+F163+F181+F218+F233+F257+F295+F329+F347+F386+F413+F449+F464+F483+F502+F60</f>
        <v>293147.6400000001</v>
      </c>
      <c r="G515" s="251">
        <f t="shared" si="70"/>
        <v>0</v>
      </c>
      <c r="H515" s="251">
        <f t="shared" si="70"/>
        <v>0</v>
      </c>
      <c r="I515" s="251">
        <f t="shared" si="70"/>
        <v>0</v>
      </c>
      <c r="J515" s="251">
        <f t="shared" si="70"/>
        <v>0</v>
      </c>
      <c r="K515" s="251">
        <f t="shared" si="70"/>
        <v>0</v>
      </c>
      <c r="L515" s="251">
        <f t="shared" si="70"/>
        <v>7627.4</v>
      </c>
      <c r="M515" s="251">
        <f t="shared" si="70"/>
        <v>7411.52</v>
      </c>
      <c r="N515" s="251">
        <f t="shared" si="70"/>
        <v>0</v>
      </c>
      <c r="O515" s="251">
        <f t="shared" si="70"/>
        <v>137</v>
      </c>
      <c r="P515" s="251">
        <f t="shared" si="70"/>
        <v>9300</v>
      </c>
      <c r="Q515" s="251">
        <f t="shared" si="70"/>
        <v>0.3599999999999999</v>
      </c>
      <c r="R515" s="251">
        <f t="shared" si="70"/>
        <v>283494.39999999997</v>
      </c>
      <c r="S515" s="124" t="s">
        <v>46</v>
      </c>
    </row>
    <row r="516" spans="2:19" ht="24" customHeight="1">
      <c r="B516" s="252" t="s">
        <v>131</v>
      </c>
      <c r="C516" s="249"/>
      <c r="D516" s="249"/>
      <c r="E516" s="625"/>
      <c r="F516" s="249">
        <f aca="true" t="shared" si="71" ref="F516:R516">F196+F370+F428</f>
        <v>30631.449999999997</v>
      </c>
      <c r="G516" s="249">
        <f t="shared" si="71"/>
        <v>0</v>
      </c>
      <c r="H516" s="249">
        <f t="shared" si="71"/>
        <v>0</v>
      </c>
      <c r="I516" s="249">
        <f t="shared" si="71"/>
        <v>2100</v>
      </c>
      <c r="J516" s="249">
        <f t="shared" si="71"/>
        <v>0</v>
      </c>
      <c r="K516" s="249">
        <f t="shared" si="71"/>
        <v>0</v>
      </c>
      <c r="L516" s="249">
        <f t="shared" si="71"/>
        <v>400.71999999999997</v>
      </c>
      <c r="M516" s="249">
        <f t="shared" si="71"/>
        <v>191.38</v>
      </c>
      <c r="N516" s="249">
        <f t="shared" si="71"/>
        <v>337</v>
      </c>
      <c r="O516" s="249">
        <f t="shared" si="71"/>
        <v>0</v>
      </c>
      <c r="P516" s="249">
        <f t="shared" si="71"/>
        <v>500</v>
      </c>
      <c r="Q516" s="249">
        <f t="shared" si="71"/>
        <v>-0.09000000000000001</v>
      </c>
      <c r="R516" s="249">
        <f t="shared" si="71"/>
        <v>31685.200000000004</v>
      </c>
      <c r="S516" s="123" t="s">
        <v>133</v>
      </c>
    </row>
    <row r="517" spans="2:19" s="93" customFormat="1" ht="27.75" customHeight="1">
      <c r="B517" s="92" t="s">
        <v>38</v>
      </c>
      <c r="C517" s="92"/>
      <c r="D517" s="92"/>
      <c r="E517" s="608"/>
      <c r="F517" s="92">
        <f>SUM(F515:F516)</f>
        <v>323779.0900000001</v>
      </c>
      <c r="G517" s="92">
        <f>SUM(G515:G516)</f>
        <v>0</v>
      </c>
      <c r="H517" s="92">
        <f aca="true" t="shared" si="72" ref="H517:R517">SUM(H515:H516)</f>
        <v>0</v>
      </c>
      <c r="I517" s="92">
        <f t="shared" si="72"/>
        <v>2100</v>
      </c>
      <c r="J517" s="92">
        <f t="shared" si="72"/>
        <v>0</v>
      </c>
      <c r="K517" s="92">
        <f t="shared" si="72"/>
        <v>0</v>
      </c>
      <c r="L517" s="92">
        <f>SUM(L515:L516)</f>
        <v>8028.12</v>
      </c>
      <c r="M517" s="92">
        <f>SUM(M515:M516)</f>
        <v>7602.900000000001</v>
      </c>
      <c r="N517" s="92">
        <f t="shared" si="72"/>
        <v>337</v>
      </c>
      <c r="O517" s="92">
        <f t="shared" si="72"/>
        <v>137</v>
      </c>
      <c r="P517" s="92">
        <f t="shared" si="72"/>
        <v>9800</v>
      </c>
      <c r="Q517" s="92">
        <f t="shared" si="72"/>
        <v>0.26999999999999985</v>
      </c>
      <c r="R517" s="92">
        <f t="shared" si="72"/>
        <v>315179.6</v>
      </c>
      <c r="S517" s="92"/>
    </row>
    <row r="519" spans="2:18" ht="18">
      <c r="B519" s="3" t="s">
        <v>132</v>
      </c>
      <c r="F519" s="3">
        <f aca="true" t="shared" si="73" ref="F519:R519">F505-F517</f>
        <v>0</v>
      </c>
      <c r="G519" s="3">
        <f t="shared" si="73"/>
        <v>0</v>
      </c>
      <c r="H519" s="3">
        <f t="shared" si="73"/>
        <v>0</v>
      </c>
      <c r="I519" s="3">
        <f t="shared" si="73"/>
        <v>0</v>
      </c>
      <c r="J519" s="3">
        <f t="shared" si="73"/>
        <v>0</v>
      </c>
      <c r="K519" s="3">
        <f t="shared" si="73"/>
        <v>0</v>
      </c>
      <c r="L519" s="3">
        <f>L505-L517</f>
        <v>0</v>
      </c>
      <c r="M519" s="3">
        <f>M505-M517</f>
        <v>0</v>
      </c>
      <c r="N519" s="3">
        <f t="shared" si="73"/>
        <v>0</v>
      </c>
      <c r="O519" s="3">
        <f t="shared" si="73"/>
        <v>0</v>
      </c>
      <c r="Q519" s="3">
        <f t="shared" si="73"/>
        <v>0</v>
      </c>
      <c r="R519" s="3">
        <f t="shared" si="73"/>
        <v>0</v>
      </c>
    </row>
  </sheetData>
  <sheetProtection selectLockedCells="1" selectUnlockedCells="1"/>
  <printOptions horizontalCentered="1" verticalCentered="1"/>
  <pageMargins left="0.9448818897637796" right="0.4330708661417323" top="0.7874015748031497" bottom="0.4330708661417323" header="0" footer="0"/>
  <pageSetup horizontalDpi="300" verticalDpi="300" orientation="landscape" paperSize="5" scale="80" r:id="rId1"/>
  <rowBreaks count="21" manualBreakCount="21">
    <brk id="16" max="255" man="1"/>
    <brk id="33" max="255" man="1"/>
    <brk id="64" max="255" man="1"/>
    <brk id="97" max="255" man="1"/>
    <brk id="121" max="255" man="1"/>
    <brk id="141" max="255" man="1"/>
    <brk id="169" max="255" man="1"/>
    <brk id="188" max="255" man="1"/>
    <brk id="205" max="255" man="1"/>
    <brk id="242" max="255" man="1"/>
    <brk id="266" max="255" man="1"/>
    <brk id="301" max="255" man="1"/>
    <brk id="334" max="255" man="1"/>
    <brk id="353" max="255" man="1"/>
    <brk id="373" max="255" man="1"/>
    <brk id="396" max="255" man="1"/>
    <brk id="418" max="255" man="1"/>
    <brk id="436" max="255" man="1"/>
    <brk id="456" max="255" man="1"/>
    <brk id="474" max="255" man="1"/>
    <brk id="4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8.00390625" style="0" customWidth="1"/>
    <col min="2" max="2" width="25.8515625" style="239" customWidth="1"/>
    <col min="3" max="4" width="12.00390625" style="239" customWidth="1"/>
    <col min="5" max="5" width="7.8515625" style="239" bestFit="1" customWidth="1"/>
    <col min="6" max="6" width="19.140625" style="239" customWidth="1"/>
    <col min="7" max="7" width="33.140625" style="239" customWidth="1"/>
    <col min="8" max="17" width="11.421875" style="4" customWidth="1"/>
    <col min="18" max="115" width="11.421875" style="41" customWidth="1"/>
  </cols>
  <sheetData>
    <row r="1" spans="1:7" ht="27" customHeight="1">
      <c r="A1" s="703" t="s">
        <v>637</v>
      </c>
      <c r="B1" s="704"/>
      <c r="C1" s="704"/>
      <c r="D1" s="704"/>
      <c r="E1" s="704"/>
      <c r="F1" s="704"/>
      <c r="G1" s="705"/>
    </row>
    <row r="2" spans="1:7" ht="18">
      <c r="A2" s="443" t="s">
        <v>1296</v>
      </c>
      <c r="B2" s="220"/>
      <c r="C2" s="220"/>
      <c r="D2" s="220"/>
      <c r="E2" s="220"/>
      <c r="F2" s="220"/>
      <c r="G2" s="221" t="s">
        <v>638</v>
      </c>
    </row>
    <row r="3" spans="1:115" s="225" customFormat="1" ht="32.25" customHeight="1">
      <c r="A3" s="222" t="s">
        <v>0</v>
      </c>
      <c r="B3" s="75" t="s">
        <v>1127</v>
      </c>
      <c r="C3" s="75" t="s">
        <v>1</v>
      </c>
      <c r="D3" s="75" t="s">
        <v>1120</v>
      </c>
      <c r="E3" s="75" t="s">
        <v>639</v>
      </c>
      <c r="F3" s="75" t="s">
        <v>640</v>
      </c>
      <c r="G3" s="75" t="s">
        <v>20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</row>
    <row r="4" spans="1:115" s="229" customFormat="1" ht="18" customHeight="1">
      <c r="A4" s="226" t="s">
        <v>641</v>
      </c>
      <c r="B4" s="227"/>
      <c r="C4" s="228"/>
      <c r="D4" s="227"/>
      <c r="E4" s="227"/>
      <c r="F4" s="227"/>
      <c r="G4" s="227"/>
      <c r="H4" s="45"/>
      <c r="I4" s="45"/>
      <c r="J4" s="45"/>
      <c r="K4" s="45"/>
      <c r="L4" s="45"/>
      <c r="M4" s="45"/>
      <c r="N4" s="45"/>
      <c r="O4" s="45"/>
      <c r="P4" s="45"/>
      <c r="Q4" s="45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</row>
    <row r="5" spans="1:115" s="229" customFormat="1" ht="24" customHeight="1">
      <c r="A5" s="230" t="s">
        <v>642</v>
      </c>
      <c r="B5" s="227" t="s">
        <v>643</v>
      </c>
      <c r="C5" s="228" t="s">
        <v>644</v>
      </c>
      <c r="D5" s="227">
        <v>1376.55</v>
      </c>
      <c r="E5" s="227">
        <v>0.15</v>
      </c>
      <c r="F5" s="227">
        <f>D5-E5</f>
        <v>1376.3999999999999</v>
      </c>
      <c r="G5" s="227"/>
      <c r="H5" s="45"/>
      <c r="I5" s="45"/>
      <c r="J5" s="45"/>
      <c r="K5" s="45"/>
      <c r="L5" s="45"/>
      <c r="M5" s="45"/>
      <c r="N5" s="45"/>
      <c r="O5" s="45"/>
      <c r="P5" s="45"/>
      <c r="Q5" s="4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</row>
    <row r="6" spans="1:115" s="229" customFormat="1" ht="24" customHeight="1">
      <c r="A6" s="230" t="s">
        <v>645</v>
      </c>
      <c r="B6" s="227" t="s">
        <v>646</v>
      </c>
      <c r="C6" s="228" t="s">
        <v>647</v>
      </c>
      <c r="D6" s="227">
        <v>1672.65</v>
      </c>
      <c r="E6" s="227">
        <v>0.05</v>
      </c>
      <c r="F6" s="227">
        <f aca="true" t="shared" si="0" ref="F6:F16">D6-E6</f>
        <v>1672.6000000000001</v>
      </c>
      <c r="G6" s="227"/>
      <c r="H6" s="45"/>
      <c r="I6" s="45"/>
      <c r="J6" s="45"/>
      <c r="K6" s="45"/>
      <c r="L6" s="45"/>
      <c r="M6" s="45"/>
      <c r="N6" s="45"/>
      <c r="O6" s="45"/>
      <c r="P6" s="45"/>
      <c r="Q6" s="45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</row>
    <row r="7" spans="1:115" s="229" customFormat="1" ht="24" customHeight="1">
      <c r="A7" s="230" t="s">
        <v>648</v>
      </c>
      <c r="B7" s="227" t="s">
        <v>649</v>
      </c>
      <c r="C7" s="228" t="s">
        <v>650</v>
      </c>
      <c r="D7" s="227">
        <v>1476.25</v>
      </c>
      <c r="E7" s="227">
        <v>-0.15</v>
      </c>
      <c r="F7" s="227">
        <f t="shared" si="0"/>
        <v>1476.4</v>
      </c>
      <c r="G7" s="227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</row>
    <row r="8" spans="1:115" s="229" customFormat="1" ht="24" customHeight="1">
      <c r="A8" s="230" t="s">
        <v>651</v>
      </c>
      <c r="B8" s="227" t="s">
        <v>652</v>
      </c>
      <c r="C8" s="228" t="s">
        <v>653</v>
      </c>
      <c r="D8" s="227">
        <v>1337.65</v>
      </c>
      <c r="E8" s="227">
        <v>-0.15</v>
      </c>
      <c r="F8" s="227">
        <f t="shared" si="0"/>
        <v>1337.8000000000002</v>
      </c>
      <c r="G8" s="227"/>
      <c r="H8" s="45"/>
      <c r="I8" s="45"/>
      <c r="J8" s="45"/>
      <c r="K8" s="45"/>
      <c r="L8" s="45"/>
      <c r="M8" s="45"/>
      <c r="N8" s="45"/>
      <c r="O8" s="45"/>
      <c r="P8" s="45"/>
      <c r="Q8" s="45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</row>
    <row r="9" spans="1:115" s="229" customFormat="1" ht="24" customHeight="1">
      <c r="A9" s="230" t="s">
        <v>654</v>
      </c>
      <c r="B9" s="227" t="s">
        <v>655</v>
      </c>
      <c r="C9" s="228" t="s">
        <v>656</v>
      </c>
      <c r="D9" s="227">
        <v>1255.75</v>
      </c>
      <c r="E9" s="227">
        <v>-0.05</v>
      </c>
      <c r="F9" s="227">
        <f t="shared" si="0"/>
        <v>1255.8</v>
      </c>
      <c r="G9" s="227"/>
      <c r="H9" s="45"/>
      <c r="I9" s="45"/>
      <c r="J9" s="45"/>
      <c r="K9" s="45"/>
      <c r="L9" s="45"/>
      <c r="M9" s="45"/>
      <c r="N9" s="45"/>
      <c r="O9" s="45"/>
      <c r="P9" s="45"/>
      <c r="Q9" s="4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</row>
    <row r="10" spans="1:115" s="229" customFormat="1" ht="24" customHeight="1">
      <c r="A10" s="230" t="s">
        <v>657</v>
      </c>
      <c r="B10" s="227" t="s">
        <v>658</v>
      </c>
      <c r="C10" s="228" t="s">
        <v>659</v>
      </c>
      <c r="D10" s="227">
        <v>1672.65</v>
      </c>
      <c r="E10" s="227">
        <v>0.05</v>
      </c>
      <c r="F10" s="227">
        <f t="shared" si="0"/>
        <v>1672.6000000000001</v>
      </c>
      <c r="G10" s="22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</row>
    <row r="11" spans="1:115" s="229" customFormat="1" ht="24" customHeight="1">
      <c r="A11" s="230" t="s">
        <v>660</v>
      </c>
      <c r="B11" s="227" t="s">
        <v>661</v>
      </c>
      <c r="C11" s="228" t="s">
        <v>662</v>
      </c>
      <c r="D11" s="227">
        <v>814.65</v>
      </c>
      <c r="E11" s="227">
        <v>0.05</v>
      </c>
      <c r="F11" s="227">
        <f t="shared" si="0"/>
        <v>814.6</v>
      </c>
      <c r="G11" s="22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</row>
    <row r="12" spans="1:115" s="229" customFormat="1" ht="24" customHeight="1">
      <c r="A12" s="230" t="s">
        <v>663</v>
      </c>
      <c r="B12" s="227" t="s">
        <v>664</v>
      </c>
      <c r="C12" s="228" t="s">
        <v>665</v>
      </c>
      <c r="D12" s="227">
        <v>1050.05</v>
      </c>
      <c r="E12" s="227">
        <v>0.05</v>
      </c>
      <c r="F12" s="227">
        <f t="shared" si="0"/>
        <v>1050</v>
      </c>
      <c r="G12" s="22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</row>
    <row r="13" spans="1:115" s="229" customFormat="1" ht="24" customHeight="1">
      <c r="A13" s="230" t="s">
        <v>666</v>
      </c>
      <c r="B13" s="227" t="s">
        <v>667</v>
      </c>
      <c r="C13" s="228" t="s">
        <v>668</v>
      </c>
      <c r="D13" s="227">
        <v>1373.4</v>
      </c>
      <c r="E13" s="227">
        <v>0</v>
      </c>
      <c r="F13" s="227">
        <f t="shared" si="0"/>
        <v>1373.4</v>
      </c>
      <c r="G13" s="227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</row>
    <row r="14" spans="1:115" s="229" customFormat="1" ht="24" customHeight="1">
      <c r="A14" s="230" t="s">
        <v>669</v>
      </c>
      <c r="B14" s="227" t="s">
        <v>670</v>
      </c>
      <c r="C14" s="228" t="s">
        <v>671</v>
      </c>
      <c r="D14" s="227">
        <v>2000.1</v>
      </c>
      <c r="E14" s="227">
        <v>-0.1</v>
      </c>
      <c r="F14" s="227">
        <f t="shared" si="0"/>
        <v>2000.1999999999998</v>
      </c>
      <c r="G14" s="22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</row>
    <row r="15" spans="1:115" s="229" customFormat="1" ht="24" customHeight="1">
      <c r="A15" s="230" t="s">
        <v>672</v>
      </c>
      <c r="B15" s="227" t="s">
        <v>673</v>
      </c>
      <c r="C15" s="228" t="s">
        <v>674</v>
      </c>
      <c r="D15" s="227">
        <v>814.65</v>
      </c>
      <c r="E15" s="227">
        <v>0.05</v>
      </c>
      <c r="F15" s="227">
        <f t="shared" si="0"/>
        <v>814.6</v>
      </c>
      <c r="G15" s="227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</row>
    <row r="16" spans="1:115" s="229" customFormat="1" ht="24" customHeight="1">
      <c r="A16" s="230" t="s">
        <v>675</v>
      </c>
      <c r="B16" s="227" t="s">
        <v>676</v>
      </c>
      <c r="C16" s="228" t="s">
        <v>677</v>
      </c>
      <c r="D16" s="227">
        <v>1062.49</v>
      </c>
      <c r="E16" s="227">
        <v>0.09</v>
      </c>
      <c r="F16" s="227">
        <f t="shared" si="0"/>
        <v>1062.4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</row>
    <row r="17" spans="1:115" s="229" customFormat="1" ht="27.75" customHeight="1">
      <c r="A17" s="231" t="s">
        <v>148</v>
      </c>
      <c r="B17" s="232"/>
      <c r="C17" s="233"/>
      <c r="D17" s="66">
        <f>SUM(D5:D16)</f>
        <v>15906.839999999998</v>
      </c>
      <c r="E17" s="66">
        <f>SUM(E5:E16)</f>
        <v>0.040000000000000036</v>
      </c>
      <c r="F17" s="66">
        <f>SUM(F5:F16)</f>
        <v>15906.8</v>
      </c>
      <c r="G17" s="216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</row>
    <row r="18" spans="1:115" s="229" customFormat="1" ht="17.25" customHeight="1">
      <c r="A18" s="234"/>
      <c r="B18" s="235"/>
      <c r="C18" s="235"/>
      <c r="D18" s="235"/>
      <c r="E18" s="235"/>
      <c r="F18" s="235"/>
      <c r="G18" s="23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</row>
    <row r="19" spans="1:7" ht="12.75">
      <c r="A19" s="237"/>
      <c r="B19" s="238"/>
      <c r="C19" s="238"/>
      <c r="E19" s="238"/>
      <c r="F19" s="238"/>
      <c r="G19" s="238"/>
    </row>
    <row r="20" spans="1:7" ht="12.75">
      <c r="A20" s="237" t="s">
        <v>1232</v>
      </c>
      <c r="B20" s="238"/>
      <c r="C20" s="20" t="s">
        <v>43</v>
      </c>
      <c r="D20" s="238"/>
      <c r="E20" s="238"/>
      <c r="F20" s="20"/>
      <c r="G20" s="240" t="s">
        <v>44</v>
      </c>
    </row>
    <row r="21" spans="1:7" ht="12.75">
      <c r="A21" s="237"/>
      <c r="B21" s="238"/>
      <c r="C21" s="240" t="s">
        <v>42</v>
      </c>
      <c r="D21" s="238"/>
      <c r="E21" s="238"/>
      <c r="F21" s="20"/>
      <c r="G21" s="20" t="s">
        <v>45</v>
      </c>
    </row>
    <row r="22" spans="1:7" ht="12.75">
      <c r="A22" s="237"/>
      <c r="B22" s="238"/>
      <c r="C22" s="238"/>
      <c r="D22" s="238"/>
      <c r="E22" s="238"/>
      <c r="F22" s="238"/>
      <c r="G22" s="238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1">
    <mergeCell ref="A1:G1"/>
  </mergeCells>
  <printOptions horizontalCentered="1" verticalCentered="1"/>
  <pageMargins left="0.9055118110236221" right="0.62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2010-11-03T15:56:36Z</cp:lastPrinted>
  <dcterms:created xsi:type="dcterms:W3CDTF">2008-01-30T23:11:11Z</dcterms:created>
  <dcterms:modified xsi:type="dcterms:W3CDTF">2010-11-03T17:15:20Z</dcterms:modified>
  <cp:category/>
  <cp:version/>
  <cp:contentType/>
  <cp:contentStatus/>
</cp:coreProperties>
</file>