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9120" activeTab="2"/>
  </bookViews>
  <sheets>
    <sheet name=" BASE" sheetId="1" r:id="rId1"/>
    <sheet name="EVENTUAL" sheetId="2" r:id="rId2"/>
    <sheet name="PENSIONADOS" sheetId="3" r:id="rId3"/>
  </sheets>
  <definedNames/>
  <calcPr fullCalcOnLoad="1"/>
</workbook>
</file>

<file path=xl/sharedStrings.xml><?xml version="1.0" encoding="utf-8"?>
<sst xmlns="http://schemas.openxmlformats.org/spreadsheetml/2006/main" count="2697" uniqueCount="1145">
  <si>
    <t>NomiPAQ</t>
  </si>
  <si>
    <t xml:space="preserve">Código </t>
  </si>
  <si>
    <t>Empleado</t>
  </si>
  <si>
    <t>RFC</t>
  </si>
  <si>
    <t>Puesto</t>
  </si>
  <si>
    <t>Sueldo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</si>
  <si>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</si>
  <si>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</si>
  <si>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</si>
  <si>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</si>
  <si>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</si>
  <si>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</si>
  <si>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</si>
  <si>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</si>
  <si>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</si>
  <si>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</si>
  <si>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</si>
  <si>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</si>
  <si>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</si>
  <si>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</si>
  <si>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>Día festivo / descanso</t>
  </si>
  <si>
    <t>Fonacot</t>
  </si>
  <si>
    <t xml:space="preserve">Préstamo </t>
  </si>
  <si>
    <t>I.S.P.T.</t>
  </si>
  <si>
    <t>Subsidio al Empleo</t>
  </si>
  <si>
    <t>FIRMA</t>
  </si>
  <si>
    <t>SECRETARIA GENERAL</t>
  </si>
  <si>
    <t>Retencion Fraccion  PAN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</si>
  <si>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</si>
  <si>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</si>
  <si>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</si>
  <si>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</si>
  <si>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</si>
  <si>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</si>
  <si>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</si>
  <si>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</si>
  <si>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Horas Extras</t>
  </si>
  <si>
    <t>Neto</t>
  </si>
  <si>
    <t>Retroactivo</t>
  </si>
  <si>
    <t>AJUSTE NETO</t>
  </si>
  <si>
    <t>TOTAL HOJA</t>
  </si>
  <si>
    <t>DIRECCION</t>
  </si>
  <si>
    <t>INSTITUTO MUNICIPAL DE LA MUJER</t>
  </si>
  <si>
    <t>COMPENSAC</t>
  </si>
  <si>
    <t>Alvarez Hernandez Jorge Alberto</t>
  </si>
  <si>
    <t>DESPENSA</t>
  </si>
  <si>
    <t>Despensa</t>
  </si>
  <si>
    <t>TOTAL GENERAL</t>
  </si>
  <si>
    <t>TOTAL NOMINA GENERAL</t>
  </si>
  <si>
    <t>Abogado</t>
  </si>
  <si>
    <t>Departamento 330 DEPARTAMENTO DE COMUNICACION SOCIAL</t>
  </si>
  <si>
    <t>LIC. MARIO GPE CHAVEZ MORALES</t>
  </si>
  <si>
    <t>AUTORIZÓ : PRESIDENTE MUNICIPAL</t>
  </si>
  <si>
    <t>ELABORÓ: L.C.P. alach</t>
  </si>
  <si>
    <t>REVISÓ: ENCARGADO DE LA HACIENDA MPAL.</t>
  </si>
  <si>
    <t>L.C.P. OMAR NAVARRO GONZALEZ</t>
  </si>
  <si>
    <t>SANTANDER</t>
  </si>
  <si>
    <t>Contreras Duran Marisol</t>
  </si>
  <si>
    <t>CODM-</t>
  </si>
  <si>
    <t>Jefe Transparenc</t>
  </si>
  <si>
    <t>Medina Rameño Martha</t>
  </si>
  <si>
    <t>MERM</t>
  </si>
  <si>
    <t>Enfermera C. Salud</t>
  </si>
  <si>
    <t>Cortes Heredia Margarita</t>
  </si>
  <si>
    <t>COHM</t>
  </si>
  <si>
    <t>Gonzalez Vazquez Jose</t>
  </si>
  <si>
    <t>GOVJ</t>
  </si>
  <si>
    <t>Ascencio Vega Rafaela</t>
  </si>
  <si>
    <t>AEVR</t>
  </si>
  <si>
    <t>Bizarro Vega Lucas</t>
  </si>
  <si>
    <t>Camacho Ibarra Carlos Javier</t>
  </si>
  <si>
    <t>Campos Hernandez German</t>
  </si>
  <si>
    <t>Reportero</t>
  </si>
  <si>
    <t>Castillo Enriquez Araceli</t>
  </si>
  <si>
    <t>CAEA</t>
  </si>
  <si>
    <t>Cazarez Landin Leobardo</t>
  </si>
  <si>
    <t>Cruz Cervantes Ruben</t>
  </si>
  <si>
    <t>Davila Martinez Mirna Rocio</t>
  </si>
  <si>
    <t>Psicologa</t>
  </si>
  <si>
    <t>Garcia Mendoza Gabriela</t>
  </si>
  <si>
    <t>GAVW</t>
  </si>
  <si>
    <t>Gonzalez Bañales Cesar Ivan</t>
  </si>
  <si>
    <t>GOBC</t>
  </si>
  <si>
    <t>Gonzalez Reyes Jose</t>
  </si>
  <si>
    <t>GORJ</t>
  </si>
  <si>
    <t>GORE</t>
  </si>
  <si>
    <t>Grimaldo Mendoza Martha Alicia</t>
  </si>
  <si>
    <t>GIMM</t>
  </si>
  <si>
    <t>Guzman Jimenez Jaime</t>
  </si>
  <si>
    <t>GUJJ</t>
  </si>
  <si>
    <t>Ibarra Lomeli Juana</t>
  </si>
  <si>
    <t>IALJ</t>
  </si>
  <si>
    <t>Ibarra Martinez Claudia Maria</t>
  </si>
  <si>
    <t>JIGM</t>
  </si>
  <si>
    <t>Lopez Garcia Cesar</t>
  </si>
  <si>
    <t>LOGC</t>
  </si>
  <si>
    <t>Lopez Hernandez Martin</t>
  </si>
  <si>
    <t>Lopez Villanueva Irma Leticia</t>
  </si>
  <si>
    <t>Martinez Rodriguez J Trinidad</t>
  </si>
  <si>
    <t>Mata Solis Alma Leticia</t>
  </si>
  <si>
    <t>Medina Rameño Jose Miguel</t>
  </si>
  <si>
    <t>Mendo Martinez Malaquias</t>
  </si>
  <si>
    <t>MEMM</t>
  </si>
  <si>
    <t>Miranda Navarro Carlos</t>
  </si>
  <si>
    <t>Monreal Macias Carlos</t>
  </si>
  <si>
    <t>MOMC</t>
  </si>
  <si>
    <t>Ochoa Aguilar Jose de Jesus</t>
  </si>
  <si>
    <t>OOAJ</t>
  </si>
  <si>
    <t>Perez Arias Linda Ivon</t>
  </si>
  <si>
    <t>PEAL</t>
  </si>
  <si>
    <t>Perez Bautista Jose</t>
  </si>
  <si>
    <t>PEBJ</t>
  </si>
  <si>
    <t>PECJ</t>
  </si>
  <si>
    <t>Ponciano Lopez Jose Luis</t>
  </si>
  <si>
    <t>Rameño Cardenas Juan</t>
  </si>
  <si>
    <t>RACJ</t>
  </si>
  <si>
    <t>RARR</t>
  </si>
  <si>
    <t>Ramos Delgadillo Veronica</t>
  </si>
  <si>
    <t>Rangel Ramirez Rosalio</t>
  </si>
  <si>
    <t>Rivera Gonzalez Priscila</t>
  </si>
  <si>
    <t>Robles Vargas Fatima Noelia</t>
  </si>
  <si>
    <t>Rodriguez Sanchez Oscar</t>
  </si>
  <si>
    <t>Rodriguez Zamora Enrique</t>
  </si>
  <si>
    <t>Salazar Ibarra Rafael</t>
  </si>
  <si>
    <t>Salcedo Flores Jovita</t>
  </si>
  <si>
    <t>Santos X Jose Luis</t>
  </si>
  <si>
    <t>Asistente</t>
  </si>
  <si>
    <t>Vega Hernandez Noe Ernesto</t>
  </si>
  <si>
    <t>VEHN</t>
  </si>
  <si>
    <t>Velazquez Amezcua Rogelio</t>
  </si>
  <si>
    <t>Velador Rastro</t>
  </si>
  <si>
    <t>Velazquez Perez Enrique</t>
  </si>
  <si>
    <t>Zambrano Flores Francisco Xavier</t>
  </si>
  <si>
    <t>ZAFF</t>
  </si>
  <si>
    <t>Zaragoza Galvez Alfonso</t>
  </si>
  <si>
    <t>ZAGA</t>
  </si>
  <si>
    <t>MART</t>
  </si>
  <si>
    <t>Gorgonio Reyes Ermilio</t>
  </si>
  <si>
    <t>CAHG</t>
  </si>
  <si>
    <t>DAMR</t>
  </si>
  <si>
    <t>Tec Operat Prensa</t>
  </si>
  <si>
    <t>Tec Operat Difusion</t>
  </si>
  <si>
    <t>Aux Admvo</t>
  </si>
  <si>
    <t>AAHJ</t>
  </si>
  <si>
    <t>Juez Mpal</t>
  </si>
  <si>
    <t>Departamento 550 DEPARTAMENTO DE APREMIOS</t>
  </si>
  <si>
    <t>Jefe Apremios</t>
  </si>
  <si>
    <t>Ortiz Machuca Angel Rafael</t>
  </si>
  <si>
    <t>OIMA</t>
  </si>
  <si>
    <t>Departamento 610 DEPARTAMENTO DE RECURSOS HUMANOS</t>
  </si>
  <si>
    <t>Rameño Rivera Ma Rebeca</t>
  </si>
  <si>
    <t>Jefe Rec Hum</t>
  </si>
  <si>
    <t>Departamento 650 DEPARTAMENTO DE LOGISTICA</t>
  </si>
  <si>
    <t>ROZE</t>
  </si>
  <si>
    <t>Jefe Logistica</t>
  </si>
  <si>
    <t>ROSO</t>
  </si>
  <si>
    <t>Departamento 1020 DEPARTAMENTO DE PARTICIPACION CIUDADANA</t>
  </si>
  <si>
    <t>Macias De La Luz Jose Cruz</t>
  </si>
  <si>
    <t>MALC</t>
  </si>
  <si>
    <t>Departamento 1110 DEPARTAMENTO DE ASEO PUBLICO</t>
  </si>
  <si>
    <t>Cazarez Landin Ezequiel</t>
  </si>
  <si>
    <t>CALE</t>
  </si>
  <si>
    <t>POLL</t>
  </si>
  <si>
    <t>SAFJ</t>
  </si>
  <si>
    <t>RADV</t>
  </si>
  <si>
    <t>CUCR</t>
  </si>
  <si>
    <t>SAIR</t>
  </si>
  <si>
    <t>Garcia Villaseñor Wendy Ximena</t>
  </si>
  <si>
    <t>LOVI</t>
  </si>
  <si>
    <t>LOHM</t>
  </si>
  <si>
    <t>Guardado X Ricardo</t>
  </si>
  <si>
    <t>GUXR</t>
  </si>
  <si>
    <t>BIVL</t>
  </si>
  <si>
    <t>CALL</t>
  </si>
  <si>
    <t>Ascencio Escoto Guillermo</t>
  </si>
  <si>
    <t>AEEG</t>
  </si>
  <si>
    <t>Jimenez Gomez Maximiano</t>
  </si>
  <si>
    <t>Departamento 1320 DEPARTAMENTO DE PANTEONES</t>
  </si>
  <si>
    <t>Perez Cortes J. Jesus</t>
  </si>
  <si>
    <t>Delgadillo Morales Maria Rosario</t>
  </si>
  <si>
    <t>DEMR</t>
  </si>
  <si>
    <t>CAIC</t>
  </si>
  <si>
    <t>Morales Sandoval Erick Guadalupe</t>
  </si>
  <si>
    <t>MOAE</t>
  </si>
  <si>
    <t>ROVF</t>
  </si>
  <si>
    <t>SAXL</t>
  </si>
  <si>
    <t>Departamento 1520 DEPARTAMENTO DE DIFUSION CULTURAL</t>
  </si>
  <si>
    <t>RIGP</t>
  </si>
  <si>
    <t>DIRECCION DE AGRICULTURA, GANADERIA Y DESARROLLO RURAL</t>
  </si>
  <si>
    <t>Departamento 1710 DEPARTAMENTO DE AGRICULTURA, GANADERIA Y DESARROLLO RURAL</t>
  </si>
  <si>
    <t>Fermin Cortes Daniel</t>
  </si>
  <si>
    <t>FECD</t>
  </si>
  <si>
    <t>Aux Obras Rurales</t>
  </si>
  <si>
    <t>MINC</t>
  </si>
  <si>
    <t>VEPE</t>
  </si>
  <si>
    <t>Jefe Operac Rastro</t>
  </si>
  <si>
    <t>Ramirez Ornelas Enrique</t>
  </si>
  <si>
    <t>RAOE</t>
  </si>
  <si>
    <t>Inspector Ganaderia</t>
  </si>
  <si>
    <t>VEAR</t>
  </si>
  <si>
    <t>DIRECCION DE PROTECCION CIVIL Y BOMBEROS</t>
  </si>
  <si>
    <t>Departamento 1920 DEPARTAMENTO DE COORDINACION DE OPERATIVA</t>
  </si>
  <si>
    <t>Fernandez  Suchil Juan</t>
  </si>
  <si>
    <t>FESJ</t>
  </si>
  <si>
    <t>Departamento 2300 DIRECCION DE DESARROLLO URBANO Y LICENCIAS</t>
  </si>
  <si>
    <t>GAMG</t>
  </si>
  <si>
    <t>Departamento 4000 INSTITUTO MUNICIPAL DE LA MUJER</t>
  </si>
  <si>
    <t>IAMC</t>
  </si>
  <si>
    <t>MASA</t>
  </si>
  <si>
    <t>Jefa Serv Medicos</t>
  </si>
  <si>
    <t>Valentin Macias Norma Alicia</t>
  </si>
  <si>
    <t>VAMA</t>
  </si>
  <si>
    <t>DIRECCION DE PARTICIPACION CIUDADANA Y DESARROLLO HUMANO</t>
  </si>
  <si>
    <t>TOTAL NOMINA SANTANDER</t>
  </si>
  <si>
    <t>TOTAL NOMINA BANAMEX</t>
  </si>
  <si>
    <t>DIFERECIA</t>
  </si>
  <si>
    <t>BANAMEX</t>
  </si>
  <si>
    <t>Avelar Hernandez Jorge Trinidad</t>
  </si>
  <si>
    <t>AEHJ</t>
  </si>
  <si>
    <t>DIRECCION DE ECOLOGIA Y PROTECCION AL MEDIO AMBIENTE</t>
  </si>
  <si>
    <t>EVENTUAL MUNICIPIO DE JOCOTEPEC JALISCO</t>
  </si>
  <si>
    <t>TOTAL POR DEPARTAMENTO</t>
  </si>
  <si>
    <t>Intendent Panteon</t>
  </si>
  <si>
    <t>Intendent Plaza Ppal</t>
  </si>
  <si>
    <t>Int Pozo y Parque</t>
  </si>
  <si>
    <t>Int Malecon y Panteon</t>
  </si>
  <si>
    <t>Intendente Ecolog</t>
  </si>
  <si>
    <t>Departamento 580 DEPARTAMENTO DE INFORMATICA</t>
  </si>
  <si>
    <t>Departamento 1010 DEPARTAMENTO DE PROGRAMAS DE DESARROLLO HUMANO Y SOCIAL</t>
  </si>
  <si>
    <t>Encargado Panteon</t>
  </si>
  <si>
    <t>Administ Rastro</t>
  </si>
  <si>
    <t xml:space="preserve">NOMINA CORRESPONDIENTE A LA 2DA QUINCENA DEL MES DE ENERO 2010 </t>
  </si>
  <si>
    <t>H. AYUNTAMIENTO</t>
  </si>
  <si>
    <t>Departamento 110 AYUNTAMIENTO (FRACCION PAN)</t>
  </si>
  <si>
    <t>Regidor Panista</t>
  </si>
  <si>
    <t>Total por Departamento</t>
  </si>
  <si>
    <t>Departamento 120 AYUNTAMIENTO (FRACCION PRI)</t>
  </si>
  <si>
    <t>Regidor</t>
  </si>
  <si>
    <t>Departamento 130 AYUNTAMIENTO (FRACCION PVE)</t>
  </si>
  <si>
    <t>Departamento 160 H. AYUNTAMIENTO</t>
  </si>
  <si>
    <t>Vazquez Chavez Nora</t>
  </si>
  <si>
    <t>VACN-840806</t>
  </si>
  <si>
    <t>PRESIDENCIA</t>
  </si>
  <si>
    <t>Departamento 200 P R E S I D E N C I A</t>
  </si>
  <si>
    <t>Presidente Mpal</t>
  </si>
  <si>
    <t>Macias Diaz Laura</t>
  </si>
  <si>
    <t>MADL-681114-</t>
  </si>
  <si>
    <t>Hernandez Lomeli Martin</t>
  </si>
  <si>
    <t>HELM-</t>
  </si>
  <si>
    <t>Almacenista</t>
  </si>
  <si>
    <t>Departamento 210 SECRETARIA PARTICULAR</t>
  </si>
  <si>
    <t>Secretario Particular</t>
  </si>
  <si>
    <t>Macias Cuevas Alma Rosa</t>
  </si>
  <si>
    <t>MACA-711219-</t>
  </si>
  <si>
    <t>Vazquez Monreal Jaime</t>
  </si>
  <si>
    <t>VAMJ-</t>
  </si>
  <si>
    <t>Rameño Rivera Daniela</t>
  </si>
  <si>
    <t>Alvarez Vazquez Eva Lorena</t>
  </si>
  <si>
    <t>AAVE-740315-</t>
  </si>
  <si>
    <t>Moya Diaz Noe</t>
  </si>
  <si>
    <t>MODN-730925-</t>
  </si>
  <si>
    <t>Delegado</t>
  </si>
  <si>
    <t>Garcia Villa Marisela</t>
  </si>
  <si>
    <t>GAVM-680731-</t>
  </si>
  <si>
    <t>Departamento 302 DELEGACION ZAPOTITAN DE HIDALGO</t>
  </si>
  <si>
    <t>Flores Cortes Ignacio</t>
  </si>
  <si>
    <t>FOCI-611027-</t>
  </si>
  <si>
    <t>Lomeli Robles Rosa Isela</t>
  </si>
  <si>
    <t>LORR-760829-</t>
  </si>
  <si>
    <t>Gorgonio Reyes Daniel</t>
  </si>
  <si>
    <t>GORD-380103-</t>
  </si>
  <si>
    <t>Contreras Osorio Nancy</t>
  </si>
  <si>
    <t>COON-851012-</t>
  </si>
  <si>
    <t>Departamento 304 DELEGACION POTRERILLOS</t>
  </si>
  <si>
    <t>Martinez Castro Salvador</t>
  </si>
  <si>
    <t>MACS-660220-</t>
  </si>
  <si>
    <t>Castañeda Martinez Gabriela</t>
  </si>
  <si>
    <t>CAMG-850919-</t>
  </si>
  <si>
    <t>Departamento 305 DELEGACION HUEJOTITAN</t>
  </si>
  <si>
    <t>Velazquez Vergara Braulio</t>
  </si>
  <si>
    <t>VEVB-660326-</t>
  </si>
  <si>
    <t>Mendoza Jimenez Brisa Violeta</t>
  </si>
  <si>
    <t>MEJB-770802-</t>
  </si>
  <si>
    <t>Departamento 306 DELEGACION SAN PEDRO TESISTAN</t>
  </si>
  <si>
    <t>Medina Zaragoza Jose</t>
  </si>
  <si>
    <t>MEZJ-640317</t>
  </si>
  <si>
    <t>Solano Medina Gabriela</t>
  </si>
  <si>
    <t>SOMG-760107-</t>
  </si>
  <si>
    <t>Departamento 307 AGENCIA DE CHANTEPEC</t>
  </si>
  <si>
    <t>Garcia Murillo Heliodoro</t>
  </si>
  <si>
    <t>GAMH-320506-</t>
  </si>
  <si>
    <t>Agente</t>
  </si>
  <si>
    <t>Departamento 308 AGENCIA NEXTIPAC</t>
  </si>
  <si>
    <t>Ines Valentin Graciela</t>
  </si>
  <si>
    <t>IEVG-661208</t>
  </si>
  <si>
    <t>Departamento 309 AGENCIA EL MOLINO</t>
  </si>
  <si>
    <t>Ruiz Jimenez Everardo</t>
  </si>
  <si>
    <t>RUJE-560706-</t>
  </si>
  <si>
    <t>Departamento 310 AGENCIA LAS TROJES</t>
  </si>
  <si>
    <t>Vargas Martinez Carlos Gilberto</t>
  </si>
  <si>
    <t>VAMC-790121</t>
  </si>
  <si>
    <t>Contreras Reyes Secilio</t>
  </si>
  <si>
    <t>CORS-540529-</t>
  </si>
  <si>
    <t>Departamento 311 AGENCIA LA LOMA</t>
  </si>
  <si>
    <t>Mora Brizuela Miguel</t>
  </si>
  <si>
    <t>MOBM-441105-</t>
  </si>
  <si>
    <t>Departamento 312 AGENCIA EL SAUZ</t>
  </si>
  <si>
    <t>Torres Garcia Valentin</t>
  </si>
  <si>
    <t>TOGV-560220-</t>
  </si>
  <si>
    <t>Departamento 313 AGENCIA SAN LUCIANO</t>
  </si>
  <si>
    <t>Valentin Barreras Salvador</t>
  </si>
  <si>
    <t>VABS-000000-</t>
  </si>
  <si>
    <t>MAMM-710625-</t>
  </si>
  <si>
    <t>Cuevas Delgadillo Delia Margarita</t>
  </si>
  <si>
    <t>CUDD-710124-</t>
  </si>
  <si>
    <t>Rodriguez Villaseñor Luis Felipe</t>
  </si>
  <si>
    <t>ROVL-691101</t>
  </si>
  <si>
    <t>Jefe Registro Civil</t>
  </si>
  <si>
    <t>Rameño Pinto Adolfo</t>
  </si>
  <si>
    <t>RAPA-850708</t>
  </si>
  <si>
    <t>Departamento 340 DEPTO DE REGLAMENTOS</t>
  </si>
  <si>
    <t>Jefe Reglamentos</t>
  </si>
  <si>
    <t>Salazar Ibañez Alvaro</t>
  </si>
  <si>
    <t>SAIA-761120</t>
  </si>
  <si>
    <t>Ruiz Chavez Edgar Ezequiel</t>
  </si>
  <si>
    <t>RUCE-790516-</t>
  </si>
  <si>
    <t>Departamento 400 S I N D I C A T U R A</t>
  </si>
  <si>
    <t>Rodriguez Morales Mercedes</t>
  </si>
  <si>
    <t>ROMM-830419-</t>
  </si>
  <si>
    <t>Gentile Rodriguez William Anthony</t>
  </si>
  <si>
    <t>GERW-781216-</t>
  </si>
  <si>
    <t>Departamento 500 H A C I E N D A    M U N I C I P A L</t>
  </si>
  <si>
    <t>Torres Ibarra Gustavo</t>
  </si>
  <si>
    <t>TOIG-600511</t>
  </si>
  <si>
    <t>Montaño Ascencio Francisco</t>
  </si>
  <si>
    <t>MOAF-640705-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</si>
  <si>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</si>
  <si>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</si>
  <si>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</si>
  <si>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</si>
  <si>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</si>
  <si>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</si>
  <si>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</si>
  <si>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</si>
  <si>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</si>
  <si>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</si>
  <si>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</si>
  <si>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</si>
  <si>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</si>
  <si>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Garcia Fuentes Veronica</t>
  </si>
  <si>
    <t>GAFV-801214-</t>
  </si>
  <si>
    <t>Lomas Gonzalez Karina</t>
  </si>
  <si>
    <t>LOGK-871126-</t>
  </si>
  <si>
    <t>Sanchez Herrera Ma. De Jesus</t>
  </si>
  <si>
    <t>SAHM-810205-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</si>
  <si>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</si>
  <si>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</si>
  <si>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</si>
  <si>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</si>
  <si>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</si>
  <si>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</si>
  <si>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Ibarra Lopez Elsa</t>
  </si>
  <si>
    <t>IALE-000000-</t>
  </si>
  <si>
    <t>Jefe de Egresos</t>
  </si>
  <si>
    <t>Flores Ornelas Imelda</t>
  </si>
  <si>
    <t>FOOI-850923-</t>
  </si>
  <si>
    <t>Departamento 540 DEPARTAMENTO DE CATASTRO</t>
  </si>
  <si>
    <t>Reynoso Espinoza Luz Patricia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</si>
  <si>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</si>
  <si>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</si>
  <si>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</si>
  <si>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</si>
  <si>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</si>
  <si>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</si>
  <si>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</si>
  <si>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</si>
  <si>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</si>
  <si>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</si>
  <si>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</si>
  <si>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</si>
  <si>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MOBF-610925-</t>
  </si>
  <si>
    <t>Savala Ramirez Oscar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</si>
  <si>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</si>
  <si>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</si>
  <si>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</si>
  <si>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</si>
  <si>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</si>
  <si>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</si>
  <si>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Garcia Vargas Jose Ivan</t>
  </si>
  <si>
    <t>GAVI-750824-</t>
  </si>
  <si>
    <t>Salcedo Luvian Salvador</t>
  </si>
  <si>
    <t>SALS-800210-</t>
  </si>
  <si>
    <t>Solis Sanchez Maria Guadalupe</t>
  </si>
  <si>
    <t>SOSG-431110-</t>
  </si>
  <si>
    <t>Lopez Sanchez Francisco</t>
  </si>
  <si>
    <t>LOSF-541210-</t>
  </si>
  <si>
    <t>Jimenez Aguilar Juan Antonio</t>
  </si>
  <si>
    <t>JIAJ-780827-</t>
  </si>
  <si>
    <t>Jefe Informatica</t>
  </si>
  <si>
    <t>Martinez Salinas Roberto</t>
  </si>
  <si>
    <t>MASR-781207</t>
  </si>
  <si>
    <t>DIRECCION DE SEGURIDAD PUBLICA Y VIALIDAD</t>
  </si>
  <si>
    <t>Departamento 700 DIRECCION DE SEGURIDAD PUB Y VIALIDAD</t>
  </si>
  <si>
    <t>Machuca Barajas Irma Guadalupe</t>
  </si>
  <si>
    <t>MABI-851214-</t>
  </si>
  <si>
    <t>Moya Guzman Maria Isabel</t>
  </si>
  <si>
    <t>MOGI860611</t>
  </si>
  <si>
    <t>Departamento 710 DEPARTAMENTO OPERATIVO</t>
  </si>
  <si>
    <t>Gonzalez Garibay Francisco Eliezer</t>
  </si>
  <si>
    <t>GOGF-831228</t>
  </si>
  <si>
    <t xml:space="preserve">Sub Oficial </t>
  </si>
  <si>
    <t>Torres Vargas Francisco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</si>
  <si>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</si>
  <si>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</si>
  <si>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</si>
  <si>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</si>
  <si>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</si>
  <si>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</si>
  <si>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</si>
  <si>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</si>
  <si>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</si>
  <si>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</si>
  <si>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</si>
  <si>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</si>
  <si>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</si>
  <si>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</si>
  <si>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</si>
  <si>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</si>
  <si>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Amezquita Ascencio Pedro</t>
  </si>
  <si>
    <t>AEAP-570429-</t>
  </si>
  <si>
    <t>Machuca Gutierrez Salvador</t>
  </si>
  <si>
    <t>MAGS-701105-</t>
  </si>
  <si>
    <t>Comandante</t>
  </si>
  <si>
    <t>Perez Perez Ramiro</t>
  </si>
  <si>
    <t>PEPR-600107</t>
  </si>
  <si>
    <t>Villegas Gonzalez Jose Luis</t>
  </si>
  <si>
    <t>VIGL-690405-</t>
  </si>
  <si>
    <t>Garcia Rivera Raul Damian</t>
  </si>
  <si>
    <t>GARR-830426</t>
  </si>
  <si>
    <t>Hernandez Cortez Moises</t>
  </si>
  <si>
    <t>HECM-801130-</t>
  </si>
  <si>
    <t>Policia Turistica</t>
  </si>
  <si>
    <t>Madrid Ortega Fidel Cutberto</t>
  </si>
  <si>
    <t>MAOF-710202-</t>
  </si>
  <si>
    <t>Gonzalez Herrera Idania</t>
  </si>
  <si>
    <t>GOHI-780206-</t>
  </si>
  <si>
    <t>Vega Torres Sonia Livier</t>
  </si>
  <si>
    <t>VETS-800512-</t>
  </si>
  <si>
    <t>Lomeli Espinoza Alma Mirna</t>
  </si>
  <si>
    <t>LOEA-780724-</t>
  </si>
  <si>
    <t>Vergara Amezcua Felipe</t>
  </si>
  <si>
    <t>VEAF-731024-</t>
  </si>
  <si>
    <t>Aguilar Corona Alfredo</t>
  </si>
  <si>
    <t>AUCA-731208-</t>
  </si>
  <si>
    <t>Beltran Villasana Mauricio</t>
  </si>
  <si>
    <t>BEVM-660310-</t>
  </si>
  <si>
    <t>Gutierrez Acuña Elizabeth</t>
  </si>
  <si>
    <t>GUAE-771026-</t>
  </si>
  <si>
    <t>Aguilar Lopez Alma Angelica</t>
  </si>
  <si>
    <t>AULA-820302-</t>
  </si>
  <si>
    <t>Torres Valdivia Santiago Jesus</t>
  </si>
  <si>
    <t>TOVSJ-</t>
  </si>
  <si>
    <t>Perez Herrera Azucena</t>
  </si>
  <si>
    <t>PEHA-760114-</t>
  </si>
  <si>
    <t>Garcia Basulto Jorge Alberto</t>
  </si>
  <si>
    <t>GABJ-860412</t>
  </si>
  <si>
    <t>Valencia Mercado Octavio</t>
  </si>
  <si>
    <t>VAMO-691217-</t>
  </si>
  <si>
    <t>Lomeli Espinoza Juan Jose</t>
  </si>
  <si>
    <t>LOEJ-710807-</t>
  </si>
  <si>
    <t>Macias Haro Jaime</t>
  </si>
  <si>
    <t>MAHJ-730425-</t>
  </si>
  <si>
    <t>Cortes Miranda Martin</t>
  </si>
  <si>
    <t>COMM-740930-</t>
  </si>
  <si>
    <t>Sub Oficial</t>
  </si>
  <si>
    <t>Brion Aguilar Abundio</t>
  </si>
  <si>
    <t>BIAA-650803-</t>
  </si>
  <si>
    <t>Torres Reyes Alejandro</t>
  </si>
  <si>
    <t>TORA-850927</t>
  </si>
  <si>
    <t>Castillo Hernandez Jorge</t>
  </si>
  <si>
    <t>CAHJ-701220</t>
  </si>
  <si>
    <t>Guizar Suarez Isidro</t>
  </si>
  <si>
    <t>GUSI-750515</t>
  </si>
  <si>
    <t>Villegas Zamora Martin</t>
  </si>
  <si>
    <t>VIZM-860521</t>
  </si>
  <si>
    <t>Jimenez Martinez Marco Antonio</t>
  </si>
  <si>
    <t>JIMM-800510</t>
  </si>
  <si>
    <t>Garcia Santiago Luis</t>
  </si>
  <si>
    <t>GASL-760618</t>
  </si>
  <si>
    <t>Raygoza Mendoza Arturo</t>
  </si>
  <si>
    <t>RAMA-840430</t>
  </si>
  <si>
    <t>Carranza Zaragoza Jorge Humberto</t>
  </si>
  <si>
    <t>CAZJ-830617</t>
  </si>
  <si>
    <t xml:space="preserve"> Delgadillo Alonzo Lorenzo</t>
  </si>
  <si>
    <t>DEAL-710729</t>
  </si>
  <si>
    <t>Sahagun Cuevas Hugo Guillermo</t>
  </si>
  <si>
    <t>SACH-830222</t>
  </si>
  <si>
    <t>Cuevas Ramirez Salvador</t>
  </si>
  <si>
    <t>CURS-720102</t>
  </si>
  <si>
    <t>Garcia Santiago Jose Juan</t>
  </si>
  <si>
    <t>GASJ-870819</t>
  </si>
  <si>
    <t>Covarrubias Galvan Juan Miguel</t>
  </si>
  <si>
    <t>COGM-870905</t>
  </si>
  <si>
    <t>Magallon Lopez Jose Cenovio</t>
  </si>
  <si>
    <t>MALC-560529</t>
  </si>
  <si>
    <t>Enriquez Rodriguez Moises</t>
  </si>
  <si>
    <t>EIMM-721009</t>
  </si>
  <si>
    <t>Orozco Orante Maria Esmeralda</t>
  </si>
  <si>
    <t>OOOE-730408</t>
  </si>
  <si>
    <t>Garcia Mercado Maria del Carmen</t>
  </si>
  <si>
    <t>GAMC-790928</t>
  </si>
  <si>
    <t>Torres A La Torre Refugio</t>
  </si>
  <si>
    <t>TOTR-400801</t>
  </si>
  <si>
    <t>Vazquez Chavarria Armando</t>
  </si>
  <si>
    <t>VACA-801009</t>
  </si>
  <si>
    <t>Garcia Jacobo Clemente</t>
  </si>
  <si>
    <t>GAJC-880804</t>
  </si>
  <si>
    <t>Gamas Gamas Sebastian</t>
  </si>
  <si>
    <t>GAGS-820707</t>
  </si>
  <si>
    <t>Perez Luna Julia</t>
  </si>
  <si>
    <t>PELJ-</t>
  </si>
  <si>
    <t>Cocinera</t>
  </si>
  <si>
    <t>Luna Garcia Josefina</t>
  </si>
  <si>
    <t>LUGJ-520330-</t>
  </si>
  <si>
    <t>Cardenas Marin Eleuteria</t>
  </si>
  <si>
    <t>CAME-000000-</t>
  </si>
  <si>
    <t>Ortega Ramos Cesar Ulises</t>
  </si>
  <si>
    <t>OERC-791015</t>
  </si>
  <si>
    <t>Martinez Anzaldo Maria Griselda</t>
  </si>
  <si>
    <t>MAAG-760520</t>
  </si>
  <si>
    <t>Departamento 720  DEPARTAMENTO TECNICO ADMINISTRATIVO</t>
  </si>
  <si>
    <t>Maciel Hernandez Jesus Antonio</t>
  </si>
  <si>
    <t>MAHA-760429</t>
  </si>
  <si>
    <t>Jefe Dpto Tec y Admvo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</si>
  <si>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</si>
  <si>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</si>
  <si>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</si>
  <si>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</si>
  <si>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</si>
  <si>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</si>
  <si>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</si>
  <si>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</si>
  <si>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</si>
  <si>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</si>
  <si>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</si>
  <si>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</si>
  <si>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</si>
  <si>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</si>
  <si>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</si>
  <si>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Larios Gonzalez Maria Guadalupe</t>
  </si>
  <si>
    <t>LAGG-760325-</t>
  </si>
  <si>
    <t>Campos Cuevas Jose</t>
  </si>
  <si>
    <t>CACJ-</t>
  </si>
  <si>
    <t>Albañil</t>
  </si>
  <si>
    <t>Jauregui Flores Jose</t>
  </si>
  <si>
    <t>JAFJ-</t>
  </si>
  <si>
    <t>Villalpando Mena Cesar</t>
  </si>
  <si>
    <t>VIMC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</si>
  <si>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</si>
  <si>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</si>
  <si>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</si>
  <si>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</si>
  <si>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</si>
  <si>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</si>
  <si>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Bizarro Frausto Karina Yaneht</t>
  </si>
  <si>
    <t>BIFK-791223-</t>
  </si>
  <si>
    <t>Conde Gomez Jaime</t>
  </si>
  <si>
    <t>COGJ-750317-</t>
  </si>
  <si>
    <t>supervisor</t>
  </si>
  <si>
    <t>Olmedo Ramos Rigoberto</t>
  </si>
  <si>
    <t>OERR-530619-</t>
  </si>
  <si>
    <t>Departamento 1020 DPTO DE PARTICIPACION CIUDADANA</t>
  </si>
  <si>
    <t>DIR. ECOLOGIA Y PROTECCION AL MEDIO AMBIENTE</t>
  </si>
  <si>
    <t>Departamento 1100 DIRECC. ECOLOGIA Y PROTECC. MEDIO AMB.</t>
  </si>
  <si>
    <t>Mendo Villanueva Pedro Antonio</t>
  </si>
  <si>
    <t>MEVP-800627-</t>
  </si>
  <si>
    <t>Oregel Hernandez Rene</t>
  </si>
  <si>
    <t>OEHR-</t>
  </si>
  <si>
    <t>Departamento 1110 DEPTO DE ASEO PUBLICO</t>
  </si>
  <si>
    <t>Castillo Magaña Gabriel</t>
  </si>
  <si>
    <t>CAMG-690520-</t>
  </si>
  <si>
    <t>Silva Amezcua Salvador</t>
  </si>
  <si>
    <t>SIAS-710112-</t>
  </si>
  <si>
    <t>Cuevas Castillo Genaro</t>
  </si>
  <si>
    <t>CUCG-660919-</t>
  </si>
  <si>
    <t>Anguiano Huerta Jose Guadalupe</t>
  </si>
  <si>
    <t>AUHG-770715-</t>
  </si>
  <si>
    <t>Valdez Perez Alejandro</t>
  </si>
  <si>
    <t>VAPA-710710-</t>
  </si>
  <si>
    <t>Lopez Torres Javier</t>
  </si>
  <si>
    <t>LOTJ-620617-</t>
  </si>
  <si>
    <t>Flores Ruan Jorge</t>
  </si>
  <si>
    <t>FORJ-641115-</t>
  </si>
  <si>
    <t>Chacon Cuevas Luis Alberto</t>
  </si>
  <si>
    <t>CACL-781122-</t>
  </si>
  <si>
    <t>Lopez Hernandez Javier De Jesus</t>
  </si>
  <si>
    <t>LOHJ-841225-</t>
  </si>
  <si>
    <t>Anguiano Ornelas Refugio</t>
  </si>
  <si>
    <t>AUOR-480815-</t>
  </si>
  <si>
    <t>Navarro Vargas Narciso</t>
  </si>
  <si>
    <t>NAVN-650908-</t>
  </si>
  <si>
    <t>Perez Bautista Ma. Del Refugio</t>
  </si>
  <si>
    <t>PEBM-680711-</t>
  </si>
  <si>
    <t>Garcia Gudiño Francisco</t>
  </si>
  <si>
    <t>GAGF-350509-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</si>
  <si>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</si>
  <si>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</si>
  <si>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</si>
  <si>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</si>
  <si>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</si>
  <si>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</si>
  <si>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Vergara Arredondo Victor Manuel</t>
  </si>
  <si>
    <t>VEAV-780712-</t>
  </si>
  <si>
    <t>Saucedo Aguilar Felipe</t>
  </si>
  <si>
    <t>SAAF-420902-</t>
  </si>
  <si>
    <t>Rubio Castro Jesus</t>
  </si>
  <si>
    <t>RUCJ-150627-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</si>
  <si>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</si>
  <si>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</si>
  <si>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</si>
  <si>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</si>
  <si>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</si>
  <si>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</si>
  <si>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</si>
  <si>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</si>
  <si>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</si>
  <si>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</si>
  <si>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</si>
  <si>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</si>
  <si>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</si>
  <si>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</si>
  <si>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</si>
  <si>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</si>
  <si>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</si>
  <si>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</si>
  <si>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Alatorre Torres Everardo</t>
  </si>
  <si>
    <t>AATE-630427-</t>
  </si>
  <si>
    <t>Daniel Cuevas Jose</t>
  </si>
  <si>
    <t>DACJ-710119-</t>
  </si>
  <si>
    <t>Renteria Huerta Roberto</t>
  </si>
  <si>
    <t>REHR-680901-</t>
  </si>
  <si>
    <t>Hernandez Castillo Adan Obeb</t>
  </si>
  <si>
    <t>HECA-861016-</t>
  </si>
  <si>
    <t>Barboza Jimenez Miguel</t>
  </si>
  <si>
    <t>BAJM-</t>
  </si>
  <si>
    <t>Lomeli Zuñiga Santos</t>
  </si>
  <si>
    <t>LOZS-</t>
  </si>
  <si>
    <t>Cuevas Ortiz Maria Guadalupe</t>
  </si>
  <si>
    <t>CUOG-491223-</t>
  </si>
  <si>
    <t>Gonzalez Flores Esther</t>
  </si>
  <si>
    <t>GOFE-520603-</t>
  </si>
  <si>
    <t>Herrera Martinez Maria De La Luz</t>
  </si>
  <si>
    <t>HEML-501001-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</si>
  <si>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</si>
  <si>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</si>
  <si>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</si>
  <si>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</si>
  <si>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</si>
  <si>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</si>
  <si>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</si>
  <si>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</si>
  <si>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</si>
  <si>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</si>
  <si>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Bautizta Rodriguez Guillermo</t>
  </si>
  <si>
    <t>BARG-450814-</t>
  </si>
  <si>
    <t>Ornelas Flores Candido</t>
  </si>
  <si>
    <t>OEFC-510315-</t>
  </si>
  <si>
    <t>Gonzalez Rojas Roman</t>
  </si>
  <si>
    <t>GORR-460809-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</si>
  <si>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</si>
  <si>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</si>
  <si>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</si>
  <si>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</si>
  <si>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</si>
  <si>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</si>
  <si>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</si>
  <si>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</si>
  <si>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</si>
  <si>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</si>
  <si>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OERM-430930-</t>
  </si>
  <si>
    <t>Villegas Gonzalez Jose</t>
  </si>
  <si>
    <t>VIGJ-401007</t>
  </si>
  <si>
    <t>Camarena Sanchez Pedro</t>
  </si>
  <si>
    <t>CASP-630629-</t>
  </si>
  <si>
    <t>Departamento 1300 DIRECCION DE SERVICIOS PUBLICOS</t>
  </si>
  <si>
    <t>Huerta Vega Antonio</t>
  </si>
  <si>
    <t>HUVA-581203-</t>
  </si>
  <si>
    <t>Cazares Gomez Leobardo</t>
  </si>
  <si>
    <t>CAGL-630616-</t>
  </si>
  <si>
    <t>Vega Xilonzochitl Jose Manuel</t>
  </si>
  <si>
    <t>VEXM-000000-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</si>
  <si>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</si>
  <si>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</si>
  <si>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</si>
  <si>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</si>
  <si>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</si>
  <si>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</si>
  <si>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Solorzano Zambrano Francisco Javier</t>
  </si>
  <si>
    <t>SOZF-591004-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</si>
  <si>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</si>
  <si>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</si>
  <si>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</si>
  <si>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</si>
  <si>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</si>
  <si>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</si>
  <si>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</si>
  <si>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Alvarado Duran Ricardo</t>
  </si>
  <si>
    <t>AADR-690129-</t>
  </si>
  <si>
    <t>Director de Salud</t>
  </si>
  <si>
    <t>Vargas Gonzalez Jose</t>
  </si>
  <si>
    <t>VAGJ-680521</t>
  </si>
  <si>
    <t>Medico</t>
  </si>
  <si>
    <t>Rodriguez Gutierrez J. Jesus</t>
  </si>
  <si>
    <t>ROGJ-770526-</t>
  </si>
  <si>
    <t>Bizarro Palafox Maria Magdalena</t>
  </si>
  <si>
    <t>BIPM-710201-</t>
  </si>
  <si>
    <t>Enc de Expedientes</t>
  </si>
  <si>
    <t>Salcedo Olivo Maria Cristina</t>
  </si>
  <si>
    <t>SAOC-770404-</t>
  </si>
  <si>
    <t>Enfermera</t>
  </si>
  <si>
    <t>Sanchez Orozco Veronica</t>
  </si>
  <si>
    <t>SAOV-721210-</t>
  </si>
  <si>
    <t>Perez Vega Cristina Cecilia</t>
  </si>
  <si>
    <t>PEVC-651015-</t>
  </si>
  <si>
    <t>Daniel Coldivar Nora Angelica</t>
  </si>
  <si>
    <t>DACN-780517-</t>
  </si>
  <si>
    <t>Enc de Farmacia</t>
  </si>
  <si>
    <t>Torres Sanchez Rafael</t>
  </si>
  <si>
    <t>TOSR-820222</t>
  </si>
  <si>
    <t>Robles Martinez Ignacio</t>
  </si>
  <si>
    <t>ROMI-820903-</t>
  </si>
  <si>
    <t>Tovar Gonzalez Javier</t>
  </si>
  <si>
    <t>TOGJ-840508</t>
  </si>
  <si>
    <t>Diaz Negrete Monica Patricia</t>
  </si>
  <si>
    <t>DINM-710415-</t>
  </si>
  <si>
    <t>Rodriguez Mendoza Luis Eduardo</t>
  </si>
  <si>
    <t>ROML-840221-</t>
  </si>
  <si>
    <t>Garibay Hernandez Luis Fernando</t>
  </si>
  <si>
    <t>GAHL-000000-</t>
  </si>
  <si>
    <t>Robles Esteves Martin</t>
  </si>
  <si>
    <t>ROEM-000000-</t>
  </si>
  <si>
    <t>Lopez Silvestre Gabriel</t>
  </si>
  <si>
    <t>LOSG-000000-</t>
  </si>
  <si>
    <t>Gomez Rodriguez Rafael</t>
  </si>
  <si>
    <t>GORF-</t>
  </si>
  <si>
    <t>Departamento 1500 DIRECCION DE EDUCACION</t>
  </si>
  <si>
    <t>Sotelo Ornelas Jose Luis</t>
  </si>
  <si>
    <t>SOOL-560601-</t>
  </si>
  <si>
    <t>Verdia Renteria Ana Maria</t>
  </si>
  <si>
    <t>VERA-560726-</t>
  </si>
  <si>
    <t>Conserje</t>
  </si>
  <si>
    <t>Ventura Renteria Nora Magdalena</t>
  </si>
  <si>
    <t>VERN-690224-</t>
  </si>
  <si>
    <t>Alvarado Duran Juan Manuel</t>
  </si>
  <si>
    <t>AADJ-550223-</t>
  </si>
  <si>
    <t>Gomez Olmedo Jose Guadalaupe</t>
  </si>
  <si>
    <t>GOOG-471112-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</si>
  <si>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</si>
  <si>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</si>
  <si>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</si>
  <si>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</si>
  <si>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</si>
  <si>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</si>
  <si>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</si>
  <si>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</si>
  <si>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</si>
  <si>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Guzman Zamora Jose Luis</t>
  </si>
  <si>
    <t>GUZL-710826</t>
  </si>
  <si>
    <t>Director Cultura</t>
  </si>
  <si>
    <t>DIR. PROMOCION ECONOMICA</t>
  </si>
  <si>
    <t>Retención Fracc Pan</t>
  </si>
  <si>
    <t>I.S.P.T</t>
  </si>
  <si>
    <t>Departamento 1600 DIRECCION DE PROMOCION ECONOMICA</t>
  </si>
  <si>
    <t>Alvarez Cerna Ma. De Lourdes</t>
  </si>
  <si>
    <t>AACL-630403</t>
  </si>
  <si>
    <t>Corona Barreras Regina Lee</t>
  </si>
  <si>
    <t>COBR-561111-</t>
  </si>
  <si>
    <t>DIR. AGRIC. GANAD. Y DESARROLLO RURAL</t>
  </si>
  <si>
    <t>Lopez Jara Ramon</t>
  </si>
  <si>
    <t>LOJR-000000-</t>
  </si>
  <si>
    <t>Director Agricultura, Ganaderia y Des</t>
  </si>
  <si>
    <t>Salcedo Oregel Jose Manuel</t>
  </si>
  <si>
    <t>SAOM-610811-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</si>
  <si>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</si>
  <si>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</si>
  <si>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</si>
  <si>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</si>
  <si>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</si>
  <si>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</si>
  <si>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</si>
  <si>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</si>
  <si>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</si>
  <si>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</si>
  <si>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</si>
  <si>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</si>
  <si>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</si>
  <si>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Rivera Torres Miguel Tonatiuh</t>
  </si>
  <si>
    <t>RITM-861111-</t>
  </si>
  <si>
    <t>Moreno Moreno Jose Roberto</t>
  </si>
  <si>
    <t>MOMR-841220-</t>
  </si>
  <si>
    <t>Villaseñor Hernandez Cesar</t>
  </si>
  <si>
    <t>VIHC-000000-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</si>
  <si>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</si>
  <si>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</si>
  <si>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</si>
  <si>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</si>
  <si>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</si>
  <si>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</si>
  <si>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</si>
  <si>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</si>
  <si>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</si>
  <si>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GUDH-</t>
  </si>
  <si>
    <t>INSTITUTO MUNICIPAL DE ATENCION A LA JUVENTUD</t>
  </si>
  <si>
    <t>Director del Instituto</t>
  </si>
  <si>
    <t>Departamento 2500 DIRECCION INSTITUTO MPAL DE LA MUJER</t>
  </si>
  <si>
    <t>Lopez Jara Maria Dolores</t>
  </si>
  <si>
    <t>LOJD-</t>
  </si>
  <si>
    <t>Directora del Instituto</t>
  </si>
  <si>
    <t>MUNICIPIO DE JOCOTEPEC  PENSIONADOS</t>
  </si>
  <si>
    <t>1/1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</si>
  <si>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</si>
  <si>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</si>
  <si>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</si>
  <si>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</si>
  <si>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</si>
  <si>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</si>
  <si>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</si>
  <si>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</si>
  <si>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</si>
  <si>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003</t>
  </si>
  <si>
    <t>Cuevas Cuevas Jesus</t>
  </si>
  <si>
    <t>CULJ-370129</t>
  </si>
  <si>
    <t>004</t>
  </si>
  <si>
    <t>Cuevas Lopez Mateo</t>
  </si>
  <si>
    <t>CULM-360921</t>
  </si>
  <si>
    <t>006</t>
  </si>
  <si>
    <t>Garavito Cortes Sofia</t>
  </si>
  <si>
    <t>GACS-210802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</si>
  <si>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</si>
  <si>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</si>
  <si>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</si>
  <si>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</si>
  <si>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</si>
  <si>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</si>
  <si>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</si>
  <si>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</si>
  <si>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</si>
  <si>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012</t>
  </si>
  <si>
    <t>Rosales Vega Emilio</t>
  </si>
  <si>
    <t>ROVE-300531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</si>
  <si>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</si>
  <si>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</si>
  <si>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</si>
  <si>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</si>
  <si>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</si>
  <si>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</si>
  <si>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</si>
  <si>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</si>
  <si>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</si>
  <si>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</si>
  <si>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REINTEGRO</t>
  </si>
  <si>
    <t>MOSTRAR COLUMNA O</t>
  </si>
  <si>
    <t>Tec Informat</t>
  </si>
  <si>
    <t>Departamento 820 DEPARTAMENTO DE OBRAS PUBLICAS</t>
  </si>
  <si>
    <t>Aguayo Anaya Fernando</t>
  </si>
  <si>
    <t>AUAF</t>
  </si>
  <si>
    <t>EICF</t>
  </si>
  <si>
    <t>Espinoza Cortes Francisco</t>
  </si>
  <si>
    <t>Jimenez Moya Ruben</t>
  </si>
  <si>
    <t>JIMR</t>
  </si>
  <si>
    <t>Gonzalez Eugenio Ana Karen</t>
  </si>
  <si>
    <t>GOEA</t>
  </si>
  <si>
    <t>Rivera Hernandez Paulina Gpe</t>
  </si>
  <si>
    <t>RIHP</t>
  </si>
  <si>
    <t>Nuñez Aguilar Juan Carlos</t>
  </si>
  <si>
    <t>NUAJ</t>
  </si>
  <si>
    <t>Torres Serrano Francisco</t>
  </si>
  <si>
    <t>TOSF</t>
  </si>
  <si>
    <t>Int Baños Malecon</t>
  </si>
  <si>
    <t>Martinez Martin Mariana</t>
  </si>
  <si>
    <t>MAMM</t>
  </si>
  <si>
    <t>Departamento 1120 DEPARTAMENTO DE PARQUES Y JARDINES</t>
  </si>
  <si>
    <t>Macias Gutierrez Felipe</t>
  </si>
  <si>
    <t>MAGF</t>
  </si>
  <si>
    <t>Macias Gutierrez Alejandro</t>
  </si>
  <si>
    <t>MAGA</t>
  </si>
  <si>
    <t>Macias Gutierrez Francisco</t>
  </si>
  <si>
    <t>Departamento 1300 DEPARTAMENTO SERVICIOS PUBLICOS</t>
  </si>
  <si>
    <t>Solis Ramos Jose</t>
  </si>
  <si>
    <t>SORJ</t>
  </si>
  <si>
    <t>Perez Cortes Ignacio</t>
  </si>
  <si>
    <t>PECI</t>
  </si>
  <si>
    <t xml:space="preserve">Retroactivo </t>
  </si>
  <si>
    <t>Zaragoza Ramirez Rogelio</t>
  </si>
  <si>
    <t>ZARR</t>
  </si>
  <si>
    <t>Antolin Morales Yolanda</t>
  </si>
  <si>
    <t>AOMY</t>
  </si>
  <si>
    <t>Mendo Perez Jose Bernardo</t>
  </si>
  <si>
    <t>MEPB</t>
  </si>
  <si>
    <t>Intendente Rastro</t>
  </si>
  <si>
    <t>Barragan Chavez Luis</t>
  </si>
  <si>
    <t>BACL</t>
  </si>
  <si>
    <t>Coordinador Apremios</t>
  </si>
  <si>
    <t>Luvian Ramirez Juan Ramon</t>
  </si>
  <si>
    <t>LURJ</t>
  </si>
  <si>
    <t>Enc Mantto</t>
  </si>
  <si>
    <t>Olmedo Ramirez Hugo</t>
  </si>
  <si>
    <t>OERH</t>
  </si>
  <si>
    <t>Auxiliar</t>
  </si>
  <si>
    <t>Ramos Flores Ramon</t>
  </si>
  <si>
    <t>RAFR</t>
  </si>
  <si>
    <t>Ruiz Velazco Martin</t>
  </si>
  <si>
    <t>RUVM</t>
  </si>
  <si>
    <t>Enc Mobiliario</t>
  </si>
  <si>
    <t>Vargas Navarro Antonio</t>
  </si>
  <si>
    <t>VANA</t>
  </si>
  <si>
    <t>Enc Rotulacion</t>
  </si>
  <si>
    <t>INSTITUTO MPAL ATENCION A LA JUVENTUD</t>
  </si>
  <si>
    <t>Departamento 3000 INSTITUTO MPAL ATENCION A LA UVENTUD</t>
  </si>
  <si>
    <t>Ornelas Enriquez Alberto</t>
  </si>
  <si>
    <t>OEEA</t>
  </si>
  <si>
    <t>01/17</t>
  </si>
  <si>
    <t>02/17</t>
  </si>
  <si>
    <t>03/17</t>
  </si>
  <si>
    <t>04/17</t>
  </si>
  <si>
    <t>05/17</t>
  </si>
  <si>
    <t>06/17</t>
  </si>
  <si>
    <t>07/17</t>
  </si>
  <si>
    <t>08/17</t>
  </si>
  <si>
    <t>09/17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</si>
  <si>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</si>
  <si>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</si>
  <si>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</si>
  <si>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</si>
  <si>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</si>
  <si>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</si>
  <si>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</si>
  <si>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</si>
  <si>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MOSTRAR COLUMNA O DE REINTEGRACION</t>
  </si>
  <si>
    <t>Mata Solis Oscar</t>
  </si>
  <si>
    <t>MASO-690114</t>
  </si>
  <si>
    <t>Cazarez Landin Jesus</t>
  </si>
  <si>
    <t>CALJ-650709</t>
  </si>
  <si>
    <t>Serrano Zambrano Silvia</t>
  </si>
  <si>
    <t>SEZS-650731</t>
  </si>
  <si>
    <t>Macias de la Luz Maria de Jesus</t>
  </si>
  <si>
    <t>MALJ-581026</t>
  </si>
  <si>
    <t>Lomeli Evangelista  Maria</t>
  </si>
  <si>
    <t>LOEM-550622</t>
  </si>
  <si>
    <t>Ramos Morales Sergio</t>
  </si>
  <si>
    <t>RAMS-600919</t>
  </si>
  <si>
    <t>Ibarra Zermeño Beatriz</t>
  </si>
  <si>
    <t>IAZB-670903</t>
  </si>
  <si>
    <t>Palos Vaca J. Jesus</t>
  </si>
  <si>
    <t>PAVJ-620715</t>
  </si>
  <si>
    <t>Hernandez Gonzalez Jorge</t>
  </si>
  <si>
    <t>HEGJ-680830</t>
  </si>
  <si>
    <t>Chavez Morales Mario Guadalupe</t>
  </si>
  <si>
    <t>CAMM-670406</t>
  </si>
  <si>
    <t>Olmedo Zuñiga Sergio</t>
  </si>
  <si>
    <t>OEZS-870824</t>
  </si>
  <si>
    <t>Cervera Garcia Ricardo</t>
  </si>
  <si>
    <t>CEGR-</t>
  </si>
  <si>
    <t>Secretario Gral</t>
  </si>
  <si>
    <t>Morales Velazquez Felipe Antonio</t>
  </si>
  <si>
    <t>XIMF-800621</t>
  </si>
  <si>
    <t>Director</t>
  </si>
  <si>
    <t>RARD-</t>
  </si>
  <si>
    <t>Sindica</t>
  </si>
  <si>
    <t>Navarro Gonzalez Omar</t>
  </si>
  <si>
    <t>NAGO-781101877</t>
  </si>
  <si>
    <t>Enc Hda Mpal</t>
  </si>
  <si>
    <t>Vazquez Chavez Catalina</t>
  </si>
  <si>
    <t>Departamento 560  DEPARTAMENTO DE PROVEDURIA</t>
  </si>
  <si>
    <t>Marquez Ortiz Jorge</t>
  </si>
  <si>
    <t>Jefe Proveeduria</t>
  </si>
  <si>
    <t>Departamento 570  DEPARTAMENTO DE CONTROL VEHICULAR</t>
  </si>
  <si>
    <t>Robles Vela Hector Gamaliel</t>
  </si>
  <si>
    <t>Jefe Parque Vehic</t>
  </si>
  <si>
    <t>Oregel Hernandez Saul</t>
  </si>
  <si>
    <t>OEHS-591026</t>
  </si>
  <si>
    <t>Director Admon</t>
  </si>
  <si>
    <t>Arrañaga Centeno Mizrain Felipe</t>
  </si>
  <si>
    <t>AACM-840513</t>
  </si>
  <si>
    <t>Director Seg Púb y Vialidad</t>
  </si>
  <si>
    <t>Pineda Gonzalez Fernandez</t>
  </si>
  <si>
    <t>PIGF-610530</t>
  </si>
  <si>
    <t>Sub- Oficial</t>
  </si>
  <si>
    <t>Ibarra Barajas Salvador</t>
  </si>
  <si>
    <t>IABS-</t>
  </si>
  <si>
    <t>Jefe Depto Operat</t>
  </si>
  <si>
    <t>Castro Sanchez Omar</t>
  </si>
  <si>
    <t>CASO-70314</t>
  </si>
  <si>
    <t>Gutierrez Castillo Raul</t>
  </si>
  <si>
    <t>GUCR-690330</t>
  </si>
  <si>
    <t>Flores Rodriguez Israel</t>
  </si>
  <si>
    <t>FORI-750419</t>
  </si>
  <si>
    <t>Buezo Caal Elder Estuardo</t>
  </si>
  <si>
    <t>BUCE-811110</t>
  </si>
  <si>
    <t>Guerrero Ruiz Miguel Angel</t>
  </si>
  <si>
    <t>Gomez Lozano Ricardo</t>
  </si>
  <si>
    <t>Valencia Perez Julia Arlaeth</t>
  </si>
  <si>
    <t>Buenrostro Martinez Manuel</t>
  </si>
  <si>
    <t>BUMM-710517</t>
  </si>
  <si>
    <t>Salazar Solis Francisco</t>
  </si>
  <si>
    <t>SASF-760123</t>
  </si>
  <si>
    <t>Jefe Proyectos</t>
  </si>
  <si>
    <t>Aguilar Lopez Alejandro</t>
  </si>
  <si>
    <t>AULA-770221</t>
  </si>
  <si>
    <t>Director Planeac</t>
  </si>
  <si>
    <t>Ibarra Lopez Juan Manuel</t>
  </si>
  <si>
    <t>Coord Agenda Local</t>
  </si>
  <si>
    <t>DIRECION DE PARTICIPACION CIUDADANA Y DESARROLLO HUMANO</t>
  </si>
  <si>
    <t>Garcia Monroy Rogelio</t>
  </si>
  <si>
    <t>GAMR-650409</t>
  </si>
  <si>
    <t xml:space="preserve">Director </t>
  </si>
  <si>
    <t>Ibarra Vargas Mario</t>
  </si>
  <si>
    <t>Aux. Admvo</t>
  </si>
  <si>
    <t>Campos Covarrubias Gustavo Hector</t>
  </si>
  <si>
    <t>CACG-410606</t>
  </si>
  <si>
    <t>Xilonzochitl Martinez Fausto</t>
  </si>
  <si>
    <t>Departamento 1330 DEPARTAMENTO DE MERCADOS</t>
  </si>
  <si>
    <t>Zuñiga Chavez J. Jesus</t>
  </si>
  <si>
    <t>ZUCJ-4303118</t>
  </si>
  <si>
    <t>Jefe Mercados</t>
  </si>
  <si>
    <t>Departamento 1510 DEPTO DE PROYECTOS ESPECIALES Y EDUCACION</t>
  </si>
  <si>
    <t>Gonzalez Briseño Lilia</t>
  </si>
  <si>
    <t>Departamento 1520 DEPTO DE DIFUSION CULTURAL</t>
  </si>
  <si>
    <t>Delgadillo Renteria Cornelio</t>
  </si>
  <si>
    <t>Jefe Difusion Cult</t>
  </si>
  <si>
    <t>Cervera Mendo Pedro Alejandro</t>
  </si>
  <si>
    <t>Departamento 1610 DEPARTAMENTO TURISMO Y ARTESANIAS</t>
  </si>
  <si>
    <t>Jefe Turismo</t>
  </si>
  <si>
    <t>Departamento 1700 DIRECCION AGRICULTURA, GANADERIA Y DESARROLLO RURAL</t>
  </si>
  <si>
    <t>Diaz Nuñez Rodolfo Jesus</t>
  </si>
  <si>
    <t>DINR-781122452</t>
  </si>
  <si>
    <t>Tavarez Macias Esmeralda</t>
  </si>
  <si>
    <t>Departamento 1900 DIRECCION DE PROTECION CIVIL Y BOMBEROS</t>
  </si>
  <si>
    <t>Camarena Sanchez Gerardo</t>
  </si>
  <si>
    <t>CASG-721218</t>
  </si>
  <si>
    <t>Director Protecc</t>
  </si>
  <si>
    <t>Rodriguez Ponce Ramiro</t>
  </si>
  <si>
    <t>ROPR-580419</t>
  </si>
  <si>
    <t>Ponce De Leon Flavio Cesar</t>
  </si>
  <si>
    <t>Jefe Imagen Urbana</t>
  </si>
  <si>
    <t>Martinez Jimenez Alvaro</t>
  </si>
  <si>
    <t>MAJA-730726</t>
  </si>
  <si>
    <t>Departamento 3000 DIRECCION INSTITUTO MPAL ATENCION A LA JUVENTUD</t>
  </si>
  <si>
    <t>Davila Martinez Karen Denisse</t>
  </si>
  <si>
    <t>DAMK-890914</t>
  </si>
  <si>
    <t>Coordinador Agencias</t>
  </si>
  <si>
    <t>Garcia Serrano Ricardo</t>
  </si>
  <si>
    <t>GASR</t>
  </si>
  <si>
    <t>VACC</t>
  </si>
  <si>
    <t>Jefe Almacen</t>
  </si>
  <si>
    <t>Jefa de Ingresos</t>
  </si>
  <si>
    <t>ROVH</t>
  </si>
  <si>
    <t>Vazquez Ibarra Jose Enrique</t>
  </si>
  <si>
    <t>VAIE</t>
  </si>
  <si>
    <t>Rodriguez Valenzuela Daniel</t>
  </si>
  <si>
    <t>ROVD</t>
  </si>
  <si>
    <t>Rameño Gonzalez Isidro</t>
  </si>
  <si>
    <t>RAGI</t>
  </si>
  <si>
    <t>Moreno Vivas Maria Guadalupe</t>
  </si>
  <si>
    <t>MOVG</t>
  </si>
  <si>
    <t>Mendoza Aviña Roberto Carlos</t>
  </si>
  <si>
    <t>Sub Director</t>
  </si>
  <si>
    <t>Chavez Ibarra Maria Guadalupe</t>
  </si>
  <si>
    <t>CAIG</t>
  </si>
  <si>
    <t>TOTAL NOMINA CUENTA CORRIENTE</t>
  </si>
  <si>
    <t>TOTAL NOMINA CUENTA FAFM</t>
  </si>
  <si>
    <t>TOTAL GENERAL BNX Y SANTANDER</t>
  </si>
  <si>
    <t>DIFERENCIA</t>
  </si>
  <si>
    <t xml:space="preserve">TOTAL  </t>
  </si>
  <si>
    <t>BASE MUNICIPIO DE JOCOTEPEC JALISCO</t>
  </si>
  <si>
    <t xml:space="preserve">NOMINA CORRESPONDIENTE A LA 2DA QUINCENA DEL MES DE ENERO 2010  </t>
  </si>
  <si>
    <t>Medico Veterinario</t>
  </si>
  <si>
    <t>Operador D-5</t>
  </si>
  <si>
    <t>Jefe de Ecologia</t>
  </si>
  <si>
    <t>Recaudador Ingresos</t>
  </si>
  <si>
    <t>Jefe</t>
  </si>
  <si>
    <t>Pintor</t>
  </si>
  <si>
    <t>Alonzo Chavez Anna Laura</t>
  </si>
  <si>
    <t>Tec Operativo</t>
  </si>
  <si>
    <t>Jefe de Catastro</t>
  </si>
  <si>
    <t xml:space="preserve">Asistente </t>
  </si>
  <si>
    <t>Enc Cartografia</t>
  </si>
  <si>
    <t>Tec Especializado</t>
  </si>
  <si>
    <t>Enc Tramite y Registro</t>
  </si>
  <si>
    <t xml:space="preserve">Enc de Valuacion </t>
  </si>
  <si>
    <t>01/28</t>
  </si>
  <si>
    <t>02/28</t>
  </si>
  <si>
    <t>04/28</t>
  </si>
  <si>
    <t>05/28</t>
  </si>
  <si>
    <t>06/28</t>
  </si>
  <si>
    <t>07/28</t>
  </si>
  <si>
    <t>08/28</t>
  </si>
  <si>
    <t>09/28</t>
  </si>
  <si>
    <t>Gutierrez Gaeta Ma de Jesus</t>
  </si>
  <si>
    <t>GUGJ</t>
  </si>
  <si>
    <t>10/28</t>
  </si>
  <si>
    <t>11/28</t>
  </si>
  <si>
    <t>12/28</t>
  </si>
  <si>
    <t>13/28</t>
  </si>
  <si>
    <t>14/28</t>
  </si>
  <si>
    <t>15/28</t>
  </si>
  <si>
    <t>16/28</t>
  </si>
  <si>
    <t>17/28</t>
  </si>
  <si>
    <t>18/28</t>
  </si>
  <si>
    <t>19/28</t>
  </si>
  <si>
    <t>20/28</t>
  </si>
  <si>
    <t>21/28</t>
  </si>
  <si>
    <t>22/28</t>
  </si>
  <si>
    <t>23/28</t>
  </si>
  <si>
    <t>24/28</t>
  </si>
  <si>
    <t>25/28</t>
  </si>
  <si>
    <t>26/28</t>
  </si>
  <si>
    <t>27/28</t>
  </si>
  <si>
    <t>28/28</t>
  </si>
  <si>
    <t>Martinez Mora Martha Gpe</t>
  </si>
  <si>
    <t>Aux Mantto</t>
  </si>
  <si>
    <t>Tecnico Mantto</t>
  </si>
  <si>
    <t>Tec Informatic</t>
  </si>
  <si>
    <t>Enc Policia Turist</t>
  </si>
  <si>
    <t>GURM</t>
  </si>
  <si>
    <t>GOLR</t>
  </si>
  <si>
    <t>VAPJ</t>
  </si>
  <si>
    <t>Operador Maquinaria</t>
  </si>
  <si>
    <t>IAVM</t>
  </si>
  <si>
    <t>Jefe  Des Social</t>
  </si>
  <si>
    <t>Jefe Operativo</t>
  </si>
  <si>
    <t>Director Serv Púb</t>
  </si>
  <si>
    <t>Jefe Alumbrado Púb</t>
  </si>
  <si>
    <t>GOBL</t>
  </si>
  <si>
    <t>DERC</t>
  </si>
  <si>
    <t>Jefe Prom Econ</t>
  </si>
  <si>
    <t>TAME</t>
  </si>
  <si>
    <t>Coordinad Grupos v</t>
  </si>
  <si>
    <t>Coord Operativo</t>
  </si>
  <si>
    <t>POLF</t>
  </si>
  <si>
    <t>Tec Operat</t>
  </si>
  <si>
    <t>Regulac Predios</t>
  </si>
  <si>
    <t>Control Edificacion</t>
  </si>
  <si>
    <t>SE CANCELO EL CHEQUE</t>
  </si>
  <si>
    <t>SE CANCELA CHEQUE PQ SE LE PAGO A SU PAPA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</si>
</sst>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</numFmts>
  <fonts count="6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0"/>
    </font>
    <font>
      <sz val="10"/>
      <color indexed="48"/>
      <name val="Arial"/>
      <family val="0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0"/>
    </font>
    <font>
      <sz val="20"/>
      <name val="Baskerville Old Face"/>
      <family val="1"/>
    </font>
    <font>
      <b/>
      <sz val="14"/>
      <name val="Perpetua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10"/>
      <name val="Cambria"/>
      <family val="1"/>
    </font>
    <font>
      <sz val="7"/>
      <name val="Arial"/>
      <family val="2"/>
    </font>
    <font>
      <sz val="24"/>
      <name val="Baskerville Old Face"/>
      <family val="1"/>
    </font>
    <font>
      <sz val="16"/>
      <name val="Iskoola Pota"/>
      <family val="1"/>
    </font>
    <font>
      <b/>
      <sz val="9"/>
      <name val="Centaur"/>
      <family val="1"/>
    </font>
    <font>
      <b/>
      <sz val="12"/>
      <name val="Andalus"/>
      <family val="0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b/>
      <sz val="12"/>
      <name val="Arial Unicode MS"/>
      <family val="2"/>
    </font>
    <font>
      <b/>
      <sz val="8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164" fontId="0" fillId="0" borderId="1" xfId="0" applyNumberForma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/>
    </xf>
    <xf numFmtId="164" fontId="0" fillId="0" borderId="3" xfId="0" applyNumberFormat="1" applyFill="1" applyBorder="1" applyAlignment="1">
      <alignment horizontal="centerContinuous"/>
    </xf>
    <xf numFmtId="164" fontId="0" fillId="0" borderId="3" xfId="0" applyNumberFormat="1" applyFill="1" applyBorder="1" applyAlignment="1">
      <alignment horizontal="centerContinuous" wrapText="1"/>
    </xf>
    <xf numFmtId="0" fontId="5" fillId="0" borderId="4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5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centerContinuous"/>
    </xf>
    <xf numFmtId="164" fontId="0" fillId="0" borderId="6" xfId="0" applyNumberFormat="1" applyFill="1" applyBorder="1" applyAlignment="1">
      <alignment horizontal="centerContinuous" wrapText="1"/>
    </xf>
    <xf numFmtId="16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 horizontal="centerContinuous" wrapText="1"/>
    </xf>
    <xf numFmtId="164" fontId="11" fillId="0" borderId="8" xfId="0" applyNumberFormat="1" applyFont="1" applyFill="1" applyBorder="1" applyAlignment="1">
      <alignment horizontal="centerContinuous"/>
    </xf>
    <xf numFmtId="49" fontId="6" fillId="0" borderId="9" xfId="0" applyNumberFormat="1" applyFont="1" applyFill="1" applyBorder="1" applyAlignment="1">
      <alignment horizontal="centerContinuous"/>
    </xf>
    <xf numFmtId="164" fontId="11" fillId="0" borderId="10" xfId="0" applyNumberFormat="1" applyFont="1" applyFill="1" applyBorder="1" applyAlignment="1">
      <alignment horizontal="centerContinuous"/>
    </xf>
    <xf numFmtId="164" fontId="11" fillId="0" borderId="1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2" borderId="7" xfId="0" applyNumberFormat="1" applyFont="1" applyFill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6" fillId="0" borderId="1" xfId="0" applyNumberFormat="1" applyFont="1" applyFill="1" applyBorder="1" applyAlignment="1">
      <alignment/>
    </xf>
    <xf numFmtId="0" fontId="4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centerContinuous" wrapText="1"/>
    </xf>
    <xf numFmtId="164" fontId="6" fillId="2" borderId="12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/>
    </xf>
    <xf numFmtId="164" fontId="10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/>
    </xf>
    <xf numFmtId="164" fontId="11" fillId="3" borderId="1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10" xfId="0" applyNumberFormat="1" applyFont="1" applyFill="1" applyBorder="1" applyAlignment="1">
      <alignment/>
    </xf>
    <xf numFmtId="164" fontId="11" fillId="3" borderId="11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164" fontId="4" fillId="2" borderId="12" xfId="0" applyNumberFormat="1" applyFont="1" applyFill="1" applyBorder="1" applyAlignment="1">
      <alignment wrapText="1"/>
    </xf>
    <xf numFmtId="164" fontId="4" fillId="2" borderId="12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/>
    </xf>
    <xf numFmtId="164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 wrapText="1"/>
    </xf>
    <xf numFmtId="164" fontId="7" fillId="3" borderId="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" borderId="1" xfId="0" applyNumberFormat="1" applyFont="1" applyFill="1" applyBorder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4" fontId="7" fillId="3" borderId="14" xfId="0" applyNumberFormat="1" applyFont="1" applyFill="1" applyBorder="1" applyAlignment="1">
      <alignment horizontal="right"/>
    </xf>
    <xf numFmtId="164" fontId="0" fillId="4" borderId="13" xfId="0" applyNumberForma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11" fillId="4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11" fillId="4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 wrapText="1"/>
    </xf>
    <xf numFmtId="164" fontId="14" fillId="4" borderId="1" xfId="0" applyNumberFormat="1" applyFont="1" applyFill="1" applyBorder="1" applyAlignment="1">
      <alignment/>
    </xf>
    <xf numFmtId="164" fontId="11" fillId="4" borderId="1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8" fillId="4" borderId="1" xfId="0" applyNumberFormat="1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164" fontId="7" fillId="3" borderId="6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164" fontId="0" fillId="5" borderId="0" xfId="0" applyNumberFormat="1" applyFill="1" applyAlignment="1">
      <alignment wrapText="1"/>
    </xf>
    <xf numFmtId="164" fontId="11" fillId="5" borderId="0" xfId="0" applyNumberFormat="1" applyFont="1" applyFill="1" applyAlignment="1">
      <alignment/>
    </xf>
    <xf numFmtId="0" fontId="4" fillId="6" borderId="1" xfId="0" applyFont="1" applyFill="1" applyBorder="1" applyAlignment="1">
      <alignment/>
    </xf>
    <xf numFmtId="164" fontId="10" fillId="6" borderId="1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9" fillId="6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" borderId="1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14" fillId="4" borderId="1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/>
    </xf>
    <xf numFmtId="164" fontId="19" fillId="0" borderId="6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4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5" fillId="3" borderId="1" xfId="0" applyFont="1" applyFill="1" applyBorder="1" applyAlignment="1">
      <alignment/>
    </xf>
    <xf numFmtId="0" fontId="25" fillId="4" borderId="1" xfId="0" applyFont="1" applyFill="1" applyBorder="1" applyAlignment="1">
      <alignment/>
    </xf>
    <xf numFmtId="0" fontId="26" fillId="0" borderId="1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" xfId="0" applyNumberFormat="1" applyFont="1" applyFill="1" applyBorder="1" applyAlignment="1">
      <alignment/>
    </xf>
    <xf numFmtId="0" fontId="26" fillId="3" borderId="1" xfId="0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0" fillId="6" borderId="1" xfId="0" applyNumberFormat="1" applyFont="1" applyFill="1" applyBorder="1" applyAlignment="1">
      <alignment/>
    </xf>
    <xf numFmtId="164" fontId="11" fillId="6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28" fillId="0" borderId="3" xfId="0" applyNumberFormat="1" applyFont="1" applyFill="1" applyBorder="1" applyAlignment="1">
      <alignment horizontal="left"/>
    </xf>
    <xf numFmtId="164" fontId="29" fillId="0" borderId="6" xfId="0" applyNumberFormat="1" applyFont="1" applyFill="1" applyBorder="1" applyAlignment="1">
      <alignment/>
    </xf>
    <xf numFmtId="164" fontId="30" fillId="0" borderId="0" xfId="0" applyNumberFormat="1" applyFont="1" applyFill="1" applyBorder="1" applyAlignment="1">
      <alignment/>
    </xf>
    <xf numFmtId="164" fontId="31" fillId="0" borderId="3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 wrapText="1"/>
    </xf>
    <xf numFmtId="164" fontId="8" fillId="4" borderId="1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164" fontId="8" fillId="4" borderId="15" xfId="0" applyNumberFormat="1" applyFont="1" applyFill="1" applyBorder="1" applyAlignment="1">
      <alignment wrapText="1"/>
    </xf>
    <xf numFmtId="164" fontId="11" fillId="4" borderId="15" xfId="0" applyNumberFormat="1" applyFon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8" fillId="3" borderId="1" xfId="0" applyFont="1" applyFill="1" applyBorder="1" applyAlignment="1">
      <alignment/>
    </xf>
    <xf numFmtId="164" fontId="8" fillId="3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12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8" fillId="4" borderId="1" xfId="0" applyNumberFormat="1" applyFont="1" applyFill="1" applyBorder="1" applyAlignment="1">
      <alignment/>
    </xf>
    <xf numFmtId="164" fontId="10" fillId="3" borderId="1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Continuous" wrapText="1"/>
    </xf>
    <xf numFmtId="164" fontId="0" fillId="4" borderId="17" xfId="0" applyNumberFormat="1" applyFill="1" applyBorder="1" applyAlignment="1">
      <alignment/>
    </xf>
    <xf numFmtId="164" fontId="0" fillId="4" borderId="17" xfId="0" applyNumberFormat="1" applyFill="1" applyBorder="1" applyAlignment="1">
      <alignment wrapText="1"/>
    </xf>
    <xf numFmtId="164" fontId="11" fillId="4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11" fillId="0" borderId="21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164" fontId="14" fillId="0" borderId="20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/>
    </xf>
    <xf numFmtId="164" fontId="3" fillId="4" borderId="20" xfId="0" applyNumberFormat="1" applyFont="1" applyFill="1" applyBorder="1" applyAlignment="1">
      <alignment/>
    </xf>
    <xf numFmtId="164" fontId="14" fillId="4" borderId="20" xfId="0" applyNumberFormat="1" applyFont="1" applyFill="1" applyBorder="1" applyAlignment="1">
      <alignment wrapText="1"/>
    </xf>
    <xf numFmtId="164" fontId="11" fillId="4" borderId="21" xfId="0" applyNumberFormat="1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7" borderId="0" xfId="0" applyFont="1" applyFill="1" applyAlignment="1">
      <alignment/>
    </xf>
    <xf numFmtId="164" fontId="6" fillId="3" borderId="1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 horizontal="centerContinuous" wrapText="1"/>
    </xf>
    <xf numFmtId="0" fontId="3" fillId="0" borderId="23" xfId="0" applyFont="1" applyFill="1" applyBorder="1" applyAlignment="1">
      <alignment/>
    </xf>
    <xf numFmtId="0" fontId="14" fillId="0" borderId="17" xfId="0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14" fillId="0" borderId="17" xfId="0" applyNumberFormat="1" applyFont="1" applyFill="1" applyBorder="1" applyAlignment="1">
      <alignment/>
    </xf>
    <xf numFmtId="164" fontId="11" fillId="0" borderId="18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0" fontId="14" fillId="0" borderId="20" xfId="0" applyFont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14" fillId="0" borderId="20" xfId="0" applyFont="1" applyBorder="1" applyAlignment="1">
      <alignment horizontal="left"/>
    </xf>
    <xf numFmtId="164" fontId="3" fillId="0" borderId="27" xfId="0" applyNumberFormat="1" applyFont="1" applyFill="1" applyBorder="1" applyAlignment="1">
      <alignment/>
    </xf>
    <xf numFmtId="164" fontId="14" fillId="0" borderId="27" xfId="0" applyNumberFormat="1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164" fontId="3" fillId="5" borderId="0" xfId="0" applyNumberFormat="1" applyFont="1" applyFill="1" applyAlignment="1">
      <alignment/>
    </xf>
    <xf numFmtId="0" fontId="14" fillId="0" borderId="1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49" fontId="6" fillId="0" borderId="8" xfId="0" applyNumberFormat="1" applyFont="1" applyFill="1" applyBorder="1" applyAlignment="1">
      <alignment horizontal="centerContinuous"/>
    </xf>
    <xf numFmtId="164" fontId="11" fillId="0" borderId="9" xfId="0" applyNumberFormat="1" applyFont="1" applyFill="1" applyBorder="1" applyAlignment="1">
      <alignment horizontal="centerContinuous"/>
    </xf>
    <xf numFmtId="164" fontId="0" fillId="0" borderId="20" xfId="0" applyNumberForma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4" fillId="3" borderId="20" xfId="0" applyNumberFormat="1" applyFont="1" applyFill="1" applyBorder="1" applyAlignment="1">
      <alignment/>
    </xf>
    <xf numFmtId="164" fontId="7" fillId="3" borderId="20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14" fillId="0" borderId="16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49" fontId="11" fillId="0" borderId="10" xfId="0" applyNumberFormat="1" applyFont="1" applyBorder="1" applyAlignment="1">
      <alignment horizontal="centerContinuous"/>
    </xf>
    <xf numFmtId="0" fontId="34" fillId="2" borderId="29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/>
    </xf>
    <xf numFmtId="0" fontId="1" fillId="3" borderId="5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3" borderId="1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Fill="1" applyAlignment="1">
      <alignment horizontal="left"/>
    </xf>
    <xf numFmtId="164" fontId="0" fillId="8" borderId="0" xfId="0" applyNumberFormat="1" applyFill="1" applyAlignment="1">
      <alignment/>
    </xf>
    <xf numFmtId="164" fontId="0" fillId="8" borderId="0" xfId="0" applyNumberFormat="1" applyFill="1" applyAlignment="1">
      <alignment wrapText="1"/>
    </xf>
    <xf numFmtId="0" fontId="35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36" fillId="0" borderId="1" xfId="0" applyNumberFormat="1" applyFont="1" applyFill="1" applyBorder="1" applyAlignment="1">
      <alignment/>
    </xf>
    <xf numFmtId="0" fontId="12" fillId="7" borderId="13" xfId="0" applyFont="1" applyFill="1" applyBorder="1" applyAlignment="1">
      <alignment/>
    </xf>
    <xf numFmtId="164" fontId="12" fillId="7" borderId="13" xfId="0" applyNumberFormat="1" applyFont="1" applyFill="1" applyBorder="1" applyAlignment="1">
      <alignment/>
    </xf>
    <xf numFmtId="0" fontId="12" fillId="7" borderId="0" xfId="0" applyFont="1" applyFill="1" applyAlignment="1">
      <alignment/>
    </xf>
    <xf numFmtId="164" fontId="0" fillId="9" borderId="0" xfId="0" applyNumberFormat="1" applyFill="1" applyAlignment="1">
      <alignment/>
    </xf>
    <xf numFmtId="164" fontId="16" fillId="7" borderId="0" xfId="0" applyNumberFormat="1" applyFont="1" applyFill="1" applyAlignment="1">
      <alignment/>
    </xf>
    <xf numFmtId="164" fontId="0" fillId="7" borderId="0" xfId="0" applyNumberFormat="1" applyFont="1" applyFill="1" applyAlignment="1">
      <alignment/>
    </xf>
    <xf numFmtId="164" fontId="15" fillId="9" borderId="0" xfId="0" applyNumberFormat="1" applyFont="1" applyFill="1" applyAlignment="1">
      <alignment/>
    </xf>
    <xf numFmtId="0" fontId="4" fillId="7" borderId="0" xfId="0" applyFont="1" applyFill="1" applyBorder="1" applyAlignment="1">
      <alignment/>
    </xf>
    <xf numFmtId="164" fontId="14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1" fillId="7" borderId="0" xfId="0" applyNumberFormat="1" applyFont="1" applyFill="1" applyBorder="1" applyAlignment="1">
      <alignment/>
    </xf>
    <xf numFmtId="164" fontId="11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164" fontId="37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4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164" fontId="3" fillId="7" borderId="20" xfId="0" applyNumberFormat="1" applyFont="1" applyFill="1" applyBorder="1" applyAlignment="1">
      <alignment/>
    </xf>
    <xf numFmtId="164" fontId="11" fillId="7" borderId="21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4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 wrapText="1"/>
    </xf>
    <xf numFmtId="164" fontId="11" fillId="5" borderId="0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164" fontId="12" fillId="6" borderId="1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wrapText="1"/>
    </xf>
    <xf numFmtId="164" fontId="0" fillId="4" borderId="9" xfId="0" applyNumberForma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4" borderId="23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5" fillId="4" borderId="4" xfId="0" applyFont="1" applyFill="1" applyBorder="1" applyAlignment="1">
      <alignment/>
    </xf>
    <xf numFmtId="0" fontId="39" fillId="0" borderId="1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3" borderId="1" xfId="0" applyFont="1" applyFill="1" applyBorder="1" applyAlignment="1">
      <alignment/>
    </xf>
    <xf numFmtId="164" fontId="40" fillId="3" borderId="1" xfId="0" applyNumberFormat="1" applyFont="1" applyFill="1" applyBorder="1" applyAlignment="1">
      <alignment horizontal="right"/>
    </xf>
    <xf numFmtId="164" fontId="40" fillId="3" borderId="20" xfId="0" applyNumberFormat="1" applyFont="1" applyFill="1" applyBorder="1" applyAlignment="1">
      <alignment horizontal="right"/>
    </xf>
    <xf numFmtId="0" fontId="40" fillId="3" borderId="1" xfId="0" applyFont="1" applyFill="1" applyBorder="1" applyAlignment="1">
      <alignment/>
    </xf>
    <xf numFmtId="0" fontId="41" fillId="0" borderId="2" xfId="0" applyFont="1" applyFill="1" applyBorder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Alignment="1">
      <alignment/>
    </xf>
    <xf numFmtId="164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164" fontId="44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164" fontId="48" fillId="0" borderId="1" xfId="0" applyNumberFormat="1" applyFont="1" applyFill="1" applyBorder="1" applyAlignment="1">
      <alignment/>
    </xf>
    <xf numFmtId="164" fontId="49" fillId="0" borderId="1" xfId="0" applyNumberFormat="1" applyFont="1" applyFill="1" applyBorder="1" applyAlignment="1">
      <alignment/>
    </xf>
    <xf numFmtId="164" fontId="50" fillId="0" borderId="1" xfId="0" applyNumberFormat="1" applyFont="1" applyFill="1" applyBorder="1" applyAlignment="1">
      <alignment/>
    </xf>
    <xf numFmtId="164" fontId="51" fillId="0" borderId="1" xfId="0" applyNumberFormat="1" applyFont="1" applyFill="1" applyBorder="1" applyAlignment="1">
      <alignment/>
    </xf>
    <xf numFmtId="164" fontId="52" fillId="0" borderId="1" xfId="0" applyNumberFormat="1" applyFont="1" applyFill="1" applyBorder="1" applyAlignment="1">
      <alignment/>
    </xf>
    <xf numFmtId="164" fontId="53" fillId="0" borderId="1" xfId="0" applyNumberFormat="1" applyFont="1" applyFill="1" applyBorder="1" applyAlignment="1">
      <alignment/>
    </xf>
    <xf numFmtId="164" fontId="54" fillId="0" borderId="1" xfId="0" applyNumberFormat="1" applyFont="1" applyFill="1" applyBorder="1" applyAlignment="1">
      <alignment/>
    </xf>
    <xf numFmtId="164" fontId="52" fillId="4" borderId="1" xfId="0" applyNumberFormat="1" applyFont="1" applyFill="1" applyBorder="1" applyAlignment="1">
      <alignment/>
    </xf>
    <xf numFmtId="164" fontId="54" fillId="4" borderId="1" xfId="0" applyNumberFormat="1" applyFont="1" applyFill="1" applyBorder="1" applyAlignment="1">
      <alignment/>
    </xf>
    <xf numFmtId="164" fontId="53" fillId="3" borderId="1" xfId="0" applyNumberFormat="1" applyFont="1" applyFill="1" applyBorder="1" applyAlignment="1">
      <alignment/>
    </xf>
    <xf numFmtId="0" fontId="58" fillId="0" borderId="1" xfId="0" applyFont="1" applyFill="1" applyBorder="1" applyAlignment="1">
      <alignment/>
    </xf>
    <xf numFmtId="164" fontId="59" fillId="0" borderId="1" xfId="0" applyNumberFormat="1" applyFont="1" applyFill="1" applyBorder="1" applyAlignment="1">
      <alignment/>
    </xf>
    <xf numFmtId="164" fontId="57" fillId="0" borderId="1" xfId="0" applyNumberFormat="1" applyFont="1" applyFill="1" applyBorder="1" applyAlignment="1">
      <alignment/>
    </xf>
    <xf numFmtId="164" fontId="59" fillId="3" borderId="1" xfId="0" applyNumberFormat="1" applyFont="1" applyFill="1" applyBorder="1" applyAlignment="1">
      <alignment/>
    </xf>
    <xf numFmtId="0" fontId="50" fillId="0" borderId="1" xfId="0" applyFont="1" applyFill="1" applyBorder="1" applyAlignment="1">
      <alignment/>
    </xf>
    <xf numFmtId="164" fontId="51" fillId="0" borderId="16" xfId="0" applyNumberFormat="1" applyFont="1" applyFill="1" applyBorder="1" applyAlignment="1">
      <alignment/>
    </xf>
    <xf numFmtId="164" fontId="60" fillId="0" borderId="1" xfId="0" applyNumberFormat="1" applyFont="1" applyFill="1" applyBorder="1" applyAlignment="1">
      <alignment/>
    </xf>
    <xf numFmtId="164" fontId="48" fillId="4" borderId="1" xfId="0" applyNumberFormat="1" applyFont="1" applyFill="1" applyBorder="1" applyAlignment="1">
      <alignment/>
    </xf>
    <xf numFmtId="164" fontId="51" fillId="4" borderId="1" xfId="0" applyNumberFormat="1" applyFont="1" applyFill="1" applyBorder="1" applyAlignment="1">
      <alignment/>
    </xf>
    <xf numFmtId="164" fontId="62" fillId="0" borderId="1" xfId="0" applyNumberFormat="1" applyFont="1" applyFill="1" applyBorder="1" applyAlignment="1">
      <alignment/>
    </xf>
    <xf numFmtId="164" fontId="55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4" fontId="9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48" fillId="0" borderId="1" xfId="0" applyFont="1" applyBorder="1" applyAlignment="1">
      <alignment/>
    </xf>
    <xf numFmtId="0" fontId="51" fillId="0" borderId="1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52" fillId="4" borderId="1" xfId="0" applyNumberFormat="1" applyFont="1" applyFill="1" applyBorder="1" applyAlignment="1">
      <alignment wrapText="1"/>
    </xf>
    <xf numFmtId="164" fontId="48" fillId="0" borderId="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/>
    </xf>
    <xf numFmtId="164" fontId="54" fillId="4" borderId="1" xfId="0" applyNumberFormat="1" applyFont="1" applyFill="1" applyBorder="1" applyAlignment="1">
      <alignment wrapText="1"/>
    </xf>
    <xf numFmtId="0" fontId="64" fillId="0" borderId="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55" fillId="6" borderId="1" xfId="0" applyNumberFormat="1" applyFont="1" applyFill="1" applyBorder="1" applyAlignment="1">
      <alignment/>
    </xf>
    <xf numFmtId="164" fontId="61" fillId="6" borderId="1" xfId="0" applyNumberFormat="1" applyFont="1" applyFill="1" applyBorder="1" applyAlignment="1">
      <alignment/>
    </xf>
    <xf numFmtId="164" fontId="56" fillId="6" borderId="1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66" fillId="3" borderId="1" xfId="0" applyNumberFormat="1" applyFont="1" applyFill="1" applyBorder="1" applyAlignment="1">
      <alignment/>
    </xf>
    <xf numFmtId="164" fontId="66" fillId="0" borderId="1" xfId="0" applyNumberFormat="1" applyFont="1" applyFill="1" applyBorder="1" applyAlignment="1">
      <alignment/>
    </xf>
    <xf numFmtId="0" fontId="67" fillId="2" borderId="12" xfId="0" applyFont="1" applyFill="1" applyBorder="1" applyAlignment="1">
      <alignment wrapText="1"/>
    </xf>
    <xf numFmtId="164" fontId="67" fillId="2" borderId="12" xfId="0" applyNumberFormat="1" applyFont="1" applyFill="1" applyBorder="1" applyAlignment="1">
      <alignment wrapText="1"/>
    </xf>
    <xf numFmtId="164" fontId="67" fillId="2" borderId="7" xfId="0" applyNumberFormat="1" applyFont="1" applyFill="1" applyBorder="1" applyAlignment="1">
      <alignment horizontal="centerContinuous" wrapText="1"/>
    </xf>
    <xf numFmtId="164" fontId="67" fillId="2" borderId="12" xfId="0" applyNumberFormat="1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0" fontId="67" fillId="2" borderId="1" xfId="0" applyFont="1" applyFill="1" applyBorder="1" applyAlignment="1">
      <alignment wrapText="1"/>
    </xf>
    <xf numFmtId="164" fontId="67" fillId="2" borderId="1" xfId="0" applyNumberFormat="1" applyFont="1" applyFill="1" applyBorder="1" applyAlignment="1">
      <alignment wrapText="1"/>
    </xf>
    <xf numFmtId="164" fontId="65" fillId="2" borderId="7" xfId="0" applyNumberFormat="1" applyFont="1" applyFill="1" applyBorder="1" applyAlignment="1">
      <alignment horizontal="centerContinuous" wrapText="1"/>
    </xf>
    <xf numFmtId="0" fontId="56" fillId="2" borderId="12" xfId="0" applyFont="1" applyFill="1" applyBorder="1" applyAlignment="1">
      <alignment wrapText="1"/>
    </xf>
    <xf numFmtId="164" fontId="56" fillId="2" borderId="12" xfId="0" applyNumberFormat="1" applyFont="1" applyFill="1" applyBorder="1" applyAlignment="1">
      <alignment wrapText="1"/>
    </xf>
    <xf numFmtId="164" fontId="56" fillId="2" borderId="7" xfId="0" applyNumberFormat="1" applyFont="1" applyFill="1" applyBorder="1" applyAlignment="1">
      <alignment horizontal="centerContinuous" wrapText="1"/>
    </xf>
    <xf numFmtId="164" fontId="56" fillId="2" borderId="12" xfId="0" applyNumberFormat="1" applyFont="1" applyFill="1" applyBorder="1" applyAlignment="1">
      <alignment horizontal="center" wrapText="1"/>
    </xf>
    <xf numFmtId="0" fontId="50" fillId="2" borderId="0" xfId="0" applyFont="1" applyFill="1" applyAlignment="1">
      <alignment wrapText="1"/>
    </xf>
    <xf numFmtId="164" fontId="68" fillId="2" borderId="12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4" borderId="20" xfId="0" applyNumberFormat="1" applyFill="1" applyBorder="1" applyAlignment="1">
      <alignment/>
    </xf>
    <xf numFmtId="164" fontId="0" fillId="4" borderId="20" xfId="0" applyNumberFormat="1" applyFill="1" applyBorder="1" applyAlignment="1">
      <alignment wrapText="1"/>
    </xf>
    <xf numFmtId="0" fontId="3" fillId="0" borderId="20" xfId="0" applyFont="1" applyFill="1" applyBorder="1" applyAlignment="1">
      <alignment/>
    </xf>
    <xf numFmtId="164" fontId="11" fillId="0" borderId="20" xfId="0" applyNumberFormat="1" applyFont="1" applyFill="1" applyBorder="1" applyAlignment="1">
      <alignment/>
    </xf>
    <xf numFmtId="164" fontId="1" fillId="7" borderId="20" xfId="0" applyNumberFormat="1" applyFont="1" applyFill="1" applyBorder="1" applyAlignment="1">
      <alignment/>
    </xf>
    <xf numFmtId="164" fontId="4" fillId="7" borderId="20" xfId="0" applyNumberFormat="1" applyFont="1" applyFill="1" applyBorder="1" applyAlignment="1">
      <alignment/>
    </xf>
    <xf numFmtId="0" fontId="4" fillId="7" borderId="19" xfId="0" applyFont="1" applyFill="1" applyBorder="1" applyAlignment="1">
      <alignment/>
    </xf>
    <xf numFmtId="164" fontId="6" fillId="7" borderId="21" xfId="0" applyNumberFormat="1" applyFont="1" applyFill="1" applyBorder="1" applyAlignment="1">
      <alignment/>
    </xf>
    <xf numFmtId="0" fontId="4" fillId="3" borderId="30" xfId="0" applyFont="1" applyFill="1" applyBorder="1" applyAlignment="1">
      <alignment/>
    </xf>
    <xf numFmtId="164" fontId="40" fillId="3" borderId="27" xfId="0" applyNumberFormat="1" applyFont="1" applyFill="1" applyBorder="1" applyAlignment="1">
      <alignment horizontal="right"/>
    </xf>
    <xf numFmtId="164" fontId="1" fillId="3" borderId="27" xfId="0" applyNumberFormat="1" applyFont="1" applyFill="1" applyBorder="1" applyAlignment="1">
      <alignment/>
    </xf>
    <xf numFmtId="164" fontId="4" fillId="3" borderId="27" xfId="0" applyNumberFormat="1" applyFont="1" applyFill="1" applyBorder="1" applyAlignment="1">
      <alignment/>
    </xf>
    <xf numFmtId="164" fontId="6" fillId="3" borderId="28" xfId="0" applyNumberFormat="1" applyFont="1" applyFill="1" applyBorder="1" applyAlignment="1">
      <alignment/>
    </xf>
    <xf numFmtId="164" fontId="56" fillId="2" borderId="1" xfId="0" applyNumberFormat="1" applyFont="1" applyFill="1" applyBorder="1" applyAlignment="1">
      <alignment wrapText="1"/>
    </xf>
    <xf numFmtId="164" fontId="65" fillId="2" borderId="22" xfId="0" applyNumberFormat="1" applyFont="1" applyFill="1" applyBorder="1" applyAlignment="1">
      <alignment horizontal="centerContinuous" wrapText="1"/>
    </xf>
    <xf numFmtId="164" fontId="67" fillId="2" borderId="22" xfId="0" applyNumberFormat="1" applyFont="1" applyFill="1" applyBorder="1" applyAlignment="1">
      <alignment horizontal="centerContinuous" wrapText="1"/>
    </xf>
    <xf numFmtId="164" fontId="56" fillId="2" borderId="22" xfId="0" applyNumberFormat="1" applyFont="1" applyFill="1" applyBorder="1" applyAlignment="1">
      <alignment horizontal="centerContinuous" wrapText="1"/>
    </xf>
    <xf numFmtId="164" fontId="68" fillId="2" borderId="1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wrapText="1"/>
    </xf>
    <xf numFmtId="164" fontId="47" fillId="0" borderId="20" xfId="0" applyNumberFormat="1" applyFont="1" applyFill="1" applyBorder="1" applyAlignment="1">
      <alignment/>
    </xf>
    <xf numFmtId="164" fontId="65" fillId="2" borderId="1" xfId="0" applyNumberFormat="1" applyFont="1" applyFill="1" applyBorder="1" applyAlignment="1">
      <alignment horizontal="centerContinuous" wrapText="1"/>
    </xf>
    <xf numFmtId="164" fontId="67" fillId="2" borderId="1" xfId="0" applyNumberFormat="1" applyFont="1" applyFill="1" applyBorder="1" applyAlignment="1">
      <alignment horizontal="centerContinuous" wrapText="1"/>
    </xf>
    <xf numFmtId="164" fontId="56" fillId="2" borderId="1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0" fontId="4" fillId="2" borderId="20" xfId="0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Continuous" wrapText="1"/>
    </xf>
    <xf numFmtId="164" fontId="6" fillId="3" borderId="20" xfId="0" applyNumberFormat="1" applyFont="1" applyFill="1" applyBorder="1" applyAlignment="1">
      <alignment/>
    </xf>
    <xf numFmtId="164" fontId="0" fillId="0" borderId="20" xfId="0" applyNumberFormat="1" applyFill="1" applyBorder="1" applyAlignment="1">
      <alignment wrapText="1"/>
    </xf>
    <xf numFmtId="0" fontId="12" fillId="7" borderId="20" xfId="0" applyFont="1" applyFill="1" applyBorder="1" applyAlignment="1">
      <alignment/>
    </xf>
    <xf numFmtId="164" fontId="12" fillId="7" borderId="20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49" fillId="0" borderId="20" xfId="0" applyNumberFormat="1" applyFont="1" applyFill="1" applyBorder="1" applyAlignment="1">
      <alignment/>
    </xf>
    <xf numFmtId="0" fontId="4" fillId="2" borderId="31" xfId="0" applyFont="1" applyFill="1" applyBorder="1" applyAlignment="1">
      <alignment wrapText="1"/>
    </xf>
    <xf numFmtId="164" fontId="1" fillId="2" borderId="32" xfId="0" applyNumberFormat="1" applyFont="1" applyFill="1" applyBorder="1" applyAlignment="1">
      <alignment wrapText="1"/>
    </xf>
    <xf numFmtId="164" fontId="9" fillId="2" borderId="32" xfId="0" applyNumberFormat="1" applyFont="1" applyFill="1" applyBorder="1" applyAlignment="1">
      <alignment horizontal="centerContinuous" wrapText="1"/>
    </xf>
    <xf numFmtId="164" fontId="4" fillId="2" borderId="32" xfId="0" applyNumberFormat="1" applyFont="1" applyFill="1" applyBorder="1" applyAlignment="1">
      <alignment horizontal="centerContinuous" wrapText="1"/>
    </xf>
    <xf numFmtId="164" fontId="1" fillId="2" borderId="32" xfId="0" applyNumberFormat="1" applyFont="1" applyFill="1" applyBorder="1" applyAlignment="1">
      <alignment horizontal="centerContinuous" wrapText="1"/>
    </xf>
    <xf numFmtId="164" fontId="6" fillId="2" borderId="33" xfId="0" applyNumberFormat="1" applyFont="1" applyFill="1" applyBorder="1" applyAlignment="1">
      <alignment horizontal="center" wrapText="1"/>
    </xf>
    <xf numFmtId="164" fontId="7" fillId="3" borderId="27" xfId="0" applyNumberFormat="1" applyFont="1" applyFill="1" applyBorder="1" applyAlignment="1">
      <alignment/>
    </xf>
    <xf numFmtId="164" fontId="57" fillId="3" borderId="27" xfId="0" applyNumberFormat="1" applyFont="1" applyFill="1" applyBorder="1" applyAlignment="1">
      <alignment/>
    </xf>
    <xf numFmtId="164" fontId="6" fillId="3" borderId="28" xfId="0" applyNumberFormat="1" applyFont="1" applyFill="1" applyBorder="1" applyAlignment="1">
      <alignment/>
    </xf>
    <xf numFmtId="0" fontId="12" fillId="7" borderId="19" xfId="0" applyFont="1" applyFill="1" applyBorder="1" applyAlignment="1">
      <alignment/>
    </xf>
    <xf numFmtId="164" fontId="12" fillId="7" borderId="21" xfId="0" applyNumberFormat="1" applyFont="1" applyFill="1" applyBorder="1" applyAlignment="1">
      <alignment/>
    </xf>
    <xf numFmtId="0" fontId="49" fillId="0" borderId="0" xfId="0" applyFont="1" applyFill="1" applyAlignment="1">
      <alignment wrapText="1"/>
    </xf>
    <xf numFmtId="164" fontId="14" fillId="4" borderId="17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14" fillId="4" borderId="17" xfId="0" applyNumberFormat="1" applyFont="1" applyFill="1" applyBorder="1" applyAlignment="1">
      <alignment wrapText="1"/>
    </xf>
    <xf numFmtId="164" fontId="10" fillId="0" borderId="20" xfId="0" applyNumberFormat="1" applyFont="1" applyFill="1" applyBorder="1" applyAlignment="1">
      <alignment/>
    </xf>
    <xf numFmtId="164" fontId="67" fillId="2" borderId="1" xfId="0" applyNumberFormat="1" applyFont="1" applyFill="1" applyBorder="1" applyAlignment="1">
      <alignment horizontal="center" wrapText="1"/>
    </xf>
    <xf numFmtId="0" fontId="24" fillId="4" borderId="19" xfId="0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0" fontId="24" fillId="4" borderId="23" xfId="0" applyFont="1" applyFill="1" applyBorder="1" applyAlignment="1">
      <alignment/>
    </xf>
    <xf numFmtId="0" fontId="39" fillId="0" borderId="30" xfId="0" applyFon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" fillId="2" borderId="20" xfId="0" applyNumberFormat="1" applyFont="1" applyFill="1" applyBorder="1" applyAlignment="1">
      <alignment wrapText="1"/>
    </xf>
    <xf numFmtId="164" fontId="4" fillId="2" borderId="20" xfId="0" applyNumberFormat="1" applyFont="1" applyFill="1" applyBorder="1" applyAlignment="1">
      <alignment horizontal="center" wrapText="1"/>
    </xf>
    <xf numFmtId="0" fontId="23" fillId="4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4" fillId="0" borderId="20" xfId="0" applyNumberFormat="1" applyFont="1" applyFill="1" applyBorder="1" applyAlignment="1">
      <alignment/>
    </xf>
    <xf numFmtId="164" fontId="0" fillId="7" borderId="20" xfId="0" applyNumberFormat="1" applyFill="1" applyBorder="1" applyAlignment="1">
      <alignment/>
    </xf>
    <xf numFmtId="0" fontId="4" fillId="2" borderId="19" xfId="0" applyFont="1" applyFill="1" applyBorder="1" applyAlignment="1">
      <alignment wrapText="1"/>
    </xf>
    <xf numFmtId="164" fontId="4" fillId="2" borderId="21" xfId="0" applyNumberFormat="1" applyFont="1" applyFill="1" applyBorder="1" applyAlignment="1">
      <alignment horizontal="center" wrapText="1"/>
    </xf>
    <xf numFmtId="0" fontId="23" fillId="4" borderId="19" xfId="0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1" fillId="3" borderId="27" xfId="0" applyNumberFormat="1" applyFont="1" applyFill="1" applyBorder="1" applyAlignment="1">
      <alignment/>
    </xf>
    <xf numFmtId="164" fontId="7" fillId="4" borderId="20" xfId="0" applyNumberFormat="1" applyFont="1" applyFill="1" applyBorder="1" applyAlignment="1">
      <alignment/>
    </xf>
    <xf numFmtId="164" fontId="1" fillId="4" borderId="20" xfId="0" applyNumberFormat="1" applyFont="1" applyFill="1" applyBorder="1" applyAlignment="1">
      <alignment/>
    </xf>
    <xf numFmtId="164" fontId="9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/>
    </xf>
    <xf numFmtId="164" fontId="4" fillId="4" borderId="20" xfId="0" applyNumberFormat="1" applyFont="1" applyFill="1" applyBorder="1" applyAlignment="1">
      <alignment horizontal="centerContinuous" wrapText="1"/>
    </xf>
    <xf numFmtId="164" fontId="1" fillId="4" borderId="20" xfId="0" applyNumberFormat="1" applyFont="1" applyFill="1" applyBorder="1" applyAlignment="1">
      <alignment horizontal="centerContinuous"/>
    </xf>
    <xf numFmtId="164" fontId="6" fillId="4" borderId="20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164" fontId="8" fillId="2" borderId="20" xfId="0" applyNumberFormat="1" applyFont="1" applyFill="1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7" fillId="2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8" fillId="4" borderId="20" xfId="0" applyNumberFormat="1" applyFont="1" applyFill="1" applyBorder="1" applyAlignment="1">
      <alignment/>
    </xf>
    <xf numFmtId="164" fontId="67" fillId="2" borderId="20" xfId="0" applyNumberFormat="1" applyFont="1" applyFill="1" applyBorder="1" applyAlignment="1">
      <alignment wrapText="1"/>
    </xf>
    <xf numFmtId="164" fontId="67" fillId="2" borderId="20" xfId="0" applyNumberFormat="1" applyFont="1" applyFill="1" applyBorder="1" applyAlignment="1">
      <alignment horizontal="centerContinuous" wrapText="1"/>
    </xf>
    <xf numFmtId="0" fontId="67" fillId="2" borderId="19" xfId="0" applyFont="1" applyFill="1" applyBorder="1" applyAlignment="1">
      <alignment wrapText="1"/>
    </xf>
    <xf numFmtId="164" fontId="67" fillId="2" borderId="21" xfId="0" applyNumberFormat="1" applyFont="1" applyFill="1" applyBorder="1" applyAlignment="1">
      <alignment horizontal="center" wrapText="1"/>
    </xf>
    <xf numFmtId="164" fontId="6" fillId="4" borderId="21" xfId="0" applyNumberFormat="1" applyFont="1" applyFill="1" applyBorder="1" applyAlignment="1">
      <alignment horizontal="center"/>
    </xf>
    <xf numFmtId="0" fontId="39" fillId="2" borderId="19" xfId="0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4" fillId="3" borderId="27" xfId="0" applyNumberFormat="1" applyFont="1" applyFill="1" applyBorder="1" applyAlignment="1">
      <alignment/>
    </xf>
    <xf numFmtId="164" fontId="7" fillId="3" borderId="27" xfId="0" applyNumberFormat="1" applyFont="1" applyFill="1" applyBorder="1" applyAlignment="1">
      <alignment/>
    </xf>
    <xf numFmtId="0" fontId="23" fillId="4" borderId="12" xfId="0" applyFon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2" xfId="0" applyNumberFormat="1" applyFill="1" applyBorder="1" applyAlignment="1">
      <alignment wrapText="1"/>
    </xf>
    <xf numFmtId="164" fontId="11" fillId="4" borderId="12" xfId="0" applyNumberFormat="1" applyFont="1" applyFill="1" applyBorder="1" applyAlignment="1">
      <alignment/>
    </xf>
    <xf numFmtId="164" fontId="7" fillId="0" borderId="20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12" fillId="0" borderId="21" xfId="0" applyNumberFormat="1" applyFont="1" applyFill="1" applyBorder="1" applyAlignment="1">
      <alignment/>
    </xf>
    <xf numFmtId="164" fontId="6" fillId="0" borderId="21" xfId="0" applyNumberFormat="1" applyFont="1" applyFill="1" applyBorder="1" applyAlignment="1">
      <alignment/>
    </xf>
    <xf numFmtId="0" fontId="7" fillId="3" borderId="3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"/>
    </xf>
    <xf numFmtId="164" fontId="11" fillId="4" borderId="9" xfId="0" applyNumberFormat="1" applyFont="1" applyFill="1" applyBorder="1" applyAlignment="1">
      <alignment/>
    </xf>
    <xf numFmtId="0" fontId="25" fillId="4" borderId="12" xfId="0" applyFont="1" applyFill="1" applyBorder="1" applyAlignment="1">
      <alignment/>
    </xf>
    <xf numFmtId="0" fontId="25" fillId="3" borderId="12" xfId="0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164" fontId="0" fillId="3" borderId="12" xfId="0" applyNumberFormat="1" applyFill="1" applyBorder="1" applyAlignment="1">
      <alignment wrapText="1"/>
    </xf>
    <xf numFmtId="164" fontId="11" fillId="3" borderId="12" xfId="0" applyNumberFormat="1" applyFont="1" applyFill="1" applyBorder="1" applyAlignment="1">
      <alignment/>
    </xf>
    <xf numFmtId="164" fontId="38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 wrapText="1"/>
    </xf>
    <xf numFmtId="164" fontId="57" fillId="6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/>
    </xf>
    <xf numFmtId="164" fontId="14" fillId="9" borderId="1" xfId="0" applyNumberFormat="1" applyFont="1" applyFill="1" applyBorder="1" applyAlignment="1">
      <alignment/>
    </xf>
    <xf numFmtId="164" fontId="3" fillId="9" borderId="1" xfId="0" applyNumberFormat="1" applyFont="1" applyFill="1" applyBorder="1" applyAlignment="1">
      <alignment/>
    </xf>
    <xf numFmtId="164" fontId="3" fillId="9" borderId="1" xfId="0" applyNumberFormat="1" applyFont="1" applyFill="1" applyBorder="1" applyAlignment="1">
      <alignment/>
    </xf>
    <xf numFmtId="0" fontId="0" fillId="9" borderId="13" xfId="0" applyFont="1" applyFill="1" applyBorder="1" applyAlignment="1">
      <alignment/>
    </xf>
    <xf numFmtId="164" fontId="14" fillId="9" borderId="13" xfId="0" applyNumberFormat="1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0" fillId="9" borderId="13" xfId="0" applyNumberFormat="1" applyFont="1" applyFill="1" applyBorder="1" applyAlignment="1">
      <alignment/>
    </xf>
    <xf numFmtId="164" fontId="14" fillId="9" borderId="1" xfId="0" applyNumberFormat="1" applyFont="1" applyFill="1" applyBorder="1" applyAlignment="1">
      <alignment/>
    </xf>
    <xf numFmtId="164" fontId="8" fillId="9" borderId="1" xfId="0" applyNumberFormat="1" applyFont="1" applyFill="1" applyBorder="1" applyAlignment="1">
      <alignment/>
    </xf>
    <xf numFmtId="164" fontId="33" fillId="0" borderId="16" xfId="0" applyNumberFormat="1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3" fillId="0" borderId="1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0"/>
  <sheetViews>
    <sheetView workbookViewId="0" topLeftCell="F732">
      <selection activeCell="P740" sqref="P740"/>
    </sheetView>
  </sheetViews>
  <sheetFormatPr defaultColWidth="11.421875" defaultRowHeight="12.75"/>
  <cols>
    <col min="1" max="1" width="9.140625" style="19" customWidth="1"/>
    <col min="2" max="2" width="34.7109375" style="3" customWidth="1"/>
    <col min="3" max="3" width="10.8515625" style="3" customWidth="1"/>
    <col min="4" max="5" width="12.28125" style="3" customWidth="1"/>
    <col min="6" max="6" width="11.57421875" style="3" customWidth="1"/>
    <col min="7" max="7" width="10.8515625" style="3" bestFit="1" customWidth="1"/>
    <col min="8" max="8" width="10.8515625" style="3" customWidth="1"/>
    <col min="9" max="9" width="12.140625" style="3" bestFit="1" customWidth="1"/>
    <col min="10" max="10" width="11.00390625" style="3" customWidth="1"/>
    <col min="11" max="11" width="12.28125" style="21" bestFit="1" customWidth="1"/>
    <col min="12" max="12" width="11.57421875" style="3" hidden="1" customWidth="1"/>
    <col min="13" max="13" width="13.57421875" style="3" bestFit="1" customWidth="1"/>
    <col min="14" max="14" width="11.28125" style="3" bestFit="1" customWidth="1"/>
    <col min="15" max="15" width="9.00390625" style="3" bestFit="1" customWidth="1"/>
    <col min="16" max="16" width="14.8515625" style="3" bestFit="1" customWidth="1"/>
    <col min="17" max="17" width="34.28125" style="33" customWidth="1"/>
    <col min="18" max="16384" width="11.421875" style="4" customWidth="1"/>
  </cols>
  <sheetData>
    <row r="1" spans="1:17" ht="33.75">
      <c r="A1" s="311" t="s">
        <v>0</v>
      </c>
      <c r="B1" s="158"/>
      <c r="C1" s="134" t="s">
        <v>1074</v>
      </c>
      <c r="D1" s="6"/>
      <c r="E1" s="6"/>
      <c r="F1" s="6"/>
      <c r="G1" s="6"/>
      <c r="H1" s="6"/>
      <c r="I1" s="6"/>
      <c r="J1" s="6"/>
      <c r="K1" s="6"/>
      <c r="L1" s="6"/>
      <c r="M1" s="7"/>
      <c r="N1" s="6"/>
      <c r="O1" s="6"/>
      <c r="P1" s="6"/>
      <c r="Q1" s="29"/>
    </row>
    <row r="2" spans="1:18" ht="20.25">
      <c r="A2" s="8"/>
      <c r="B2" s="136" t="s">
        <v>232</v>
      </c>
      <c r="C2" s="9"/>
      <c r="D2" s="9"/>
      <c r="E2" s="9"/>
      <c r="F2" s="9"/>
      <c r="G2" s="9"/>
      <c r="H2" s="9"/>
      <c r="I2" s="10"/>
      <c r="J2" s="10"/>
      <c r="K2" s="9"/>
      <c r="L2" s="9"/>
      <c r="M2" s="11"/>
      <c r="N2" s="9"/>
      <c r="O2" s="9"/>
      <c r="P2" s="9"/>
      <c r="Q2" s="30" t="s">
        <v>1090</v>
      </c>
      <c r="R2" s="159"/>
    </row>
    <row r="3" spans="1:17" ht="24.75">
      <c r="A3" s="12"/>
      <c r="B3" s="49"/>
      <c r="C3" s="13"/>
      <c r="D3" s="135" t="s">
        <v>1075</v>
      </c>
      <c r="E3" s="14"/>
      <c r="F3" s="14"/>
      <c r="G3" s="14"/>
      <c r="H3" s="14"/>
      <c r="I3" s="14"/>
      <c r="J3" s="14"/>
      <c r="K3" s="14"/>
      <c r="L3" s="14"/>
      <c r="M3" s="15"/>
      <c r="N3" s="14"/>
      <c r="O3" s="14"/>
      <c r="P3" s="14"/>
      <c r="Q3" s="31"/>
    </row>
    <row r="4" spans="1:17" s="160" customFormat="1" ht="24" thickBot="1">
      <c r="A4" s="54" t="s">
        <v>1</v>
      </c>
      <c r="B4" s="55" t="s">
        <v>2</v>
      </c>
      <c r="C4" s="55" t="s">
        <v>3</v>
      </c>
      <c r="D4" s="55" t="s">
        <v>4</v>
      </c>
      <c r="E4" s="46" t="s">
        <v>5</v>
      </c>
      <c r="F4" s="28" t="s">
        <v>36</v>
      </c>
      <c r="G4" s="28" t="s">
        <v>20</v>
      </c>
      <c r="H4" s="28" t="s">
        <v>45</v>
      </c>
      <c r="I4" s="46" t="s">
        <v>38</v>
      </c>
      <c r="J4" s="46" t="s">
        <v>22</v>
      </c>
      <c r="K4" s="46" t="s">
        <v>21</v>
      </c>
      <c r="L4" s="28" t="s">
        <v>27</v>
      </c>
      <c r="M4" s="56" t="s">
        <v>23</v>
      </c>
      <c r="N4" s="28" t="s">
        <v>24</v>
      </c>
      <c r="O4" s="28" t="s">
        <v>39</v>
      </c>
      <c r="P4" s="28" t="s">
        <v>37</v>
      </c>
      <c r="Q4" s="57" t="s">
        <v>25</v>
      </c>
    </row>
    <row r="5" spans="1:17" ht="20.25" customHeight="1" thickTop="1">
      <c r="A5" s="139" t="s">
        <v>233</v>
      </c>
      <c r="B5" s="109"/>
      <c r="C5" s="109"/>
      <c r="D5" s="109"/>
      <c r="E5" s="161"/>
      <c r="F5" s="162"/>
      <c r="G5" s="161"/>
      <c r="H5" s="161"/>
      <c r="I5" s="161"/>
      <c r="J5" s="161"/>
      <c r="K5" s="163"/>
      <c r="L5" s="161"/>
      <c r="M5" s="161"/>
      <c r="N5" s="161"/>
      <c r="O5" s="161"/>
      <c r="P5" s="161"/>
      <c r="Q5" s="164"/>
    </row>
    <row r="6" spans="1:17" ht="30" customHeight="1">
      <c r="A6" s="333">
        <v>1100001</v>
      </c>
      <c r="B6" s="323" t="s">
        <v>943</v>
      </c>
      <c r="C6" s="326" t="s">
        <v>944</v>
      </c>
      <c r="D6" s="326" t="s">
        <v>234</v>
      </c>
      <c r="E6" s="327">
        <v>11922</v>
      </c>
      <c r="F6" s="327">
        <v>0</v>
      </c>
      <c r="G6" s="327">
        <v>0</v>
      </c>
      <c r="H6" s="327">
        <v>0</v>
      </c>
      <c r="I6" s="327">
        <v>0</v>
      </c>
      <c r="J6" s="327">
        <v>0</v>
      </c>
      <c r="K6" s="327">
        <v>0</v>
      </c>
      <c r="L6" s="327">
        <v>0</v>
      </c>
      <c r="M6" s="327">
        <v>2035.43</v>
      </c>
      <c r="N6" s="327">
        <v>0</v>
      </c>
      <c r="O6" s="327">
        <v>0.17</v>
      </c>
      <c r="P6" s="327">
        <f>E6+F6+G6+I6-J6-L6-M6-K6+N6-O6</f>
        <v>9886.4</v>
      </c>
      <c r="Q6" s="32"/>
    </row>
    <row r="7" spans="1:17" ht="30" customHeight="1">
      <c r="A7" s="333">
        <v>1100002</v>
      </c>
      <c r="B7" s="323" t="s">
        <v>945</v>
      </c>
      <c r="C7" s="326" t="s">
        <v>946</v>
      </c>
      <c r="D7" s="326" t="s">
        <v>234</v>
      </c>
      <c r="E7" s="327">
        <v>11922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2035.43</v>
      </c>
      <c r="N7" s="327">
        <v>0</v>
      </c>
      <c r="O7" s="327">
        <v>0.17</v>
      </c>
      <c r="P7" s="327">
        <f>E7+F7+G7+I7-J7-L7-M7-K7+N7-O7</f>
        <v>9886.4</v>
      </c>
      <c r="Q7" s="16"/>
    </row>
    <row r="8" spans="1:17" ht="30" customHeight="1">
      <c r="A8" s="333">
        <v>1100003</v>
      </c>
      <c r="B8" s="323" t="s">
        <v>947</v>
      </c>
      <c r="C8" s="326" t="s">
        <v>948</v>
      </c>
      <c r="D8" s="326" t="s">
        <v>234</v>
      </c>
      <c r="E8" s="327">
        <v>11922</v>
      </c>
      <c r="F8" s="327">
        <v>0</v>
      </c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7">
        <v>0</v>
      </c>
      <c r="M8" s="327">
        <v>2035.43</v>
      </c>
      <c r="N8" s="327">
        <v>0</v>
      </c>
      <c r="O8" s="327">
        <v>-0.03</v>
      </c>
      <c r="P8" s="327">
        <f>E8+F8+G8+I8-J8-L8-M8-K8+N8-O8</f>
        <v>9886.6</v>
      </c>
      <c r="Q8" s="16"/>
    </row>
    <row r="9" spans="1:17" ht="30" customHeight="1">
      <c r="A9" s="333">
        <v>5400205</v>
      </c>
      <c r="B9" s="323" t="s">
        <v>939</v>
      </c>
      <c r="C9" s="326" t="s">
        <v>940</v>
      </c>
      <c r="D9" s="326" t="s">
        <v>234</v>
      </c>
      <c r="E9" s="327">
        <v>11922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2035.43</v>
      </c>
      <c r="N9" s="327">
        <v>0</v>
      </c>
      <c r="O9" s="327">
        <v>0.17</v>
      </c>
      <c r="P9" s="327">
        <f>E9+F9+G9+I9-J9-L9-M9-K9+N9-O9</f>
        <v>9886.4</v>
      </c>
      <c r="Q9" s="32"/>
    </row>
    <row r="10" spans="1:17" ht="30" customHeight="1">
      <c r="A10" s="333">
        <v>11100516</v>
      </c>
      <c r="B10" s="323" t="s">
        <v>941</v>
      </c>
      <c r="C10" s="326" t="s">
        <v>942</v>
      </c>
      <c r="D10" s="326" t="s">
        <v>234</v>
      </c>
      <c r="E10" s="327">
        <v>11922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2035.43</v>
      </c>
      <c r="N10" s="327">
        <v>0</v>
      </c>
      <c r="O10" s="327">
        <v>0.17</v>
      </c>
      <c r="P10" s="327">
        <f>E10+F10+G10+I10-J10-L10-M10-K10+N10-O10</f>
        <v>9886.4</v>
      </c>
      <c r="Q10" s="32"/>
    </row>
    <row r="11" spans="1:17" ht="27" customHeight="1">
      <c r="A11" s="305" t="s">
        <v>221</v>
      </c>
      <c r="B11" s="16"/>
      <c r="C11" s="16"/>
      <c r="D11" s="18"/>
      <c r="E11" s="366">
        <f aca="true" t="shared" si="0" ref="E11:P11">SUM(E6:E10)</f>
        <v>59610</v>
      </c>
      <c r="F11" s="366">
        <f t="shared" si="0"/>
        <v>0</v>
      </c>
      <c r="G11" s="366">
        <f t="shared" si="0"/>
        <v>0</v>
      </c>
      <c r="H11" s="366">
        <f t="shared" si="0"/>
        <v>0</v>
      </c>
      <c r="I11" s="366">
        <f t="shared" si="0"/>
        <v>0</v>
      </c>
      <c r="J11" s="366">
        <f t="shared" si="0"/>
        <v>0</v>
      </c>
      <c r="K11" s="366">
        <f t="shared" si="0"/>
        <v>0</v>
      </c>
      <c r="L11" s="366">
        <f t="shared" si="0"/>
        <v>0</v>
      </c>
      <c r="M11" s="366">
        <f t="shared" si="0"/>
        <v>10177.15</v>
      </c>
      <c r="N11" s="366">
        <f t="shared" si="0"/>
        <v>0</v>
      </c>
      <c r="O11" s="366">
        <f t="shared" si="0"/>
        <v>0.6500000000000001</v>
      </c>
      <c r="P11" s="366">
        <f t="shared" si="0"/>
        <v>49432.200000000004</v>
      </c>
      <c r="Q11" s="32"/>
    </row>
    <row r="12" spans="1:17" ht="20.25" customHeight="1">
      <c r="A12" s="139" t="s">
        <v>236</v>
      </c>
      <c r="B12" s="109"/>
      <c r="C12" s="109"/>
      <c r="D12" s="165"/>
      <c r="E12" s="105"/>
      <c r="F12" s="105"/>
      <c r="G12" s="105"/>
      <c r="H12" s="105"/>
      <c r="I12" s="105"/>
      <c r="J12" s="105"/>
      <c r="K12" s="106"/>
      <c r="L12" s="105"/>
      <c r="M12" s="105"/>
      <c r="N12" s="105"/>
      <c r="O12" s="105"/>
      <c r="P12" s="105"/>
      <c r="Q12" s="104"/>
    </row>
    <row r="13" spans="1:17" ht="30" customHeight="1">
      <c r="A13" s="333">
        <v>120001</v>
      </c>
      <c r="B13" s="323" t="s">
        <v>949</v>
      </c>
      <c r="C13" s="326" t="s">
        <v>950</v>
      </c>
      <c r="D13" s="329" t="s">
        <v>237</v>
      </c>
      <c r="E13" s="327">
        <v>11922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7">
        <v>0</v>
      </c>
      <c r="M13" s="327">
        <v>2035.43</v>
      </c>
      <c r="N13" s="327">
        <v>0</v>
      </c>
      <c r="O13" s="327">
        <v>0.17</v>
      </c>
      <c r="P13" s="327">
        <f>E13+F13+G13+I13-J13-L13-M13-K13+N13-O13</f>
        <v>9886.4</v>
      </c>
      <c r="Q13" s="32"/>
    </row>
    <row r="14" spans="1:17" ht="30" customHeight="1">
      <c r="A14" s="333">
        <v>120002</v>
      </c>
      <c r="B14" s="323" t="s">
        <v>951</v>
      </c>
      <c r="C14" s="326" t="s">
        <v>952</v>
      </c>
      <c r="D14" s="329" t="s">
        <v>237</v>
      </c>
      <c r="E14" s="327">
        <v>11922</v>
      </c>
      <c r="F14" s="327">
        <v>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2035.43</v>
      </c>
      <c r="N14" s="327">
        <v>0</v>
      </c>
      <c r="O14" s="327">
        <v>0.17</v>
      </c>
      <c r="P14" s="327">
        <f>E14+F14+G14+I14-J14-L14-M14-K14+N14-O14</f>
        <v>9886.4</v>
      </c>
      <c r="Q14" s="32"/>
    </row>
    <row r="15" spans="1:17" ht="24.75" customHeight="1">
      <c r="A15" s="305" t="s">
        <v>221</v>
      </c>
      <c r="B15" s="16"/>
      <c r="C15" s="327"/>
      <c r="D15" s="329"/>
      <c r="E15" s="366">
        <f>SUM(E13:E14)</f>
        <v>23844</v>
      </c>
      <c r="F15" s="366">
        <f aca="true" t="shared" si="1" ref="F15:O15">SUM(F13:F14)</f>
        <v>0</v>
      </c>
      <c r="G15" s="366">
        <f t="shared" si="1"/>
        <v>0</v>
      </c>
      <c r="H15" s="366">
        <f t="shared" si="1"/>
        <v>0</v>
      </c>
      <c r="I15" s="366">
        <f t="shared" si="1"/>
        <v>0</v>
      </c>
      <c r="J15" s="366">
        <f t="shared" si="1"/>
        <v>0</v>
      </c>
      <c r="K15" s="366">
        <f t="shared" si="1"/>
        <v>0</v>
      </c>
      <c r="L15" s="366">
        <f t="shared" si="1"/>
        <v>0</v>
      </c>
      <c r="M15" s="366">
        <f t="shared" si="1"/>
        <v>4070.86</v>
      </c>
      <c r="N15" s="366">
        <f t="shared" si="1"/>
        <v>0</v>
      </c>
      <c r="O15" s="366">
        <f t="shared" si="1"/>
        <v>0.34</v>
      </c>
      <c r="P15" s="366">
        <f>SUM(P13:P14)</f>
        <v>19772.8</v>
      </c>
      <c r="Q15" s="32"/>
    </row>
    <row r="16" spans="1:17" ht="20.25" customHeight="1">
      <c r="A16" s="139" t="s">
        <v>238</v>
      </c>
      <c r="B16" s="109"/>
      <c r="C16" s="330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104"/>
    </row>
    <row r="17" spans="1:17" ht="30" customHeight="1">
      <c r="A17" s="333">
        <v>1100004</v>
      </c>
      <c r="B17" s="323" t="s">
        <v>955</v>
      </c>
      <c r="C17" s="326" t="s">
        <v>956</v>
      </c>
      <c r="D17" s="329" t="s">
        <v>237</v>
      </c>
      <c r="E17" s="327">
        <v>11922</v>
      </c>
      <c r="F17" s="327">
        <v>0</v>
      </c>
      <c r="G17" s="327">
        <v>0</v>
      </c>
      <c r="H17" s="327">
        <v>0</v>
      </c>
      <c r="I17" s="327">
        <v>0</v>
      </c>
      <c r="J17" s="327">
        <v>0</v>
      </c>
      <c r="K17" s="327">
        <v>0</v>
      </c>
      <c r="L17" s="327">
        <v>0</v>
      </c>
      <c r="M17" s="327">
        <v>2035.43</v>
      </c>
      <c r="N17" s="327">
        <v>0</v>
      </c>
      <c r="O17" s="327">
        <v>0.17</v>
      </c>
      <c r="P17" s="327">
        <f>E17+F17+G17+I17-J17-L17-M17-K17+N17-O17</f>
        <v>9886.4</v>
      </c>
      <c r="Q17" s="16"/>
    </row>
    <row r="18" spans="1:17" ht="30" customHeight="1">
      <c r="A18" s="333">
        <v>130001</v>
      </c>
      <c r="B18" s="323" t="s">
        <v>953</v>
      </c>
      <c r="C18" s="326" t="s">
        <v>954</v>
      </c>
      <c r="D18" s="329" t="s">
        <v>237</v>
      </c>
      <c r="E18" s="327">
        <v>11922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2035.43</v>
      </c>
      <c r="N18" s="327">
        <v>0</v>
      </c>
      <c r="O18" s="327">
        <v>0.17</v>
      </c>
      <c r="P18" s="327">
        <f>E18+F18+G18+I18-J18-L18-M18-K18+N18-O18</f>
        <v>9886.4</v>
      </c>
      <c r="Q18" s="32"/>
    </row>
    <row r="19" spans="1:17" ht="24.75" customHeight="1">
      <c r="A19" s="305" t="s">
        <v>221</v>
      </c>
      <c r="B19" s="16"/>
      <c r="C19" s="327"/>
      <c r="D19" s="329"/>
      <c r="E19" s="366">
        <f aca="true" t="shared" si="2" ref="E19:P19">SUM(E17:E18)</f>
        <v>23844</v>
      </c>
      <c r="F19" s="366">
        <f t="shared" si="2"/>
        <v>0</v>
      </c>
      <c r="G19" s="366">
        <f t="shared" si="2"/>
        <v>0</v>
      </c>
      <c r="H19" s="366">
        <f t="shared" si="2"/>
        <v>0</v>
      </c>
      <c r="I19" s="366">
        <f t="shared" si="2"/>
        <v>0</v>
      </c>
      <c r="J19" s="366">
        <f t="shared" si="2"/>
        <v>0</v>
      </c>
      <c r="K19" s="366">
        <f t="shared" si="2"/>
        <v>0</v>
      </c>
      <c r="L19" s="366">
        <f t="shared" si="2"/>
        <v>0</v>
      </c>
      <c r="M19" s="366">
        <f t="shared" si="2"/>
        <v>4070.86</v>
      </c>
      <c r="N19" s="366">
        <f t="shared" si="2"/>
        <v>0</v>
      </c>
      <c r="O19" s="366">
        <f t="shared" si="2"/>
        <v>0.34</v>
      </c>
      <c r="P19" s="366">
        <f t="shared" si="2"/>
        <v>19772.8</v>
      </c>
      <c r="Q19" s="32"/>
    </row>
    <row r="20" spans="1:17" ht="20.25" customHeight="1">
      <c r="A20" s="139" t="s">
        <v>239</v>
      </c>
      <c r="B20" s="109"/>
      <c r="C20" s="330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104"/>
    </row>
    <row r="21" spans="1:17" ht="30" customHeight="1">
      <c r="A21" s="333">
        <v>2200103</v>
      </c>
      <c r="B21" s="323" t="s">
        <v>240</v>
      </c>
      <c r="C21" s="326" t="s">
        <v>241</v>
      </c>
      <c r="D21" s="329" t="s">
        <v>6</v>
      </c>
      <c r="E21" s="327">
        <v>2164.2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327">
        <v>0</v>
      </c>
      <c r="M21" s="327">
        <v>0</v>
      </c>
      <c r="N21" s="327">
        <v>57.29</v>
      </c>
      <c r="O21" s="327">
        <v>-0.11</v>
      </c>
      <c r="P21" s="327">
        <f>E21+F21+G21+I21-J21-L21-M21-K21+N21-O21</f>
        <v>2221.6</v>
      </c>
      <c r="Q21" s="32"/>
    </row>
    <row r="22" spans="1:17" ht="20.25" customHeight="1">
      <c r="A22" s="305" t="s">
        <v>221</v>
      </c>
      <c r="B22" s="16"/>
      <c r="C22" s="327"/>
      <c r="D22" s="327"/>
      <c r="E22" s="366">
        <f>E21</f>
        <v>2164.2</v>
      </c>
      <c r="F22" s="366">
        <f aca="true" t="shared" si="3" ref="F22:P22">F21</f>
        <v>0</v>
      </c>
      <c r="G22" s="366">
        <f t="shared" si="3"/>
        <v>0</v>
      </c>
      <c r="H22" s="366">
        <f t="shared" si="3"/>
        <v>0</v>
      </c>
      <c r="I22" s="366">
        <f t="shared" si="3"/>
        <v>0</v>
      </c>
      <c r="J22" s="366">
        <f t="shared" si="3"/>
        <v>0</v>
      </c>
      <c r="K22" s="366">
        <f>K21</f>
        <v>0</v>
      </c>
      <c r="L22" s="366">
        <f t="shared" si="3"/>
        <v>0</v>
      </c>
      <c r="M22" s="366">
        <f t="shared" si="3"/>
        <v>0</v>
      </c>
      <c r="N22" s="366">
        <f t="shared" si="3"/>
        <v>57.29</v>
      </c>
      <c r="O22" s="366">
        <f t="shared" si="3"/>
        <v>-0.11</v>
      </c>
      <c r="P22" s="366">
        <f t="shared" si="3"/>
        <v>2221.6</v>
      </c>
      <c r="Q22" s="32"/>
    </row>
    <row r="23" spans="1:17" s="25" customFormat="1" ht="24.75" customHeight="1">
      <c r="A23" s="65"/>
      <c r="B23" s="308" t="s">
        <v>40</v>
      </c>
      <c r="C23" s="332"/>
      <c r="D23" s="332"/>
      <c r="E23" s="365">
        <f>E11+E15+E19+E22</f>
        <v>109462.2</v>
      </c>
      <c r="F23" s="365">
        <f aca="true" t="shared" si="4" ref="F23:M23">F11+F15+F19+F22</f>
        <v>0</v>
      </c>
      <c r="G23" s="365">
        <f t="shared" si="4"/>
        <v>0</v>
      </c>
      <c r="H23" s="365">
        <f t="shared" si="4"/>
        <v>0</v>
      </c>
      <c r="I23" s="365">
        <f t="shared" si="4"/>
        <v>0</v>
      </c>
      <c r="J23" s="365">
        <f t="shared" si="4"/>
        <v>0</v>
      </c>
      <c r="K23" s="365">
        <f t="shared" si="4"/>
        <v>0</v>
      </c>
      <c r="L23" s="365">
        <f t="shared" si="4"/>
        <v>0</v>
      </c>
      <c r="M23" s="365">
        <f t="shared" si="4"/>
        <v>18318.87</v>
      </c>
      <c r="N23" s="365">
        <f>N11+N15+N19+N22</f>
        <v>57.29</v>
      </c>
      <c r="O23" s="365">
        <f>O11+O15+O19+O22</f>
        <v>1.2200000000000002</v>
      </c>
      <c r="P23" s="365">
        <f>P11+P15+P19+P22</f>
        <v>91199.40000000001</v>
      </c>
      <c r="Q23" s="67"/>
    </row>
    <row r="24" ht="20.25" customHeight="1">
      <c r="K24" s="3"/>
    </row>
    <row r="25" ht="20.25" customHeight="1">
      <c r="K25" s="3"/>
    </row>
    <row r="26" spans="1:23" s="315" customFormat="1" ht="20.25" customHeight="1">
      <c r="A26" s="312"/>
      <c r="B26" s="313"/>
      <c r="C26" s="313"/>
      <c r="D26" s="313" t="s">
        <v>52</v>
      </c>
      <c r="E26" s="313"/>
      <c r="F26" s="313"/>
      <c r="G26" s="313"/>
      <c r="H26" s="313"/>
      <c r="I26" s="313"/>
      <c r="J26" s="313" t="s">
        <v>54</v>
      </c>
      <c r="K26" s="313"/>
      <c r="L26" s="313"/>
      <c r="M26" s="313"/>
      <c r="N26" s="313"/>
      <c r="O26" s="313"/>
      <c r="P26" s="313"/>
      <c r="Q26" s="314"/>
      <c r="R26" s="313"/>
      <c r="S26" s="313"/>
      <c r="T26" s="313"/>
      <c r="U26" s="312"/>
      <c r="V26" s="312"/>
      <c r="W26" s="322"/>
    </row>
    <row r="27" spans="1:23" s="315" customFormat="1" ht="20.25" customHeight="1">
      <c r="A27" s="312" t="s">
        <v>53</v>
      </c>
      <c r="B27" s="313"/>
      <c r="C27" s="313"/>
      <c r="D27" s="313" t="s">
        <v>51</v>
      </c>
      <c r="E27" s="313"/>
      <c r="F27" s="313"/>
      <c r="G27" s="313"/>
      <c r="H27" s="313"/>
      <c r="I27" s="313"/>
      <c r="J27" s="313" t="s">
        <v>55</v>
      </c>
      <c r="K27" s="313"/>
      <c r="L27" s="313"/>
      <c r="M27" s="313"/>
      <c r="N27" s="313"/>
      <c r="O27" s="313"/>
      <c r="P27" s="313"/>
      <c r="Q27" s="314"/>
      <c r="R27" s="313"/>
      <c r="S27" s="313"/>
      <c r="T27" s="313"/>
      <c r="U27" s="312"/>
      <c r="V27" s="312"/>
      <c r="W27" s="322"/>
    </row>
    <row r="28" spans="2:23" ht="20.25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R28" s="20"/>
      <c r="S28" s="20"/>
      <c r="T28" s="20"/>
      <c r="U28" s="19"/>
      <c r="V28" s="19"/>
      <c r="W28" s="166"/>
    </row>
    <row r="29" spans="1:17" ht="33.75" customHeight="1">
      <c r="A29" s="311" t="s">
        <v>0</v>
      </c>
      <c r="B29" s="22"/>
      <c r="C29" s="6"/>
      <c r="D29" s="133" t="s">
        <v>1074</v>
      </c>
      <c r="E29" s="6"/>
      <c r="F29" s="6"/>
      <c r="G29" s="6"/>
      <c r="H29" s="6"/>
      <c r="I29" s="6"/>
      <c r="J29" s="6"/>
      <c r="K29" s="7"/>
      <c r="L29" s="6"/>
      <c r="M29" s="6"/>
      <c r="N29" s="6"/>
      <c r="O29" s="6"/>
      <c r="P29" s="6"/>
      <c r="Q29" s="29"/>
    </row>
    <row r="30" spans="1:17" ht="20.25">
      <c r="A30" s="8"/>
      <c r="B30" s="136" t="s">
        <v>242</v>
      </c>
      <c r="C30" s="9"/>
      <c r="D30" s="9"/>
      <c r="E30" s="9"/>
      <c r="F30" s="9"/>
      <c r="G30" s="9"/>
      <c r="H30" s="9"/>
      <c r="I30" s="10"/>
      <c r="J30" s="10"/>
      <c r="K30" s="11"/>
      <c r="L30" s="9"/>
      <c r="M30" s="9"/>
      <c r="N30" s="9"/>
      <c r="O30" s="9"/>
      <c r="P30" s="9"/>
      <c r="Q30" s="30" t="s">
        <v>1091</v>
      </c>
    </row>
    <row r="31" spans="1:17" ht="24.75">
      <c r="A31" s="12"/>
      <c r="B31" s="13"/>
      <c r="C31" s="13"/>
      <c r="D31" s="135" t="s">
        <v>231</v>
      </c>
      <c r="E31" s="14"/>
      <c r="F31" s="14"/>
      <c r="G31" s="14"/>
      <c r="H31" s="14"/>
      <c r="I31" s="14"/>
      <c r="J31" s="14"/>
      <c r="K31" s="15"/>
      <c r="L31" s="14"/>
      <c r="M31" s="14"/>
      <c r="N31" s="14"/>
      <c r="O31" s="14"/>
      <c r="P31" s="14"/>
      <c r="Q31" s="31"/>
    </row>
    <row r="32" spans="1:17" s="167" customFormat="1" ht="37.5" customHeight="1" thickBot="1">
      <c r="A32" s="81" t="s">
        <v>1</v>
      </c>
      <c r="B32" s="55" t="s">
        <v>2</v>
      </c>
      <c r="C32" s="55" t="s">
        <v>3</v>
      </c>
      <c r="D32" s="55" t="s">
        <v>4</v>
      </c>
      <c r="E32" s="56" t="s">
        <v>5</v>
      </c>
      <c r="F32" s="56" t="s">
        <v>36</v>
      </c>
      <c r="G32" s="56" t="s">
        <v>20</v>
      </c>
      <c r="H32" s="56" t="s">
        <v>45</v>
      </c>
      <c r="I32" s="56" t="s">
        <v>38</v>
      </c>
      <c r="J32" s="56" t="s">
        <v>22</v>
      </c>
      <c r="K32" s="56" t="s">
        <v>21</v>
      </c>
      <c r="L32" s="56" t="s">
        <v>27</v>
      </c>
      <c r="M32" s="56" t="s">
        <v>23</v>
      </c>
      <c r="N32" s="56" t="s">
        <v>24</v>
      </c>
      <c r="O32" s="56" t="s">
        <v>39</v>
      </c>
      <c r="P32" s="56" t="s">
        <v>37</v>
      </c>
      <c r="Q32" s="82" t="s">
        <v>25</v>
      </c>
    </row>
    <row r="33" spans="1:17" ht="32.25" customHeight="1" thickTop="1">
      <c r="A33" s="140" t="s">
        <v>243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11"/>
      <c r="L33" s="109"/>
      <c r="M33" s="109"/>
      <c r="N33" s="109"/>
      <c r="O33" s="109"/>
      <c r="P33" s="109"/>
      <c r="Q33" s="109"/>
    </row>
    <row r="34" spans="1:17" ht="44.25" customHeight="1">
      <c r="A34" s="337">
        <v>200001</v>
      </c>
      <c r="B34" s="327" t="s">
        <v>957</v>
      </c>
      <c r="C34" s="326" t="s">
        <v>958</v>
      </c>
      <c r="D34" s="326" t="s">
        <v>244</v>
      </c>
      <c r="E34" s="327">
        <v>25441.05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5816.97</v>
      </c>
      <c r="N34" s="327">
        <v>0</v>
      </c>
      <c r="O34" s="327">
        <v>-0.12</v>
      </c>
      <c r="P34" s="327">
        <f>E34+F34+G34+I34-J34-L34-M34-K34+N34-O34</f>
        <v>19624.199999999997</v>
      </c>
      <c r="Q34" s="32"/>
    </row>
    <row r="35" spans="1:17" ht="44.25" customHeight="1">
      <c r="A35" s="337">
        <v>2100101</v>
      </c>
      <c r="B35" s="327" t="s">
        <v>245</v>
      </c>
      <c r="C35" s="326" t="s">
        <v>246</v>
      </c>
      <c r="D35" s="326" t="s">
        <v>6</v>
      </c>
      <c r="E35" s="323">
        <v>2862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61.96</v>
      </c>
      <c r="N35" s="323">
        <v>0</v>
      </c>
      <c r="O35" s="323">
        <v>0.04</v>
      </c>
      <c r="P35" s="323">
        <f>E35+F35+G35+I35-J35-L35-M35-K35+N35-O35</f>
        <v>2800</v>
      </c>
      <c r="Q35" s="16"/>
    </row>
    <row r="36" spans="1:17" ht="44.25" customHeight="1">
      <c r="A36" s="337">
        <v>2100103</v>
      </c>
      <c r="B36" s="327" t="s">
        <v>247</v>
      </c>
      <c r="C36" s="326" t="s">
        <v>248</v>
      </c>
      <c r="D36" s="326" t="s">
        <v>249</v>
      </c>
      <c r="E36" s="323">
        <v>1850.1</v>
      </c>
      <c r="F36" s="323">
        <v>0</v>
      </c>
      <c r="G36" s="323">
        <v>0</v>
      </c>
      <c r="H36" s="323">
        <v>0</v>
      </c>
      <c r="I36" s="323">
        <v>0</v>
      </c>
      <c r="J36" s="323">
        <v>0</v>
      </c>
      <c r="K36" s="323">
        <v>0</v>
      </c>
      <c r="L36" s="323">
        <v>0</v>
      </c>
      <c r="M36" s="323">
        <v>0</v>
      </c>
      <c r="N36" s="323">
        <v>81.28</v>
      </c>
      <c r="O36" s="323">
        <v>-0.02</v>
      </c>
      <c r="P36" s="323">
        <f>E36+F36+G36+I36-J36-L36-M36-K36+N36-O36</f>
        <v>1931.3999999999999</v>
      </c>
      <c r="Q36" s="16"/>
    </row>
    <row r="37" spans="1:17" ht="44.25" customHeight="1">
      <c r="A37" s="337">
        <v>4100101</v>
      </c>
      <c r="B37" s="323" t="s">
        <v>775</v>
      </c>
      <c r="C37" s="326" t="s">
        <v>776</v>
      </c>
      <c r="D37" s="326" t="s">
        <v>6</v>
      </c>
      <c r="E37" s="323">
        <v>2604</v>
      </c>
      <c r="F37" s="323">
        <v>0</v>
      </c>
      <c r="G37" s="323">
        <v>0</v>
      </c>
      <c r="H37" s="323">
        <v>0</v>
      </c>
      <c r="I37" s="323">
        <v>0</v>
      </c>
      <c r="J37" s="323">
        <v>0</v>
      </c>
      <c r="K37" s="323">
        <v>0</v>
      </c>
      <c r="L37" s="323">
        <v>0</v>
      </c>
      <c r="M37" s="323">
        <v>18.97</v>
      </c>
      <c r="N37" s="323">
        <v>0</v>
      </c>
      <c r="O37" s="323">
        <v>0.03</v>
      </c>
      <c r="P37" s="323">
        <f>E37+F37+G37+I37-J37-L37-M37-K37+N37-O37</f>
        <v>2585</v>
      </c>
      <c r="Q37" s="47"/>
    </row>
    <row r="38" spans="1:17" ht="25.5" customHeight="1">
      <c r="A38" s="305" t="s">
        <v>221</v>
      </c>
      <c r="B38" s="327"/>
      <c r="C38" s="327"/>
      <c r="D38" s="327"/>
      <c r="E38" s="335">
        <f aca="true" t="shared" si="5" ref="E38:P38">SUM(E34:E37)</f>
        <v>32757.149999999998</v>
      </c>
      <c r="F38" s="335">
        <f t="shared" si="5"/>
        <v>0</v>
      </c>
      <c r="G38" s="335">
        <f t="shared" si="5"/>
        <v>0</v>
      </c>
      <c r="H38" s="335">
        <f t="shared" si="5"/>
        <v>0</v>
      </c>
      <c r="I38" s="335">
        <f t="shared" si="5"/>
        <v>0</v>
      </c>
      <c r="J38" s="335">
        <f t="shared" si="5"/>
        <v>0</v>
      </c>
      <c r="K38" s="335">
        <f t="shared" si="5"/>
        <v>0</v>
      </c>
      <c r="L38" s="335">
        <f t="shared" si="5"/>
        <v>0</v>
      </c>
      <c r="M38" s="335">
        <f t="shared" si="5"/>
        <v>5897.900000000001</v>
      </c>
      <c r="N38" s="335">
        <f t="shared" si="5"/>
        <v>81.28</v>
      </c>
      <c r="O38" s="335">
        <f t="shared" si="5"/>
        <v>-0.06999999999999999</v>
      </c>
      <c r="P38" s="335">
        <f t="shared" si="5"/>
        <v>26940.6</v>
      </c>
      <c r="Q38" s="16"/>
    </row>
    <row r="39" spans="1:17" ht="32.25" customHeight="1">
      <c r="A39" s="140" t="s">
        <v>250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109"/>
    </row>
    <row r="40" spans="1:17" ht="44.25" customHeight="1">
      <c r="A40" s="333">
        <v>210001</v>
      </c>
      <c r="B40" s="327" t="s">
        <v>959</v>
      </c>
      <c r="C40" s="326" t="s">
        <v>960</v>
      </c>
      <c r="D40" s="324" t="s">
        <v>251</v>
      </c>
      <c r="E40" s="327">
        <v>6600</v>
      </c>
      <c r="F40" s="327">
        <v>0</v>
      </c>
      <c r="G40" s="327">
        <v>0</v>
      </c>
      <c r="H40" s="327">
        <v>0</v>
      </c>
      <c r="I40" s="327">
        <v>0</v>
      </c>
      <c r="J40" s="327">
        <v>0</v>
      </c>
      <c r="K40" s="327">
        <v>0</v>
      </c>
      <c r="L40" s="327">
        <v>0</v>
      </c>
      <c r="M40" s="327">
        <v>862.5</v>
      </c>
      <c r="N40" s="327">
        <v>0</v>
      </c>
      <c r="O40" s="327">
        <v>-0.1</v>
      </c>
      <c r="P40" s="327">
        <f>E40+F40+G40+I40-J40-L40-M40-K40+N40-O40</f>
        <v>5737.6</v>
      </c>
      <c r="Q40" s="16"/>
    </row>
    <row r="41" spans="1:17" ht="25.5" customHeight="1">
      <c r="A41" s="305" t="s">
        <v>221</v>
      </c>
      <c r="B41" s="327"/>
      <c r="C41" s="327"/>
      <c r="D41" s="327"/>
      <c r="E41" s="335">
        <f>E40</f>
        <v>6600</v>
      </c>
      <c r="F41" s="335">
        <f aca="true" t="shared" si="6" ref="F41:M41">F40</f>
        <v>0</v>
      </c>
      <c r="G41" s="335">
        <f t="shared" si="6"/>
        <v>0</v>
      </c>
      <c r="H41" s="335">
        <f t="shared" si="6"/>
        <v>0</v>
      </c>
      <c r="I41" s="335">
        <f t="shared" si="6"/>
        <v>0</v>
      </c>
      <c r="J41" s="335">
        <f t="shared" si="6"/>
        <v>0</v>
      </c>
      <c r="K41" s="335">
        <f>K40</f>
        <v>0</v>
      </c>
      <c r="L41" s="335">
        <f t="shared" si="6"/>
        <v>0</v>
      </c>
      <c r="M41" s="335">
        <f t="shared" si="6"/>
        <v>862.5</v>
      </c>
      <c r="N41" s="335">
        <f>N40</f>
        <v>0</v>
      </c>
      <c r="O41" s="335">
        <f>O40</f>
        <v>-0.1</v>
      </c>
      <c r="P41" s="335">
        <f>P40</f>
        <v>5737.6</v>
      </c>
      <c r="Q41" s="16"/>
    </row>
    <row r="42" spans="1:17" ht="25.5" customHeight="1">
      <c r="A42" s="168"/>
      <c r="B42" s="308" t="s">
        <v>40</v>
      </c>
      <c r="C42" s="169"/>
      <c r="D42" s="169"/>
      <c r="E42" s="365">
        <f>E38+E41</f>
        <v>39357.149999999994</v>
      </c>
      <c r="F42" s="365">
        <f aca="true" t="shared" si="7" ref="F42:P42">F38+F41</f>
        <v>0</v>
      </c>
      <c r="G42" s="365">
        <f t="shared" si="7"/>
        <v>0</v>
      </c>
      <c r="H42" s="365">
        <f t="shared" si="7"/>
        <v>0</v>
      </c>
      <c r="I42" s="365">
        <f t="shared" si="7"/>
        <v>0</v>
      </c>
      <c r="J42" s="365">
        <f t="shared" si="7"/>
        <v>0</v>
      </c>
      <c r="K42" s="365">
        <f t="shared" si="7"/>
        <v>0</v>
      </c>
      <c r="L42" s="365">
        <f t="shared" si="7"/>
        <v>0</v>
      </c>
      <c r="M42" s="365">
        <f t="shared" si="7"/>
        <v>6760.400000000001</v>
      </c>
      <c r="N42" s="365">
        <f t="shared" si="7"/>
        <v>81.28</v>
      </c>
      <c r="O42" s="365">
        <f t="shared" si="7"/>
        <v>-0.16999999999999998</v>
      </c>
      <c r="P42" s="365">
        <f t="shared" si="7"/>
        <v>32678.199999999997</v>
      </c>
      <c r="Q42" s="169"/>
    </row>
    <row r="43" spans="1:17" ht="25.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</row>
    <row r="44" ht="25.5" customHeight="1"/>
    <row r="46" spans="1:17" s="315" customFormat="1" ht="18.75">
      <c r="A46" s="312"/>
      <c r="B46" s="313"/>
      <c r="C46" s="313"/>
      <c r="D46" s="313" t="s">
        <v>52</v>
      </c>
      <c r="E46" s="313"/>
      <c r="F46" s="313"/>
      <c r="G46" s="313"/>
      <c r="H46" s="313"/>
      <c r="I46" s="313"/>
      <c r="J46" s="313" t="s">
        <v>54</v>
      </c>
      <c r="K46" s="313"/>
      <c r="L46" s="313"/>
      <c r="M46" s="313"/>
      <c r="N46" s="313"/>
      <c r="O46" s="313"/>
      <c r="P46" s="313"/>
      <c r="Q46" s="314"/>
    </row>
    <row r="47" spans="1:17" s="315" customFormat="1" ht="18.75">
      <c r="A47" s="312" t="s">
        <v>53</v>
      </c>
      <c r="B47" s="313"/>
      <c r="C47" s="313"/>
      <c r="D47" s="313" t="s">
        <v>51</v>
      </c>
      <c r="E47" s="313"/>
      <c r="F47" s="313"/>
      <c r="G47" s="313"/>
      <c r="H47" s="313"/>
      <c r="I47" s="313"/>
      <c r="J47" s="313" t="s">
        <v>55</v>
      </c>
      <c r="K47" s="313"/>
      <c r="L47" s="313"/>
      <c r="M47" s="313"/>
      <c r="N47" s="313"/>
      <c r="O47" s="313"/>
      <c r="P47" s="313"/>
      <c r="Q47" s="314"/>
    </row>
    <row r="48" spans="2:23" ht="20.2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R48" s="20"/>
      <c r="S48" s="20"/>
      <c r="T48" s="20"/>
      <c r="U48" s="19"/>
      <c r="V48" s="19"/>
      <c r="W48" s="166"/>
    </row>
    <row r="50" spans="1:17" ht="28.5" customHeight="1">
      <c r="A50" s="311" t="s">
        <v>0</v>
      </c>
      <c r="B50" s="37"/>
      <c r="C50" s="6"/>
      <c r="D50" s="133" t="s">
        <v>1074</v>
      </c>
      <c r="E50" s="6"/>
      <c r="F50" s="6"/>
      <c r="G50" s="6"/>
      <c r="H50" s="6"/>
      <c r="I50" s="6"/>
      <c r="J50" s="6"/>
      <c r="K50" s="7"/>
      <c r="L50" s="6"/>
      <c r="M50" s="6"/>
      <c r="N50" s="6"/>
      <c r="O50" s="6"/>
      <c r="P50" s="6"/>
      <c r="Q50" s="29"/>
    </row>
    <row r="51" spans="1:17" ht="23.25" customHeight="1">
      <c r="A51" s="362"/>
      <c r="B51" s="136" t="s">
        <v>26</v>
      </c>
      <c r="C51" s="13"/>
      <c r="D51" s="135" t="s">
        <v>231</v>
      </c>
      <c r="E51" s="14"/>
      <c r="F51" s="14"/>
      <c r="G51" s="14"/>
      <c r="H51" s="14"/>
      <c r="I51" s="14"/>
      <c r="J51" s="14"/>
      <c r="K51" s="15"/>
      <c r="L51" s="14"/>
      <c r="M51" s="14"/>
      <c r="N51" s="14"/>
      <c r="O51" s="14"/>
      <c r="P51" s="14"/>
      <c r="Q51" s="31"/>
    </row>
    <row r="52" spans="1:17" s="371" customFormat="1" ht="26.25" thickBot="1">
      <c r="A52" s="372" t="s">
        <v>1</v>
      </c>
      <c r="B52" s="373" t="s">
        <v>2</v>
      </c>
      <c r="C52" s="368" t="s">
        <v>3</v>
      </c>
      <c r="D52" s="368" t="s">
        <v>4</v>
      </c>
      <c r="E52" s="369" t="s">
        <v>5</v>
      </c>
      <c r="F52" s="369" t="s">
        <v>36</v>
      </c>
      <c r="G52" s="369" t="s">
        <v>20</v>
      </c>
      <c r="H52" s="369" t="s">
        <v>45</v>
      </c>
      <c r="I52" s="369" t="s">
        <v>38</v>
      </c>
      <c r="J52" s="369" t="s">
        <v>22</v>
      </c>
      <c r="K52" s="369" t="s">
        <v>21</v>
      </c>
      <c r="L52" s="369" t="s">
        <v>27</v>
      </c>
      <c r="M52" s="369" t="s">
        <v>23</v>
      </c>
      <c r="N52" s="369" t="s">
        <v>24</v>
      </c>
      <c r="O52" s="369" t="s">
        <v>39</v>
      </c>
      <c r="P52" s="369" t="s">
        <v>37</v>
      </c>
      <c r="Q52" s="370" t="s">
        <v>25</v>
      </c>
    </row>
    <row r="53" spans="1:17" ht="18" customHeight="1" thickTop="1">
      <c r="A53" s="139" t="s">
        <v>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6"/>
      <c r="L53" s="105"/>
      <c r="M53" s="105"/>
      <c r="N53" s="105"/>
      <c r="O53" s="105"/>
      <c r="P53" s="105"/>
      <c r="Q53" s="104"/>
    </row>
    <row r="54" spans="1:17" ht="21" customHeight="1">
      <c r="A54" s="286">
        <v>3100000</v>
      </c>
      <c r="B54" s="327" t="s">
        <v>961</v>
      </c>
      <c r="C54" s="326" t="s">
        <v>962</v>
      </c>
      <c r="D54" s="326" t="s">
        <v>963</v>
      </c>
      <c r="E54" s="327">
        <v>11922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2035.43</v>
      </c>
      <c r="N54" s="327">
        <v>0</v>
      </c>
      <c r="O54" s="327">
        <v>-0.03</v>
      </c>
      <c r="P54" s="327">
        <f aca="true" t="shared" si="8" ref="P54:P59">E54+F54+G54+I54-J54-L54-M54-K54+N54-O54</f>
        <v>9886.6</v>
      </c>
      <c r="Q54" s="32"/>
    </row>
    <row r="55" spans="1:17" ht="21" customHeight="1">
      <c r="A55" s="286">
        <v>3100101</v>
      </c>
      <c r="B55" s="327" t="s">
        <v>252</v>
      </c>
      <c r="C55" s="326" t="s">
        <v>253</v>
      </c>
      <c r="D55" s="326" t="s">
        <v>6</v>
      </c>
      <c r="E55" s="327">
        <v>1653.75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105.76</v>
      </c>
      <c r="O55" s="327">
        <v>0.11</v>
      </c>
      <c r="P55" s="327">
        <f t="shared" si="8"/>
        <v>1759.4</v>
      </c>
      <c r="Q55" s="47"/>
    </row>
    <row r="56" spans="1:17" ht="21" customHeight="1">
      <c r="A56" s="286">
        <v>3100102</v>
      </c>
      <c r="B56" s="327" t="s">
        <v>254</v>
      </c>
      <c r="C56" s="326" t="s">
        <v>255</v>
      </c>
      <c r="D56" s="338" t="s">
        <v>1083</v>
      </c>
      <c r="E56" s="327">
        <v>5500.05</v>
      </c>
      <c r="F56" s="327">
        <v>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627.55</v>
      </c>
      <c r="N56" s="327">
        <v>0</v>
      </c>
      <c r="O56" s="327">
        <v>-0.1</v>
      </c>
      <c r="P56" s="327">
        <f t="shared" si="8"/>
        <v>4872.6</v>
      </c>
      <c r="Q56" s="47"/>
    </row>
    <row r="57" spans="1:17" ht="21" customHeight="1">
      <c r="A57" s="286">
        <v>5200210</v>
      </c>
      <c r="B57" s="327" t="s">
        <v>388</v>
      </c>
      <c r="C57" s="326" t="s">
        <v>389</v>
      </c>
      <c r="D57" s="326" t="s">
        <v>142</v>
      </c>
      <c r="E57" s="327">
        <v>4410</v>
      </c>
      <c r="F57" s="327">
        <v>0</v>
      </c>
      <c r="G57" s="327">
        <v>0</v>
      </c>
      <c r="H57" s="327">
        <v>0</v>
      </c>
      <c r="I57" s="327">
        <v>0</v>
      </c>
      <c r="J57" s="327">
        <v>0</v>
      </c>
      <c r="K57" s="327">
        <v>0</v>
      </c>
      <c r="L57" s="327">
        <v>0</v>
      </c>
      <c r="M57" s="327">
        <v>417.82</v>
      </c>
      <c r="N57" s="327">
        <v>0</v>
      </c>
      <c r="O57" s="327">
        <v>-0.02</v>
      </c>
      <c r="P57" s="327">
        <f t="shared" si="8"/>
        <v>3992.2</v>
      </c>
      <c r="Q57" s="47"/>
    </row>
    <row r="58" spans="1:17" ht="21" customHeight="1">
      <c r="A58" s="286">
        <v>13000102</v>
      </c>
      <c r="B58" s="327" t="s">
        <v>257</v>
      </c>
      <c r="C58" s="326" t="s">
        <v>258</v>
      </c>
      <c r="D58" s="338" t="s">
        <v>1083</v>
      </c>
      <c r="E58" s="327">
        <v>3082.5</v>
      </c>
      <c r="F58" s="327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180.6</v>
      </c>
      <c r="L58" s="327">
        <v>0</v>
      </c>
      <c r="M58" s="327">
        <v>106.23</v>
      </c>
      <c r="N58" s="327">
        <v>0</v>
      </c>
      <c r="O58" s="327">
        <v>-0.13</v>
      </c>
      <c r="P58" s="327">
        <f t="shared" si="8"/>
        <v>2795.8</v>
      </c>
      <c r="Q58" s="47"/>
    </row>
    <row r="59" spans="1:17" ht="21" customHeight="1">
      <c r="A59" s="286">
        <v>17000002</v>
      </c>
      <c r="B59" s="327" t="s">
        <v>778</v>
      </c>
      <c r="C59" s="326" t="s">
        <v>779</v>
      </c>
      <c r="D59" s="326" t="s">
        <v>1050</v>
      </c>
      <c r="E59" s="327">
        <v>5500.05</v>
      </c>
      <c r="F59" s="327">
        <v>0</v>
      </c>
      <c r="G59" s="327">
        <v>0</v>
      </c>
      <c r="H59" s="327">
        <v>0</v>
      </c>
      <c r="I59" s="327">
        <v>5500</v>
      </c>
      <c r="J59" s="327">
        <v>0</v>
      </c>
      <c r="K59" s="327">
        <v>0</v>
      </c>
      <c r="L59" s="327">
        <v>0</v>
      </c>
      <c r="M59" s="327">
        <v>1818.58</v>
      </c>
      <c r="N59" s="327">
        <v>0</v>
      </c>
      <c r="O59" s="327">
        <v>-0.13</v>
      </c>
      <c r="P59" s="327">
        <f t="shared" si="8"/>
        <v>9181.599999999999</v>
      </c>
      <c r="Q59" s="32"/>
    </row>
    <row r="60" spans="1:17" ht="18" customHeight="1">
      <c r="A60" s="305" t="s">
        <v>221</v>
      </c>
      <c r="B60" s="329"/>
      <c r="C60" s="326"/>
      <c r="D60" s="326"/>
      <c r="E60" s="328">
        <f>SUM(E54:E59)</f>
        <v>32068.35</v>
      </c>
      <c r="F60" s="328">
        <f aca="true" t="shared" si="9" ref="F60:P60">SUM(F54:F59)</f>
        <v>0</v>
      </c>
      <c r="G60" s="328">
        <f t="shared" si="9"/>
        <v>0</v>
      </c>
      <c r="H60" s="328">
        <f t="shared" si="9"/>
        <v>0</v>
      </c>
      <c r="I60" s="328">
        <f t="shared" si="9"/>
        <v>5500</v>
      </c>
      <c r="J60" s="328">
        <f t="shared" si="9"/>
        <v>0</v>
      </c>
      <c r="K60" s="328">
        <f t="shared" si="9"/>
        <v>180.6</v>
      </c>
      <c r="L60" s="328">
        <f t="shared" si="9"/>
        <v>0</v>
      </c>
      <c r="M60" s="328">
        <f t="shared" si="9"/>
        <v>5005.610000000001</v>
      </c>
      <c r="N60" s="328">
        <f t="shared" si="9"/>
        <v>105.76</v>
      </c>
      <c r="O60" s="328">
        <f t="shared" si="9"/>
        <v>-0.30000000000000004</v>
      </c>
      <c r="P60" s="328">
        <f t="shared" si="9"/>
        <v>32488.199999999997</v>
      </c>
      <c r="Q60" s="32"/>
    </row>
    <row r="61" spans="1:17" ht="18" customHeight="1">
      <c r="A61" s="139" t="s">
        <v>35</v>
      </c>
      <c r="B61" s="105"/>
      <c r="C61" s="103"/>
      <c r="D61" s="103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4"/>
    </row>
    <row r="62" spans="1:17" ht="21" customHeight="1">
      <c r="A62" s="172">
        <v>3110001</v>
      </c>
      <c r="B62" s="327" t="s">
        <v>259</v>
      </c>
      <c r="C62" s="326" t="s">
        <v>260</v>
      </c>
      <c r="D62" s="326" t="s">
        <v>261</v>
      </c>
      <c r="E62" s="327">
        <v>2111.34</v>
      </c>
      <c r="F62" s="327">
        <v>0</v>
      </c>
      <c r="G62" s="327">
        <v>0</v>
      </c>
      <c r="H62" s="327">
        <v>0</v>
      </c>
      <c r="I62" s="327">
        <v>0</v>
      </c>
      <c r="J62" s="327">
        <v>0</v>
      </c>
      <c r="K62" s="327">
        <v>0</v>
      </c>
      <c r="L62" s="327">
        <v>0</v>
      </c>
      <c r="M62" s="327">
        <v>0</v>
      </c>
      <c r="N62" s="327">
        <v>63.04</v>
      </c>
      <c r="O62" s="327">
        <v>-0.02</v>
      </c>
      <c r="P62" s="327">
        <f>E62+F62+G62+I62-J62-L62-M62-K62+N62-O62</f>
        <v>2174.4</v>
      </c>
      <c r="Q62" s="32"/>
    </row>
    <row r="63" spans="1:17" ht="21" customHeight="1">
      <c r="A63" s="172">
        <v>3110103</v>
      </c>
      <c r="B63" s="327" t="s">
        <v>262</v>
      </c>
      <c r="C63" s="326" t="s">
        <v>263</v>
      </c>
      <c r="D63" s="326" t="s">
        <v>6</v>
      </c>
      <c r="E63" s="327">
        <v>1418.85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120.8</v>
      </c>
      <c r="O63" s="327">
        <v>-0.15</v>
      </c>
      <c r="P63" s="327">
        <f>E63+F63+G63+I63-J63-L63-M63-K63+N63-O63</f>
        <v>1539.8</v>
      </c>
      <c r="Q63" s="32"/>
    </row>
    <row r="64" spans="1:17" ht="18" customHeight="1">
      <c r="A64" s="305" t="s">
        <v>221</v>
      </c>
      <c r="B64" s="329"/>
      <c r="C64" s="326"/>
      <c r="D64" s="326"/>
      <c r="E64" s="328">
        <f>SUM(E62:E63)</f>
        <v>3530.19</v>
      </c>
      <c r="F64" s="328">
        <f aca="true" t="shared" si="10" ref="F64:M64">SUM(F62:F63)</f>
        <v>0</v>
      </c>
      <c r="G64" s="328">
        <f t="shared" si="10"/>
        <v>0</v>
      </c>
      <c r="H64" s="328">
        <f t="shared" si="10"/>
        <v>0</v>
      </c>
      <c r="I64" s="328">
        <f t="shared" si="10"/>
        <v>0</v>
      </c>
      <c r="J64" s="328">
        <f t="shared" si="10"/>
        <v>0</v>
      </c>
      <c r="K64" s="328">
        <f>SUM(K62:K63)</f>
        <v>0</v>
      </c>
      <c r="L64" s="328">
        <f t="shared" si="10"/>
        <v>0</v>
      </c>
      <c r="M64" s="328">
        <f t="shared" si="10"/>
        <v>0</v>
      </c>
      <c r="N64" s="328">
        <f>SUM(N62:N63)</f>
        <v>183.84</v>
      </c>
      <c r="O64" s="328">
        <f>SUM(O62:O63)</f>
        <v>-0.16999999999999998</v>
      </c>
      <c r="P64" s="328">
        <f>SUM(P62:P63)</f>
        <v>3714.2</v>
      </c>
      <c r="Q64" s="32"/>
    </row>
    <row r="65" spans="1:17" ht="18" customHeight="1">
      <c r="A65" s="139" t="s">
        <v>264</v>
      </c>
      <c r="B65" s="105"/>
      <c r="C65" s="103"/>
      <c r="D65" s="103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4"/>
    </row>
    <row r="66" spans="1:17" ht="21" customHeight="1">
      <c r="A66" s="172">
        <v>3110002</v>
      </c>
      <c r="B66" s="327" t="s">
        <v>265</v>
      </c>
      <c r="C66" s="326" t="s">
        <v>266</v>
      </c>
      <c r="D66" s="326" t="s">
        <v>261</v>
      </c>
      <c r="E66" s="327">
        <v>2111.34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63.04</v>
      </c>
      <c r="O66" s="327">
        <v>-0.02</v>
      </c>
      <c r="P66" s="327">
        <f>E66+F66+G66+I66-J66-L66-M66-K66+N66-O66</f>
        <v>2174.4</v>
      </c>
      <c r="Q66" s="32"/>
    </row>
    <row r="67" spans="1:17" ht="21" customHeight="1">
      <c r="A67" s="172">
        <v>3110102</v>
      </c>
      <c r="B67" s="327" t="s">
        <v>267</v>
      </c>
      <c r="C67" s="326" t="s">
        <v>268</v>
      </c>
      <c r="D67" s="326" t="s">
        <v>6</v>
      </c>
      <c r="E67" s="327">
        <v>1418.85</v>
      </c>
      <c r="F67" s="327">
        <v>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120.8</v>
      </c>
      <c r="O67" s="327">
        <v>0.05</v>
      </c>
      <c r="P67" s="327">
        <f>E67+F67+G67+I67-J67-L67-M67-K67+N67-O67</f>
        <v>1539.6</v>
      </c>
      <c r="Q67" s="32"/>
    </row>
    <row r="68" spans="1:17" ht="18" customHeight="1">
      <c r="A68" s="305" t="s">
        <v>221</v>
      </c>
      <c r="B68" s="329"/>
      <c r="C68" s="326"/>
      <c r="D68" s="326"/>
      <c r="E68" s="328">
        <f>SUM(E66:E67)</f>
        <v>3530.19</v>
      </c>
      <c r="F68" s="328">
        <f aca="true" t="shared" si="11" ref="F68:P68">SUM(F66:F67)</f>
        <v>0</v>
      </c>
      <c r="G68" s="328">
        <f t="shared" si="11"/>
        <v>0</v>
      </c>
      <c r="H68" s="328">
        <f t="shared" si="11"/>
        <v>0</v>
      </c>
      <c r="I68" s="328">
        <f t="shared" si="11"/>
        <v>0</v>
      </c>
      <c r="J68" s="328">
        <f t="shared" si="11"/>
        <v>0</v>
      </c>
      <c r="K68" s="328">
        <f>SUM(K66:K67)</f>
        <v>0</v>
      </c>
      <c r="L68" s="328">
        <f t="shared" si="11"/>
        <v>0</v>
      </c>
      <c r="M68" s="328">
        <f t="shared" si="11"/>
        <v>0</v>
      </c>
      <c r="N68" s="328">
        <f>SUM(N66:N67)</f>
        <v>183.84</v>
      </c>
      <c r="O68" s="328">
        <f t="shared" si="11"/>
        <v>0.030000000000000002</v>
      </c>
      <c r="P68" s="328">
        <f t="shared" si="11"/>
        <v>3714</v>
      </c>
      <c r="Q68" s="32"/>
    </row>
    <row r="69" spans="1:17" ht="18" customHeight="1">
      <c r="A69" s="139" t="s">
        <v>8</v>
      </c>
      <c r="B69" s="105"/>
      <c r="C69" s="103"/>
      <c r="D69" s="103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4"/>
    </row>
    <row r="70" spans="1:17" ht="21" customHeight="1">
      <c r="A70" s="172">
        <v>3110003</v>
      </c>
      <c r="B70" s="327" t="s">
        <v>269</v>
      </c>
      <c r="C70" s="326" t="s">
        <v>270</v>
      </c>
      <c r="D70" s="326" t="s">
        <v>261</v>
      </c>
      <c r="E70" s="327">
        <v>2111.34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63.04</v>
      </c>
      <c r="O70" s="327">
        <v>-0.02</v>
      </c>
      <c r="P70" s="327">
        <f>E70+F70+G70+I70-J70-L70-M70-K70+N70-O70</f>
        <v>2174.4</v>
      </c>
      <c r="Q70" s="32"/>
    </row>
    <row r="71" spans="1:17" ht="21" customHeight="1">
      <c r="A71" s="172">
        <v>3110107</v>
      </c>
      <c r="B71" s="327" t="s">
        <v>271</v>
      </c>
      <c r="C71" s="326" t="s">
        <v>272</v>
      </c>
      <c r="D71" s="326" t="s">
        <v>6</v>
      </c>
      <c r="E71" s="327">
        <v>1418.85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120.8</v>
      </c>
      <c r="O71" s="327">
        <v>0.05</v>
      </c>
      <c r="P71" s="327">
        <f>E71+F71+G71+I71-J71-L71-M71-K71+N71-O71</f>
        <v>1539.6</v>
      </c>
      <c r="Q71" s="32"/>
    </row>
    <row r="72" spans="1:17" ht="18" customHeight="1">
      <c r="A72" s="305" t="s">
        <v>221</v>
      </c>
      <c r="B72" s="329"/>
      <c r="C72" s="326"/>
      <c r="D72" s="326"/>
      <c r="E72" s="328">
        <f>SUM(E70:E71)</f>
        <v>3530.19</v>
      </c>
      <c r="F72" s="328">
        <f aca="true" t="shared" si="12" ref="F72:P72">SUM(F70:F71)</f>
        <v>0</v>
      </c>
      <c r="G72" s="328">
        <f t="shared" si="12"/>
        <v>0</v>
      </c>
      <c r="H72" s="328">
        <f t="shared" si="12"/>
        <v>0</v>
      </c>
      <c r="I72" s="328">
        <f t="shared" si="12"/>
        <v>0</v>
      </c>
      <c r="J72" s="328">
        <f t="shared" si="12"/>
        <v>0</v>
      </c>
      <c r="K72" s="328">
        <f>SUM(K70:K71)</f>
        <v>0</v>
      </c>
      <c r="L72" s="328">
        <f t="shared" si="12"/>
        <v>0</v>
      </c>
      <c r="M72" s="328">
        <f t="shared" si="12"/>
        <v>0</v>
      </c>
      <c r="N72" s="328">
        <f>SUM(N70:N71)</f>
        <v>183.84</v>
      </c>
      <c r="O72" s="328">
        <f t="shared" si="12"/>
        <v>0.030000000000000002</v>
      </c>
      <c r="P72" s="328">
        <f t="shared" si="12"/>
        <v>3714</v>
      </c>
      <c r="Q72" s="32"/>
    </row>
    <row r="73" spans="1:17" ht="18" customHeight="1">
      <c r="A73" s="139" t="s">
        <v>273</v>
      </c>
      <c r="B73" s="105"/>
      <c r="C73" s="103"/>
      <c r="D73" s="103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4"/>
    </row>
    <row r="74" spans="1:17" ht="21" customHeight="1">
      <c r="A74" s="172">
        <v>3110006</v>
      </c>
      <c r="B74" s="327" t="s">
        <v>274</v>
      </c>
      <c r="C74" s="326" t="s">
        <v>275</v>
      </c>
      <c r="D74" s="326" t="s">
        <v>261</v>
      </c>
      <c r="E74" s="327">
        <v>2111.34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63.04</v>
      </c>
      <c r="O74" s="327">
        <v>-0.02</v>
      </c>
      <c r="P74" s="327">
        <f>E74+F74+G74+I74-J74-L74-M74-K74+N74-O74</f>
        <v>2174.4</v>
      </c>
      <c r="Q74" s="32"/>
    </row>
    <row r="75" spans="1:17" ht="21" customHeight="1">
      <c r="A75" s="172">
        <v>3110105</v>
      </c>
      <c r="B75" s="327" t="s">
        <v>276</v>
      </c>
      <c r="C75" s="326" t="s">
        <v>277</v>
      </c>
      <c r="D75" s="326" t="s">
        <v>6</v>
      </c>
      <c r="E75" s="327">
        <v>1418.85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120.8</v>
      </c>
      <c r="O75" s="327">
        <v>0.05</v>
      </c>
      <c r="P75" s="327">
        <f>E75+F75+G75+I75-J75-L75-M75-K75+N75-O75</f>
        <v>1539.6</v>
      </c>
      <c r="Q75" s="32"/>
    </row>
    <row r="76" spans="1:17" ht="18" customHeight="1">
      <c r="A76" s="305" t="s">
        <v>221</v>
      </c>
      <c r="B76" s="329"/>
      <c r="C76" s="326"/>
      <c r="D76" s="326"/>
      <c r="E76" s="328">
        <f>SUM(E74:E75)</f>
        <v>3530.19</v>
      </c>
      <c r="F76" s="328">
        <f aca="true" t="shared" si="13" ref="F76:P76">SUM(F74:F75)</f>
        <v>0</v>
      </c>
      <c r="G76" s="328">
        <f t="shared" si="13"/>
        <v>0</v>
      </c>
      <c r="H76" s="328">
        <f t="shared" si="13"/>
        <v>0</v>
      </c>
      <c r="I76" s="328">
        <f t="shared" si="13"/>
        <v>0</v>
      </c>
      <c r="J76" s="328">
        <f t="shared" si="13"/>
        <v>0</v>
      </c>
      <c r="K76" s="328">
        <f>SUM(K74:K75)</f>
        <v>0</v>
      </c>
      <c r="L76" s="328">
        <f t="shared" si="13"/>
        <v>0</v>
      </c>
      <c r="M76" s="328">
        <f t="shared" si="13"/>
        <v>0</v>
      </c>
      <c r="N76" s="328">
        <f>SUM(N74:N75)</f>
        <v>183.84</v>
      </c>
      <c r="O76" s="328">
        <f t="shared" si="13"/>
        <v>0.030000000000000002</v>
      </c>
      <c r="P76" s="328">
        <f t="shared" si="13"/>
        <v>3714</v>
      </c>
      <c r="Q76" s="32"/>
    </row>
    <row r="77" spans="1:17" ht="18" customHeight="1">
      <c r="A77" s="139" t="s">
        <v>278</v>
      </c>
      <c r="B77" s="105"/>
      <c r="C77" s="103"/>
      <c r="D77" s="103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4"/>
    </row>
    <row r="78" spans="1:17" ht="21" customHeight="1">
      <c r="A78" s="172">
        <v>3110007</v>
      </c>
      <c r="B78" s="327" t="s">
        <v>279</v>
      </c>
      <c r="C78" s="326" t="s">
        <v>280</v>
      </c>
      <c r="D78" s="326" t="s">
        <v>261</v>
      </c>
      <c r="E78" s="327">
        <v>2111.34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63.04</v>
      </c>
      <c r="O78" s="327">
        <v>-0.02</v>
      </c>
      <c r="P78" s="327">
        <f>E78+F78+G78+I78-J78-L78-M78-K78+N78-O78</f>
        <v>2174.4</v>
      </c>
      <c r="Q78" s="32"/>
    </row>
    <row r="79" spans="1:17" ht="21" customHeight="1">
      <c r="A79" s="172">
        <v>3110106</v>
      </c>
      <c r="B79" s="327" t="s">
        <v>281</v>
      </c>
      <c r="C79" s="326" t="s">
        <v>282</v>
      </c>
      <c r="D79" s="326" t="s">
        <v>6</v>
      </c>
      <c r="E79" s="327">
        <v>1418.85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120.8</v>
      </c>
      <c r="O79" s="327">
        <v>0.05</v>
      </c>
      <c r="P79" s="327">
        <f>E79+F79+G79+I79-J79-L79-M79-K79+N79-O79</f>
        <v>1539.6</v>
      </c>
      <c r="Q79" s="32"/>
    </row>
    <row r="80" spans="1:17" ht="18" customHeight="1">
      <c r="A80" s="305" t="s">
        <v>221</v>
      </c>
      <c r="B80" s="329"/>
      <c r="C80" s="326"/>
      <c r="D80" s="326"/>
      <c r="E80" s="328">
        <f>SUM(E78:E79)</f>
        <v>3530.19</v>
      </c>
      <c r="F80" s="328">
        <f aca="true" t="shared" si="14" ref="F80:M80">SUM(F78:F79)</f>
        <v>0</v>
      </c>
      <c r="G80" s="328">
        <f t="shared" si="14"/>
        <v>0</v>
      </c>
      <c r="H80" s="328">
        <f t="shared" si="14"/>
        <v>0</v>
      </c>
      <c r="I80" s="328">
        <f t="shared" si="14"/>
        <v>0</v>
      </c>
      <c r="J80" s="328">
        <f t="shared" si="14"/>
        <v>0</v>
      </c>
      <c r="K80" s="328">
        <f>SUM(K78:K79)</f>
        <v>0</v>
      </c>
      <c r="L80" s="328">
        <f t="shared" si="14"/>
        <v>0</v>
      </c>
      <c r="M80" s="328">
        <f t="shared" si="14"/>
        <v>0</v>
      </c>
      <c r="N80" s="328">
        <f>SUM(N78:N79)</f>
        <v>183.84</v>
      </c>
      <c r="O80" s="328">
        <f>SUM(O78:O79)</f>
        <v>0.030000000000000002</v>
      </c>
      <c r="P80" s="328">
        <f>SUM(P78:P79)</f>
        <v>3714</v>
      </c>
      <c r="Q80" s="32"/>
    </row>
    <row r="81" spans="1:17" ht="18" customHeight="1">
      <c r="A81" s="139" t="s">
        <v>283</v>
      </c>
      <c r="B81" s="105"/>
      <c r="C81" s="103"/>
      <c r="D81" s="103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4"/>
    </row>
    <row r="82" spans="1:17" ht="21" customHeight="1">
      <c r="A82" s="172">
        <v>5</v>
      </c>
      <c r="B82" s="327" t="s">
        <v>284</v>
      </c>
      <c r="C82" s="326" t="s">
        <v>285</v>
      </c>
      <c r="D82" s="326" t="s">
        <v>261</v>
      </c>
      <c r="E82" s="327">
        <v>2111.34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63.04</v>
      </c>
      <c r="O82" s="327">
        <v>0.18</v>
      </c>
      <c r="P82" s="327">
        <f>E82+F82+G82+I82-J82-L82-M82-K82+N82-O82</f>
        <v>2174.2000000000003</v>
      </c>
      <c r="Q82" s="32"/>
    </row>
    <row r="83" spans="1:17" ht="21" customHeight="1">
      <c r="A83" s="172">
        <v>3110101</v>
      </c>
      <c r="B83" s="327" t="s">
        <v>286</v>
      </c>
      <c r="C83" s="326" t="s">
        <v>287</v>
      </c>
      <c r="D83" s="326" t="s">
        <v>6</v>
      </c>
      <c r="E83" s="327">
        <v>1418.85</v>
      </c>
      <c r="F83" s="327">
        <v>0</v>
      </c>
      <c r="G83" s="327">
        <v>0</v>
      </c>
      <c r="H83" s="327">
        <v>0</v>
      </c>
      <c r="I83" s="327">
        <v>0</v>
      </c>
      <c r="J83" s="327">
        <v>0</v>
      </c>
      <c r="K83" s="327">
        <v>0</v>
      </c>
      <c r="L83" s="327">
        <v>0</v>
      </c>
      <c r="M83" s="327">
        <v>0</v>
      </c>
      <c r="N83" s="327">
        <v>120.8</v>
      </c>
      <c r="O83" s="327">
        <v>0.05</v>
      </c>
      <c r="P83" s="327">
        <f>E83+F83+G83+I83-J83-L83-M83-K83+N83-O83</f>
        <v>1539.6</v>
      </c>
      <c r="Q83" s="32"/>
    </row>
    <row r="84" spans="1:17" ht="18" customHeight="1">
      <c r="A84" s="305" t="s">
        <v>221</v>
      </c>
      <c r="B84" s="329"/>
      <c r="C84" s="326"/>
      <c r="D84" s="326"/>
      <c r="E84" s="328">
        <f>SUM(E82:E83)</f>
        <v>3530.19</v>
      </c>
      <c r="F84" s="328">
        <f aca="true" t="shared" si="15" ref="F84:M84">SUM(F82:F83)</f>
        <v>0</v>
      </c>
      <c r="G84" s="328">
        <f t="shared" si="15"/>
        <v>0</v>
      </c>
      <c r="H84" s="328">
        <f t="shared" si="15"/>
        <v>0</v>
      </c>
      <c r="I84" s="328">
        <f t="shared" si="15"/>
        <v>0</v>
      </c>
      <c r="J84" s="328">
        <f t="shared" si="15"/>
        <v>0</v>
      </c>
      <c r="K84" s="328">
        <f>SUM(K82:K83)</f>
        <v>0</v>
      </c>
      <c r="L84" s="328">
        <f t="shared" si="15"/>
        <v>0</v>
      </c>
      <c r="M84" s="328">
        <f t="shared" si="15"/>
        <v>0</v>
      </c>
      <c r="N84" s="328">
        <f>SUM(N82:N83)</f>
        <v>183.84</v>
      </c>
      <c r="O84" s="328">
        <f>SUM(O82:O83)</f>
        <v>0.22999999999999998</v>
      </c>
      <c r="P84" s="328">
        <f>SUM(P82:P83)</f>
        <v>3713.8</v>
      </c>
      <c r="Q84" s="32"/>
    </row>
    <row r="85" spans="1:17" s="25" customFormat="1" ht="18" customHeight="1">
      <c r="A85" s="65"/>
      <c r="B85" s="308" t="s">
        <v>40</v>
      </c>
      <c r="C85" s="74"/>
      <c r="D85" s="66"/>
      <c r="E85" s="332">
        <f>E60+E64+E68+E72+E76+E80+E84</f>
        <v>53249.49000000001</v>
      </c>
      <c r="F85" s="332">
        <f aca="true" t="shared" si="16" ref="F85:P85">F60+F64+F68+F72+F76+F80+F84</f>
        <v>0</v>
      </c>
      <c r="G85" s="332">
        <f t="shared" si="16"/>
        <v>0</v>
      </c>
      <c r="H85" s="332">
        <f t="shared" si="16"/>
        <v>0</v>
      </c>
      <c r="I85" s="332">
        <f t="shared" si="16"/>
        <v>5500</v>
      </c>
      <c r="J85" s="332">
        <f t="shared" si="16"/>
        <v>0</v>
      </c>
      <c r="K85" s="332">
        <f t="shared" si="16"/>
        <v>180.6</v>
      </c>
      <c r="L85" s="332">
        <f t="shared" si="16"/>
        <v>0</v>
      </c>
      <c r="M85" s="332">
        <f t="shared" si="16"/>
        <v>5005.610000000001</v>
      </c>
      <c r="N85" s="332">
        <f t="shared" si="16"/>
        <v>1208.8</v>
      </c>
      <c r="O85" s="332">
        <f t="shared" si="16"/>
        <v>-0.11999999999999994</v>
      </c>
      <c r="P85" s="332">
        <f t="shared" si="16"/>
        <v>54772.2</v>
      </c>
      <c r="Q85" s="67"/>
    </row>
    <row r="86" spans="1:17" ht="8.25" customHeight="1">
      <c r="A86" s="23"/>
      <c r="B86" s="71"/>
      <c r="C86" s="7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34"/>
    </row>
    <row r="87" spans="1:17" s="315" customFormat="1" ht="18.75">
      <c r="A87" s="312"/>
      <c r="B87" s="313"/>
      <c r="C87" s="313"/>
      <c r="D87" s="313" t="s">
        <v>52</v>
      </c>
      <c r="E87" s="313"/>
      <c r="F87" s="313"/>
      <c r="G87" s="313"/>
      <c r="H87" s="313"/>
      <c r="I87" s="313"/>
      <c r="J87" s="313" t="s">
        <v>54</v>
      </c>
      <c r="K87" s="313"/>
      <c r="L87" s="313"/>
      <c r="M87" s="313"/>
      <c r="N87" s="313"/>
      <c r="O87" s="313"/>
      <c r="P87" s="313"/>
      <c r="Q87" s="314"/>
    </row>
    <row r="88" spans="1:17" s="315" customFormat="1" ht="18.75">
      <c r="A88" s="312" t="s">
        <v>53</v>
      </c>
      <c r="B88" s="313"/>
      <c r="C88" s="313"/>
      <c r="D88" s="313" t="s">
        <v>51</v>
      </c>
      <c r="E88" s="313"/>
      <c r="F88" s="313"/>
      <c r="G88" s="313"/>
      <c r="H88" s="313"/>
      <c r="I88" s="313"/>
      <c r="J88" s="313" t="s">
        <v>55</v>
      </c>
      <c r="K88" s="313"/>
      <c r="L88" s="313"/>
      <c r="M88" s="313"/>
      <c r="N88" s="313"/>
      <c r="O88" s="313"/>
      <c r="P88" s="313"/>
      <c r="Q88" s="314"/>
    </row>
    <row r="89" spans="1:17" s="41" customFormat="1" ht="18" customHeight="1">
      <c r="A89" s="26"/>
      <c r="B89" s="10"/>
      <c r="C89" s="70"/>
      <c r="D89" s="70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4"/>
    </row>
    <row r="90" spans="1:17" ht="33.75">
      <c r="A90" s="311" t="s">
        <v>0</v>
      </c>
      <c r="B90" s="22"/>
      <c r="C90" s="134"/>
      <c r="D90" s="133" t="s">
        <v>1074</v>
      </c>
      <c r="E90" s="6"/>
      <c r="F90" s="6"/>
      <c r="G90" s="6"/>
      <c r="H90" s="6"/>
      <c r="I90" s="6"/>
      <c r="J90" s="6"/>
      <c r="K90" s="7"/>
      <c r="L90" s="6"/>
      <c r="M90" s="6"/>
      <c r="N90" s="6"/>
      <c r="O90" s="6"/>
      <c r="P90" s="6"/>
      <c r="Q90" s="29"/>
    </row>
    <row r="91" spans="1:17" ht="20.25">
      <c r="A91" s="8"/>
      <c r="B91" s="136" t="s">
        <v>26</v>
      </c>
      <c r="C91" s="9"/>
      <c r="D91" s="9"/>
      <c r="E91" s="9"/>
      <c r="F91" s="9"/>
      <c r="G91" s="9"/>
      <c r="H91" s="9"/>
      <c r="I91" s="10"/>
      <c r="J91" s="10"/>
      <c r="K91" s="11"/>
      <c r="L91" s="9"/>
      <c r="M91" s="9"/>
      <c r="N91" s="9"/>
      <c r="O91" s="9"/>
      <c r="P91" s="9"/>
      <c r="Q91" s="30" t="s">
        <v>1092</v>
      </c>
    </row>
    <row r="92" spans="1:17" ht="24.75">
      <c r="A92" s="12"/>
      <c r="B92" s="49"/>
      <c r="C92" s="13"/>
      <c r="D92" s="135" t="s">
        <v>231</v>
      </c>
      <c r="E92" s="14"/>
      <c r="F92" s="14"/>
      <c r="G92" s="14"/>
      <c r="H92" s="14"/>
      <c r="I92" s="14"/>
      <c r="J92" s="14"/>
      <c r="K92" s="15"/>
      <c r="L92" s="14"/>
      <c r="M92" s="14"/>
      <c r="N92" s="14"/>
      <c r="O92" s="14"/>
      <c r="P92" s="14"/>
      <c r="Q92" s="31"/>
    </row>
    <row r="93" spans="1:17" s="77" customFormat="1" ht="23.25" thickBot="1">
      <c r="A93" s="54" t="s">
        <v>1</v>
      </c>
      <c r="B93" s="75" t="s">
        <v>2</v>
      </c>
      <c r="C93" s="75" t="s">
        <v>3</v>
      </c>
      <c r="D93" s="75" t="s">
        <v>4</v>
      </c>
      <c r="E93" s="28" t="s">
        <v>5</v>
      </c>
      <c r="F93" s="28" t="s">
        <v>36</v>
      </c>
      <c r="G93" s="28" t="s">
        <v>20</v>
      </c>
      <c r="H93" s="28" t="s">
        <v>45</v>
      </c>
      <c r="I93" s="28" t="s">
        <v>38</v>
      </c>
      <c r="J93" s="28" t="s">
        <v>22</v>
      </c>
      <c r="K93" s="28" t="s">
        <v>21</v>
      </c>
      <c r="L93" s="28" t="s">
        <v>27</v>
      </c>
      <c r="M93" s="28" t="s">
        <v>23</v>
      </c>
      <c r="N93" s="28" t="s">
        <v>24</v>
      </c>
      <c r="O93" s="28" t="s">
        <v>39</v>
      </c>
      <c r="P93" s="28" t="s">
        <v>37</v>
      </c>
      <c r="Q93" s="76" t="s">
        <v>25</v>
      </c>
    </row>
    <row r="94" spans="1:17" ht="18" customHeight="1" thickTop="1">
      <c r="A94" s="139" t="s">
        <v>288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6"/>
      <c r="L94" s="105"/>
      <c r="M94" s="105"/>
      <c r="N94" s="105"/>
      <c r="O94" s="105"/>
      <c r="P94" s="105"/>
      <c r="Q94" s="104"/>
    </row>
    <row r="95" spans="1:17" ht="34.5" customHeight="1">
      <c r="A95" s="172">
        <v>3120001</v>
      </c>
      <c r="B95" s="323" t="s">
        <v>289</v>
      </c>
      <c r="C95" s="326" t="s">
        <v>290</v>
      </c>
      <c r="D95" s="329" t="s">
        <v>291</v>
      </c>
      <c r="E95" s="323">
        <v>1714.44</v>
      </c>
      <c r="F95" s="323">
        <v>0</v>
      </c>
      <c r="G95" s="323">
        <v>0</v>
      </c>
      <c r="H95" s="323">
        <v>0</v>
      </c>
      <c r="I95" s="323">
        <v>0</v>
      </c>
      <c r="J95" s="323">
        <v>0</v>
      </c>
      <c r="K95" s="323">
        <v>0</v>
      </c>
      <c r="L95" s="323">
        <v>0</v>
      </c>
      <c r="M95" s="323">
        <v>0</v>
      </c>
      <c r="N95" s="323">
        <v>95.05</v>
      </c>
      <c r="O95" s="323">
        <v>-0.11</v>
      </c>
      <c r="P95" s="323">
        <f>E95+F95+G95+I95-J95-L95-M95-K95+N95-O95</f>
        <v>1809.6</v>
      </c>
      <c r="Q95" s="32"/>
    </row>
    <row r="96" spans="1:17" s="344" customFormat="1" ht="16.5" customHeight="1">
      <c r="A96" s="305" t="s">
        <v>221</v>
      </c>
      <c r="B96" s="342"/>
      <c r="C96" s="342"/>
      <c r="D96" s="342"/>
      <c r="E96" s="343">
        <f>SUM(E95)</f>
        <v>1714.44</v>
      </c>
      <c r="F96" s="343">
        <f aca="true" t="shared" si="17" ref="F96:M96">SUM(F95)</f>
        <v>0</v>
      </c>
      <c r="G96" s="343">
        <f>SUM(G95)</f>
        <v>0</v>
      </c>
      <c r="H96" s="343">
        <f>SUM(H95)</f>
        <v>0</v>
      </c>
      <c r="I96" s="343">
        <f t="shared" si="17"/>
        <v>0</v>
      </c>
      <c r="J96" s="343">
        <f t="shared" si="17"/>
        <v>0</v>
      </c>
      <c r="K96" s="343">
        <f>SUM(K95)</f>
        <v>0</v>
      </c>
      <c r="L96" s="343">
        <f t="shared" si="17"/>
        <v>0</v>
      </c>
      <c r="M96" s="343">
        <f t="shared" si="17"/>
        <v>0</v>
      </c>
      <c r="N96" s="343">
        <f>SUM(N95)</f>
        <v>95.05</v>
      </c>
      <c r="O96" s="343">
        <f>SUM(O95)</f>
        <v>-0.11</v>
      </c>
      <c r="P96" s="343">
        <f>SUM(P95)</f>
        <v>1809.6</v>
      </c>
      <c r="Q96" s="174"/>
    </row>
    <row r="97" spans="1:17" ht="18" customHeight="1">
      <c r="A97" s="139" t="s">
        <v>292</v>
      </c>
      <c r="B97" s="340"/>
      <c r="C97" s="341"/>
      <c r="D97" s="331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104"/>
    </row>
    <row r="98" spans="1:17" ht="34.5" customHeight="1">
      <c r="A98" s="172">
        <v>3120003</v>
      </c>
      <c r="B98" s="323" t="s">
        <v>293</v>
      </c>
      <c r="C98" s="326" t="s">
        <v>294</v>
      </c>
      <c r="D98" s="329" t="s">
        <v>291</v>
      </c>
      <c r="E98" s="323">
        <v>1714.5</v>
      </c>
      <c r="F98" s="323">
        <v>0</v>
      </c>
      <c r="G98" s="323">
        <v>0</v>
      </c>
      <c r="H98" s="323">
        <v>0</v>
      </c>
      <c r="I98" s="323">
        <v>0</v>
      </c>
      <c r="J98" s="323">
        <v>0</v>
      </c>
      <c r="K98" s="323">
        <v>0</v>
      </c>
      <c r="L98" s="323">
        <v>0</v>
      </c>
      <c r="M98" s="323">
        <v>0</v>
      </c>
      <c r="N98" s="323">
        <v>95.04</v>
      </c>
      <c r="O98" s="323">
        <v>-0.06</v>
      </c>
      <c r="P98" s="323">
        <f>E98+F98+G98+I98-J98-L98-M98-K98+N98-O98</f>
        <v>1809.6</v>
      </c>
      <c r="Q98" s="173"/>
    </row>
    <row r="99" spans="1:17" s="346" customFormat="1" ht="16.5" customHeight="1">
      <c r="A99" s="305" t="s">
        <v>221</v>
      </c>
      <c r="B99" s="343"/>
      <c r="C99" s="343"/>
      <c r="D99" s="343"/>
      <c r="E99" s="343">
        <f>E98</f>
        <v>1714.5</v>
      </c>
      <c r="F99" s="343">
        <f aca="true" t="shared" si="18" ref="F99:M99">F98</f>
        <v>0</v>
      </c>
      <c r="G99" s="343">
        <f t="shared" si="18"/>
        <v>0</v>
      </c>
      <c r="H99" s="343">
        <f t="shared" si="18"/>
        <v>0</v>
      </c>
      <c r="I99" s="343">
        <f t="shared" si="18"/>
        <v>0</v>
      </c>
      <c r="J99" s="343">
        <f t="shared" si="18"/>
        <v>0</v>
      </c>
      <c r="K99" s="343">
        <f>K98</f>
        <v>0</v>
      </c>
      <c r="L99" s="343">
        <f t="shared" si="18"/>
        <v>0</v>
      </c>
      <c r="M99" s="343">
        <f t="shared" si="18"/>
        <v>0</v>
      </c>
      <c r="N99" s="343">
        <f>N98</f>
        <v>95.04</v>
      </c>
      <c r="O99" s="343">
        <f>O98</f>
        <v>-0.06</v>
      </c>
      <c r="P99" s="343">
        <f>P98</f>
        <v>1809.6</v>
      </c>
      <c r="Q99" s="345"/>
    </row>
    <row r="100" spans="1:17" ht="18" customHeight="1">
      <c r="A100" s="139" t="s">
        <v>295</v>
      </c>
      <c r="B100" s="340"/>
      <c r="C100" s="341"/>
      <c r="D100" s="331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104"/>
    </row>
    <row r="101" spans="1:17" ht="34.5" customHeight="1">
      <c r="A101" s="172">
        <v>3110004</v>
      </c>
      <c r="B101" s="323" t="s">
        <v>296</v>
      </c>
      <c r="C101" s="326" t="s">
        <v>297</v>
      </c>
      <c r="D101" s="329" t="s">
        <v>291</v>
      </c>
      <c r="E101" s="323">
        <v>1714.5</v>
      </c>
      <c r="F101" s="323">
        <v>0</v>
      </c>
      <c r="G101" s="323">
        <v>0</v>
      </c>
      <c r="H101" s="323">
        <v>0</v>
      </c>
      <c r="I101" s="323">
        <v>0</v>
      </c>
      <c r="J101" s="323">
        <v>0</v>
      </c>
      <c r="K101" s="323">
        <v>0</v>
      </c>
      <c r="L101" s="323">
        <v>0</v>
      </c>
      <c r="M101" s="323">
        <v>0</v>
      </c>
      <c r="N101" s="323">
        <v>95.04</v>
      </c>
      <c r="O101" s="323">
        <v>-0.06</v>
      </c>
      <c r="P101" s="323">
        <f>E101+F101+G101+I101-J101-L101-M101-K101+N101-O101</f>
        <v>1809.6</v>
      </c>
      <c r="Q101" s="32"/>
    </row>
    <row r="102" spans="1:17" s="344" customFormat="1" ht="16.5" customHeight="1">
      <c r="A102" s="305" t="s">
        <v>221</v>
      </c>
      <c r="B102" s="342"/>
      <c r="C102" s="342"/>
      <c r="D102" s="342"/>
      <c r="E102" s="343">
        <f>E101</f>
        <v>1714.5</v>
      </c>
      <c r="F102" s="343">
        <f aca="true" t="shared" si="19" ref="F102:M102">F101</f>
        <v>0</v>
      </c>
      <c r="G102" s="343">
        <f t="shared" si="19"/>
        <v>0</v>
      </c>
      <c r="H102" s="343">
        <f t="shared" si="19"/>
        <v>0</v>
      </c>
      <c r="I102" s="343">
        <f t="shared" si="19"/>
        <v>0</v>
      </c>
      <c r="J102" s="343">
        <f t="shared" si="19"/>
        <v>0</v>
      </c>
      <c r="K102" s="343">
        <f>K101</f>
        <v>0</v>
      </c>
      <c r="L102" s="343">
        <f t="shared" si="19"/>
        <v>0</v>
      </c>
      <c r="M102" s="343">
        <f t="shared" si="19"/>
        <v>0</v>
      </c>
      <c r="N102" s="343">
        <f>N101</f>
        <v>95.04</v>
      </c>
      <c r="O102" s="343">
        <f>O101</f>
        <v>-0.06</v>
      </c>
      <c r="P102" s="343">
        <f>P101</f>
        <v>1809.6</v>
      </c>
      <c r="Q102" s="174"/>
    </row>
    <row r="103" spans="1:17" ht="18" customHeight="1">
      <c r="A103" s="139" t="s">
        <v>298</v>
      </c>
      <c r="B103" s="340"/>
      <c r="C103" s="341"/>
      <c r="D103" s="331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104"/>
    </row>
    <row r="104" spans="1:17" s="45" customFormat="1" ht="34.5" customHeight="1">
      <c r="A104" s="172">
        <v>3120009</v>
      </c>
      <c r="B104" s="323" t="s">
        <v>299</v>
      </c>
      <c r="C104" s="326" t="s">
        <v>300</v>
      </c>
      <c r="D104" s="329" t="s">
        <v>291</v>
      </c>
      <c r="E104" s="323">
        <v>1714.5</v>
      </c>
      <c r="F104" s="323">
        <v>0</v>
      </c>
      <c r="G104" s="323">
        <v>0</v>
      </c>
      <c r="H104" s="323">
        <v>0</v>
      </c>
      <c r="I104" s="323">
        <v>0</v>
      </c>
      <c r="J104" s="323">
        <v>0</v>
      </c>
      <c r="K104" s="323">
        <v>0</v>
      </c>
      <c r="L104" s="323">
        <v>0</v>
      </c>
      <c r="M104" s="323">
        <v>0</v>
      </c>
      <c r="N104" s="323">
        <v>95.04</v>
      </c>
      <c r="O104" s="323">
        <v>-0.06</v>
      </c>
      <c r="P104" s="323">
        <f>E104+F104+G104+I104-J104-L104-M104-K104+N104-O104</f>
        <v>1809.6</v>
      </c>
      <c r="Q104" s="147"/>
    </row>
    <row r="105" spans="1:17" ht="34.5" customHeight="1">
      <c r="A105" s="172">
        <v>3120201</v>
      </c>
      <c r="B105" s="323" t="s">
        <v>301</v>
      </c>
      <c r="C105" s="326" t="s">
        <v>302</v>
      </c>
      <c r="D105" s="329" t="s">
        <v>142</v>
      </c>
      <c r="E105" s="323">
        <v>682.5</v>
      </c>
      <c r="F105" s="323">
        <v>0</v>
      </c>
      <c r="G105" s="323">
        <v>0</v>
      </c>
      <c r="H105" s="323">
        <v>0</v>
      </c>
      <c r="I105" s="323">
        <v>0</v>
      </c>
      <c r="J105" s="323">
        <v>0</v>
      </c>
      <c r="K105" s="323">
        <v>0</v>
      </c>
      <c r="L105" s="323">
        <v>0</v>
      </c>
      <c r="M105" s="323">
        <v>0</v>
      </c>
      <c r="N105" s="323">
        <v>168.12</v>
      </c>
      <c r="O105" s="323">
        <v>0.02</v>
      </c>
      <c r="P105" s="323">
        <f>E105+F105+G105+I105-J105-L105-M105-K105+N105-O105</f>
        <v>850.6</v>
      </c>
      <c r="Q105" s="32"/>
    </row>
    <row r="106" spans="1:17" s="346" customFormat="1" ht="16.5" customHeight="1">
      <c r="A106" s="305" t="s">
        <v>221</v>
      </c>
      <c r="B106" s="343"/>
      <c r="C106" s="343"/>
      <c r="D106" s="343"/>
      <c r="E106" s="343">
        <f>SUM(E104:E105)</f>
        <v>2397</v>
      </c>
      <c r="F106" s="343">
        <f aca="true" t="shared" si="20" ref="F106:P106">SUM(F104:F105)</f>
        <v>0</v>
      </c>
      <c r="G106" s="343">
        <f t="shared" si="20"/>
        <v>0</v>
      </c>
      <c r="H106" s="343">
        <f t="shared" si="20"/>
        <v>0</v>
      </c>
      <c r="I106" s="343">
        <f t="shared" si="20"/>
        <v>0</v>
      </c>
      <c r="J106" s="343">
        <f t="shared" si="20"/>
        <v>0</v>
      </c>
      <c r="K106" s="343">
        <f t="shared" si="20"/>
        <v>0</v>
      </c>
      <c r="L106" s="343">
        <f t="shared" si="20"/>
        <v>0</v>
      </c>
      <c r="M106" s="343">
        <f t="shared" si="20"/>
        <v>0</v>
      </c>
      <c r="N106" s="343">
        <f t="shared" si="20"/>
        <v>263.16</v>
      </c>
      <c r="O106" s="343">
        <f t="shared" si="20"/>
        <v>-0.039999999999999994</v>
      </c>
      <c r="P106" s="343">
        <f t="shared" si="20"/>
        <v>2660.2</v>
      </c>
      <c r="Q106" s="345"/>
    </row>
    <row r="107" spans="1:17" ht="18" customHeight="1">
      <c r="A107" s="139" t="s">
        <v>303</v>
      </c>
      <c r="B107" s="340"/>
      <c r="C107" s="341"/>
      <c r="D107" s="331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104"/>
    </row>
    <row r="108" spans="1:17" ht="34.5" customHeight="1">
      <c r="A108" s="172">
        <v>3120005</v>
      </c>
      <c r="B108" s="323" t="s">
        <v>304</v>
      </c>
      <c r="C108" s="326" t="s">
        <v>305</v>
      </c>
      <c r="D108" s="329" t="s">
        <v>291</v>
      </c>
      <c r="E108" s="323">
        <v>1714.44</v>
      </c>
      <c r="F108" s="323">
        <v>0</v>
      </c>
      <c r="G108" s="323">
        <v>0</v>
      </c>
      <c r="H108" s="323">
        <v>0</v>
      </c>
      <c r="I108" s="323">
        <v>0</v>
      </c>
      <c r="J108" s="323">
        <v>0</v>
      </c>
      <c r="K108" s="323">
        <v>0</v>
      </c>
      <c r="L108" s="323">
        <v>0</v>
      </c>
      <c r="M108" s="323">
        <v>0</v>
      </c>
      <c r="N108" s="323">
        <v>95.05</v>
      </c>
      <c r="O108" s="323">
        <v>-0.11</v>
      </c>
      <c r="P108" s="323">
        <f>E108+F108+G108+I108-J108-L108-M108-K108+N108-O108</f>
        <v>1809.6</v>
      </c>
      <c r="Q108" s="32"/>
    </row>
    <row r="109" spans="1:17" s="344" customFormat="1" ht="16.5" customHeight="1">
      <c r="A109" s="305" t="s">
        <v>221</v>
      </c>
      <c r="B109" s="342"/>
      <c r="C109" s="342"/>
      <c r="D109" s="342"/>
      <c r="E109" s="343">
        <f>E108</f>
        <v>1714.44</v>
      </c>
      <c r="F109" s="343">
        <f aca="true" t="shared" si="21" ref="F109:M109">F108</f>
        <v>0</v>
      </c>
      <c r="G109" s="343">
        <f t="shared" si="21"/>
        <v>0</v>
      </c>
      <c r="H109" s="343">
        <f t="shared" si="21"/>
        <v>0</v>
      </c>
      <c r="I109" s="343">
        <f t="shared" si="21"/>
        <v>0</v>
      </c>
      <c r="J109" s="343">
        <f t="shared" si="21"/>
        <v>0</v>
      </c>
      <c r="K109" s="343">
        <f>K108</f>
        <v>0</v>
      </c>
      <c r="L109" s="343">
        <f t="shared" si="21"/>
        <v>0</v>
      </c>
      <c r="M109" s="343">
        <f t="shared" si="21"/>
        <v>0</v>
      </c>
      <c r="N109" s="343">
        <f>N108</f>
        <v>95.05</v>
      </c>
      <c r="O109" s="343">
        <f>O108</f>
        <v>-0.11</v>
      </c>
      <c r="P109" s="343">
        <f>P108</f>
        <v>1809.6</v>
      </c>
      <c r="Q109" s="174"/>
    </row>
    <row r="110" spans="1:17" ht="18" customHeight="1">
      <c r="A110" s="139" t="s">
        <v>306</v>
      </c>
      <c r="B110" s="340"/>
      <c r="C110" s="341"/>
      <c r="D110" s="331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104"/>
    </row>
    <row r="111" spans="1:17" ht="34.5" customHeight="1">
      <c r="A111" s="172">
        <v>3120007</v>
      </c>
      <c r="B111" s="323" t="s">
        <v>307</v>
      </c>
      <c r="C111" s="326" t="s">
        <v>308</v>
      </c>
      <c r="D111" s="329" t="s">
        <v>291</v>
      </c>
      <c r="E111" s="323">
        <v>1714.44</v>
      </c>
      <c r="F111" s="323">
        <v>0</v>
      </c>
      <c r="G111" s="323">
        <v>0</v>
      </c>
      <c r="H111" s="323">
        <v>0</v>
      </c>
      <c r="I111" s="323">
        <v>0</v>
      </c>
      <c r="J111" s="323">
        <v>0</v>
      </c>
      <c r="K111" s="323">
        <v>0</v>
      </c>
      <c r="L111" s="323">
        <v>0</v>
      </c>
      <c r="M111" s="323">
        <v>0</v>
      </c>
      <c r="N111" s="323">
        <v>95.05</v>
      </c>
      <c r="O111" s="323">
        <v>-0.11</v>
      </c>
      <c r="P111" s="323">
        <f>E111+F111+G111+I111-J111-L111-M111-K111+N111-O111</f>
        <v>1809.6</v>
      </c>
      <c r="Q111" s="32"/>
    </row>
    <row r="112" spans="1:17" s="344" customFormat="1" ht="16.5" customHeight="1">
      <c r="A112" s="305" t="s">
        <v>221</v>
      </c>
      <c r="B112" s="342"/>
      <c r="C112" s="342"/>
      <c r="D112" s="342"/>
      <c r="E112" s="343">
        <f>E111</f>
        <v>1714.44</v>
      </c>
      <c r="F112" s="343">
        <f aca="true" t="shared" si="22" ref="F112:M112">F111</f>
        <v>0</v>
      </c>
      <c r="G112" s="343">
        <f t="shared" si="22"/>
        <v>0</v>
      </c>
      <c r="H112" s="343">
        <f t="shared" si="22"/>
        <v>0</v>
      </c>
      <c r="I112" s="343">
        <f t="shared" si="22"/>
        <v>0</v>
      </c>
      <c r="J112" s="343">
        <f t="shared" si="22"/>
        <v>0</v>
      </c>
      <c r="K112" s="343">
        <f>K111</f>
        <v>0</v>
      </c>
      <c r="L112" s="343">
        <f t="shared" si="22"/>
        <v>0</v>
      </c>
      <c r="M112" s="343">
        <f t="shared" si="22"/>
        <v>0</v>
      </c>
      <c r="N112" s="343">
        <f>N111</f>
        <v>95.05</v>
      </c>
      <c r="O112" s="343">
        <f>O111</f>
        <v>-0.11</v>
      </c>
      <c r="P112" s="343">
        <f>P111</f>
        <v>1809.6</v>
      </c>
      <c r="Q112" s="174"/>
    </row>
    <row r="113" spans="1:17" ht="18" customHeight="1">
      <c r="A113" s="139" t="s">
        <v>309</v>
      </c>
      <c r="B113" s="340"/>
      <c r="C113" s="341"/>
      <c r="D113" s="331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104"/>
    </row>
    <row r="114" spans="1:17" ht="34.5" customHeight="1">
      <c r="A114" s="172">
        <v>3120006</v>
      </c>
      <c r="B114" s="323" t="s">
        <v>310</v>
      </c>
      <c r="C114" s="326" t="s">
        <v>311</v>
      </c>
      <c r="D114" s="329" t="s">
        <v>291</v>
      </c>
      <c r="E114" s="323">
        <v>1714.44</v>
      </c>
      <c r="F114" s="323">
        <v>0</v>
      </c>
      <c r="G114" s="323">
        <v>0</v>
      </c>
      <c r="H114" s="323">
        <v>0</v>
      </c>
      <c r="I114" s="323">
        <v>0</v>
      </c>
      <c r="J114" s="323">
        <v>0</v>
      </c>
      <c r="K114" s="323">
        <v>0</v>
      </c>
      <c r="L114" s="323">
        <v>0</v>
      </c>
      <c r="M114" s="323">
        <v>0</v>
      </c>
      <c r="N114" s="323">
        <v>95.05</v>
      </c>
      <c r="O114" s="323">
        <v>-0.11</v>
      </c>
      <c r="P114" s="323">
        <f>E114+F114+G114+I114-J114-L114-M114-K114+N114-O114</f>
        <v>1809.6</v>
      </c>
      <c r="Q114" s="32"/>
    </row>
    <row r="115" spans="1:17" s="344" customFormat="1" ht="16.5" customHeight="1">
      <c r="A115" s="305" t="s">
        <v>221</v>
      </c>
      <c r="B115" s="342"/>
      <c r="C115" s="342"/>
      <c r="D115" s="342"/>
      <c r="E115" s="343">
        <f>E114</f>
        <v>1714.44</v>
      </c>
      <c r="F115" s="343">
        <f aca="true" t="shared" si="23" ref="F115:M115">F114</f>
        <v>0</v>
      </c>
      <c r="G115" s="343">
        <f t="shared" si="23"/>
        <v>0</v>
      </c>
      <c r="H115" s="343">
        <f t="shared" si="23"/>
        <v>0</v>
      </c>
      <c r="I115" s="343">
        <f t="shared" si="23"/>
        <v>0</v>
      </c>
      <c r="J115" s="343">
        <f t="shared" si="23"/>
        <v>0</v>
      </c>
      <c r="K115" s="343">
        <f>K114</f>
        <v>0</v>
      </c>
      <c r="L115" s="343">
        <f t="shared" si="23"/>
        <v>0</v>
      </c>
      <c r="M115" s="343">
        <f t="shared" si="23"/>
        <v>0</v>
      </c>
      <c r="N115" s="343">
        <f>N114</f>
        <v>95.05</v>
      </c>
      <c r="O115" s="343">
        <f>O114</f>
        <v>-0.11</v>
      </c>
      <c r="P115" s="343">
        <f>P114</f>
        <v>1809.6</v>
      </c>
      <c r="Q115" s="174"/>
    </row>
    <row r="116" spans="1:17" ht="21" customHeight="1">
      <c r="A116" s="59"/>
      <c r="B116" s="308" t="s">
        <v>40</v>
      </c>
      <c r="C116" s="61"/>
      <c r="D116" s="61"/>
      <c r="E116" s="332">
        <f>E96+E99+E102+E106+E109+E112+E115</f>
        <v>12683.760000000002</v>
      </c>
      <c r="F116" s="336">
        <f aca="true" t="shared" si="24" ref="F116:P116">F96+F99+F102+F106+F109+F112+F115</f>
        <v>0</v>
      </c>
      <c r="G116" s="336">
        <f t="shared" si="24"/>
        <v>0</v>
      </c>
      <c r="H116" s="336">
        <f t="shared" si="24"/>
        <v>0</v>
      </c>
      <c r="I116" s="336">
        <f t="shared" si="24"/>
        <v>0</v>
      </c>
      <c r="J116" s="336">
        <f t="shared" si="24"/>
        <v>0</v>
      </c>
      <c r="K116" s="336">
        <f t="shared" si="24"/>
        <v>0</v>
      </c>
      <c r="L116" s="336">
        <f t="shared" si="24"/>
        <v>0</v>
      </c>
      <c r="M116" s="336">
        <f t="shared" si="24"/>
        <v>0</v>
      </c>
      <c r="N116" s="336">
        <f t="shared" si="24"/>
        <v>833.4399999999998</v>
      </c>
      <c r="O116" s="336">
        <f t="shared" si="24"/>
        <v>-0.6</v>
      </c>
      <c r="P116" s="336">
        <f t="shared" si="24"/>
        <v>13517.8</v>
      </c>
      <c r="Q116" s="62"/>
    </row>
    <row r="117" ht="27" customHeight="1"/>
    <row r="118" spans="1:17" s="315" customFormat="1" ht="18.75">
      <c r="A118" s="312"/>
      <c r="B118" s="313"/>
      <c r="C118" s="313"/>
      <c r="D118" s="313" t="s">
        <v>52</v>
      </c>
      <c r="E118" s="313"/>
      <c r="F118" s="313"/>
      <c r="G118" s="313"/>
      <c r="H118" s="313"/>
      <c r="I118" s="313"/>
      <c r="J118" s="313" t="s">
        <v>54</v>
      </c>
      <c r="K118" s="313"/>
      <c r="L118" s="313"/>
      <c r="M118" s="313"/>
      <c r="N118" s="313"/>
      <c r="O118" s="313"/>
      <c r="P118" s="313"/>
      <c r="Q118" s="314"/>
    </row>
    <row r="119" spans="1:17" s="315" customFormat="1" ht="18.75">
      <c r="A119" s="312" t="s">
        <v>53</v>
      </c>
      <c r="B119" s="313"/>
      <c r="C119" s="313"/>
      <c r="D119" s="313" t="s">
        <v>51</v>
      </c>
      <c r="E119" s="313"/>
      <c r="F119" s="313"/>
      <c r="G119" s="313"/>
      <c r="H119" s="313"/>
      <c r="I119" s="313"/>
      <c r="J119" s="313" t="s">
        <v>55</v>
      </c>
      <c r="K119" s="313"/>
      <c r="L119" s="313"/>
      <c r="M119" s="313"/>
      <c r="N119" s="313"/>
      <c r="O119" s="313"/>
      <c r="P119" s="313"/>
      <c r="Q119" s="314"/>
    </row>
    <row r="120" spans="1:17" s="41" customFormat="1" ht="18" customHeight="1">
      <c r="A120" s="26"/>
      <c r="B120" s="10"/>
      <c r="C120" s="70"/>
      <c r="D120" s="70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34"/>
    </row>
    <row r="121" spans="1:17" ht="33.75">
      <c r="A121" s="311" t="s">
        <v>0</v>
      </c>
      <c r="B121" s="22"/>
      <c r="C121" s="134"/>
      <c r="D121" s="133" t="s">
        <v>1074</v>
      </c>
      <c r="E121" s="63"/>
      <c r="F121" s="6"/>
      <c r="G121" s="6"/>
      <c r="H121" s="6"/>
      <c r="I121" s="6"/>
      <c r="J121" s="6"/>
      <c r="K121" s="7"/>
      <c r="L121" s="6"/>
      <c r="M121" s="6"/>
      <c r="N121" s="6"/>
      <c r="O121" s="6"/>
      <c r="P121" s="6"/>
      <c r="Q121" s="29"/>
    </row>
    <row r="122" spans="1:17" ht="20.25">
      <c r="A122" s="8"/>
      <c r="B122" s="136" t="s">
        <v>26</v>
      </c>
      <c r="C122" s="9"/>
      <c r="D122" s="9"/>
      <c r="E122" s="9"/>
      <c r="F122" s="9"/>
      <c r="G122" s="9"/>
      <c r="H122" s="9"/>
      <c r="I122" s="10"/>
      <c r="J122" s="10"/>
      <c r="K122" s="11"/>
      <c r="L122" s="9"/>
      <c r="M122" s="9"/>
      <c r="N122" s="9"/>
      <c r="O122" s="9"/>
      <c r="P122" s="9"/>
      <c r="Q122" s="30" t="s">
        <v>1093</v>
      </c>
    </row>
    <row r="123" spans="1:17" ht="22.5" customHeight="1">
      <c r="A123" s="12"/>
      <c r="B123" s="49"/>
      <c r="C123" s="13"/>
      <c r="D123" s="135" t="s">
        <v>231</v>
      </c>
      <c r="E123" s="14"/>
      <c r="F123" s="14"/>
      <c r="G123" s="14"/>
      <c r="H123" s="14"/>
      <c r="I123" s="14"/>
      <c r="J123" s="14"/>
      <c r="K123" s="15"/>
      <c r="L123" s="14"/>
      <c r="M123" s="14"/>
      <c r="N123" s="14"/>
      <c r="O123" s="14"/>
      <c r="P123" s="14"/>
      <c r="Q123" s="31"/>
    </row>
    <row r="124" spans="1:17" s="371" customFormat="1" ht="29.25" customHeight="1" thickBot="1">
      <c r="A124" s="367" t="s">
        <v>1</v>
      </c>
      <c r="B124" s="368" t="s">
        <v>2</v>
      </c>
      <c r="C124" s="368" t="s">
        <v>3</v>
      </c>
      <c r="D124" s="368" t="s">
        <v>4</v>
      </c>
      <c r="E124" s="369" t="s">
        <v>5</v>
      </c>
      <c r="F124" s="369" t="s">
        <v>36</v>
      </c>
      <c r="G124" s="369" t="s">
        <v>20</v>
      </c>
      <c r="H124" s="369" t="s">
        <v>45</v>
      </c>
      <c r="I124" s="369" t="s">
        <v>38</v>
      </c>
      <c r="J124" s="369" t="s">
        <v>22</v>
      </c>
      <c r="K124" s="369" t="s">
        <v>21</v>
      </c>
      <c r="L124" s="369" t="s">
        <v>27</v>
      </c>
      <c r="M124" s="369" t="s">
        <v>23</v>
      </c>
      <c r="N124" s="369" t="s">
        <v>24</v>
      </c>
      <c r="O124" s="369" t="s">
        <v>39</v>
      </c>
      <c r="P124" s="369" t="s">
        <v>37</v>
      </c>
      <c r="Q124" s="370" t="s">
        <v>25</v>
      </c>
    </row>
    <row r="125" spans="1:17" ht="33" customHeight="1" thickTop="1">
      <c r="A125" s="140" t="s">
        <v>9</v>
      </c>
      <c r="B125" s="109"/>
      <c r="C125" s="109"/>
      <c r="D125" s="110"/>
      <c r="E125" s="109"/>
      <c r="F125" s="109"/>
      <c r="G125" s="109"/>
      <c r="H125" s="109"/>
      <c r="I125" s="109"/>
      <c r="J125" s="109"/>
      <c r="K125" s="111"/>
      <c r="L125" s="109"/>
      <c r="M125" s="109"/>
      <c r="N125" s="109"/>
      <c r="O125" s="109"/>
      <c r="P125" s="109"/>
      <c r="Q125" s="104"/>
    </row>
    <row r="126" spans="1:17" ht="42" customHeight="1">
      <c r="A126" s="17">
        <v>320001</v>
      </c>
      <c r="B126" s="323" t="s">
        <v>1051</v>
      </c>
      <c r="C126" s="326" t="s">
        <v>1052</v>
      </c>
      <c r="D126" s="326" t="s">
        <v>317</v>
      </c>
      <c r="E126" s="323">
        <v>3858.75</v>
      </c>
      <c r="F126" s="323">
        <v>0</v>
      </c>
      <c r="G126" s="323">
        <v>0</v>
      </c>
      <c r="H126" s="323">
        <v>0</v>
      </c>
      <c r="I126" s="323">
        <v>0</v>
      </c>
      <c r="J126" s="323">
        <v>500</v>
      </c>
      <c r="K126" s="323">
        <v>0</v>
      </c>
      <c r="L126" s="323">
        <v>0</v>
      </c>
      <c r="M126" s="323">
        <v>326.44</v>
      </c>
      <c r="N126" s="323">
        <v>0</v>
      </c>
      <c r="O126" s="323">
        <v>-0.09</v>
      </c>
      <c r="P126" s="323">
        <f>E126+F126+G126+I126-J126-L126-M126-K126+N126-O126</f>
        <v>3032.4</v>
      </c>
      <c r="Q126" s="47"/>
    </row>
    <row r="127" spans="1:17" ht="42" customHeight="1">
      <c r="A127" s="17">
        <v>3130101</v>
      </c>
      <c r="B127" s="323" t="s">
        <v>1119</v>
      </c>
      <c r="C127" s="326" t="s">
        <v>312</v>
      </c>
      <c r="D127" s="326" t="s">
        <v>142</v>
      </c>
      <c r="E127" s="323">
        <v>2854.37</v>
      </c>
      <c r="F127" s="323">
        <v>0</v>
      </c>
      <c r="G127" s="323">
        <v>0</v>
      </c>
      <c r="H127" s="323">
        <v>0</v>
      </c>
      <c r="I127" s="323">
        <v>0</v>
      </c>
      <c r="J127" s="323">
        <v>0</v>
      </c>
      <c r="K127" s="323">
        <v>0</v>
      </c>
      <c r="L127" s="323">
        <v>0</v>
      </c>
      <c r="M127" s="323">
        <v>61.13</v>
      </c>
      <c r="N127" s="323">
        <v>0</v>
      </c>
      <c r="O127" s="323">
        <v>0.04</v>
      </c>
      <c r="P127" s="323">
        <f>E127+F127+G127+I127-J127-L127-M127-K127+N127-O127</f>
        <v>2793.2</v>
      </c>
      <c r="Q127" s="47"/>
    </row>
    <row r="128" spans="1:17" ht="42" customHeight="1">
      <c r="A128" s="17">
        <v>3130102</v>
      </c>
      <c r="B128" s="323" t="s">
        <v>313</v>
      </c>
      <c r="C128" s="326" t="s">
        <v>314</v>
      </c>
      <c r="D128" s="326" t="s">
        <v>142</v>
      </c>
      <c r="E128" s="323">
        <v>2854.37</v>
      </c>
      <c r="F128" s="323">
        <v>0</v>
      </c>
      <c r="G128" s="323">
        <v>0</v>
      </c>
      <c r="H128" s="323">
        <v>0</v>
      </c>
      <c r="I128" s="323">
        <v>0</v>
      </c>
      <c r="J128" s="323">
        <v>0</v>
      </c>
      <c r="K128" s="323">
        <v>0</v>
      </c>
      <c r="L128" s="323">
        <v>0</v>
      </c>
      <c r="M128" s="323">
        <v>61.13</v>
      </c>
      <c r="N128" s="323">
        <v>0</v>
      </c>
      <c r="O128" s="323">
        <v>0.04</v>
      </c>
      <c r="P128" s="323">
        <f>E128+F128+G128+I128-J128-L128-M128-K128+N128-O128</f>
        <v>2793.2</v>
      </c>
      <c r="Q128" s="47"/>
    </row>
    <row r="129" spans="1:17" ht="42" customHeight="1">
      <c r="A129" s="17">
        <v>5200001</v>
      </c>
      <c r="B129" s="323" t="s">
        <v>315</v>
      </c>
      <c r="C129" s="326" t="s">
        <v>316</v>
      </c>
      <c r="D129" s="326" t="s">
        <v>142</v>
      </c>
      <c r="E129" s="323">
        <v>3858.69</v>
      </c>
      <c r="F129" s="323">
        <v>0</v>
      </c>
      <c r="G129" s="323">
        <v>0</v>
      </c>
      <c r="H129" s="323">
        <v>0</v>
      </c>
      <c r="I129" s="323">
        <v>0</v>
      </c>
      <c r="J129" s="323">
        <v>0</v>
      </c>
      <c r="K129" s="323">
        <v>0</v>
      </c>
      <c r="L129" s="323">
        <v>0</v>
      </c>
      <c r="M129" s="323">
        <v>326.44</v>
      </c>
      <c r="N129" s="323">
        <v>0</v>
      </c>
      <c r="O129" s="323">
        <v>0.05</v>
      </c>
      <c r="P129" s="323">
        <f>E129+F129+G129+I129-J129-L129-M129-K129+N129-O129</f>
        <v>3532.2</v>
      </c>
      <c r="Q129" s="174"/>
    </row>
    <row r="130" spans="1:17" s="351" customFormat="1" ht="27" customHeight="1">
      <c r="A130" s="349" t="s">
        <v>221</v>
      </c>
      <c r="B130" s="329"/>
      <c r="C130" s="329"/>
      <c r="D130" s="329"/>
      <c r="E130" s="328">
        <f>SUM(E126:E129)</f>
        <v>13426.18</v>
      </c>
      <c r="F130" s="328">
        <f aca="true" t="shared" si="25" ref="F130:P130">SUM(F126:F129)</f>
        <v>0</v>
      </c>
      <c r="G130" s="328">
        <f t="shared" si="25"/>
        <v>0</v>
      </c>
      <c r="H130" s="328">
        <f t="shared" si="25"/>
        <v>0</v>
      </c>
      <c r="I130" s="328">
        <f t="shared" si="25"/>
        <v>0</v>
      </c>
      <c r="J130" s="328">
        <f t="shared" si="25"/>
        <v>500</v>
      </c>
      <c r="K130" s="328">
        <f t="shared" si="25"/>
        <v>0</v>
      </c>
      <c r="L130" s="328">
        <f t="shared" si="25"/>
        <v>0</v>
      </c>
      <c r="M130" s="328">
        <f t="shared" si="25"/>
        <v>775.14</v>
      </c>
      <c r="N130" s="328">
        <f t="shared" si="25"/>
        <v>0</v>
      </c>
      <c r="O130" s="328">
        <f t="shared" si="25"/>
        <v>0.04000000000000001</v>
      </c>
      <c r="P130" s="328">
        <f t="shared" si="25"/>
        <v>12151</v>
      </c>
      <c r="Q130" s="350"/>
    </row>
    <row r="131" spans="1:17" ht="33" customHeight="1">
      <c r="A131" s="140" t="s">
        <v>50</v>
      </c>
      <c r="B131" s="340"/>
      <c r="C131" s="330"/>
      <c r="D131" s="341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104"/>
    </row>
    <row r="132" spans="1:17" s="45" customFormat="1" ht="42" customHeight="1">
      <c r="A132" s="283">
        <v>330001</v>
      </c>
      <c r="B132" s="347" t="s">
        <v>964</v>
      </c>
      <c r="C132" s="348" t="s">
        <v>965</v>
      </c>
      <c r="D132" s="329" t="s">
        <v>966</v>
      </c>
      <c r="E132" s="323">
        <v>6600</v>
      </c>
      <c r="F132" s="323">
        <v>0</v>
      </c>
      <c r="G132" s="323">
        <v>0</v>
      </c>
      <c r="H132" s="323">
        <v>0</v>
      </c>
      <c r="I132" s="323">
        <v>0</v>
      </c>
      <c r="J132" s="323">
        <v>0</v>
      </c>
      <c r="K132" s="323">
        <v>0</v>
      </c>
      <c r="L132" s="323">
        <v>0</v>
      </c>
      <c r="M132" s="323">
        <v>862.5</v>
      </c>
      <c r="N132" s="323">
        <v>0</v>
      </c>
      <c r="O132" s="323">
        <v>-0.1</v>
      </c>
      <c r="P132" s="323">
        <f>E132+F132+G132+H132+I132-J132-K132-L132-M132-N132-O132</f>
        <v>5737.6</v>
      </c>
      <c r="Q132" s="18"/>
    </row>
    <row r="133" spans="1:17" s="351" customFormat="1" ht="27" customHeight="1">
      <c r="A133" s="349" t="s">
        <v>221</v>
      </c>
      <c r="B133" s="329"/>
      <c r="C133" s="329"/>
      <c r="D133" s="329"/>
      <c r="E133" s="328">
        <f>E132</f>
        <v>6600</v>
      </c>
      <c r="F133" s="328">
        <f aca="true" t="shared" si="26" ref="F133:M133">F132</f>
        <v>0</v>
      </c>
      <c r="G133" s="328">
        <f t="shared" si="26"/>
        <v>0</v>
      </c>
      <c r="H133" s="328">
        <f t="shared" si="26"/>
        <v>0</v>
      </c>
      <c r="I133" s="328">
        <f t="shared" si="26"/>
        <v>0</v>
      </c>
      <c r="J133" s="328">
        <f t="shared" si="26"/>
        <v>0</v>
      </c>
      <c r="K133" s="328">
        <f t="shared" si="26"/>
        <v>0</v>
      </c>
      <c r="L133" s="328">
        <f t="shared" si="26"/>
        <v>0</v>
      </c>
      <c r="M133" s="328">
        <f t="shared" si="26"/>
        <v>862.5</v>
      </c>
      <c r="N133" s="328">
        <f>N132</f>
        <v>0</v>
      </c>
      <c r="O133" s="328">
        <f>O132</f>
        <v>-0.1</v>
      </c>
      <c r="P133" s="328">
        <f>P132</f>
        <v>5737.6</v>
      </c>
      <c r="Q133" s="350"/>
    </row>
    <row r="134" spans="1:17" ht="33" customHeight="1">
      <c r="A134" s="140" t="s">
        <v>320</v>
      </c>
      <c r="B134" s="340"/>
      <c r="C134" s="330"/>
      <c r="D134" s="33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104"/>
    </row>
    <row r="135" spans="1:17" ht="42" customHeight="1">
      <c r="A135" s="17">
        <v>5400201</v>
      </c>
      <c r="B135" s="323" t="s">
        <v>322</v>
      </c>
      <c r="C135" s="326" t="s">
        <v>323</v>
      </c>
      <c r="D135" s="326" t="s">
        <v>10</v>
      </c>
      <c r="E135" s="323">
        <v>2901.15</v>
      </c>
      <c r="F135" s="323">
        <v>0</v>
      </c>
      <c r="G135" s="323">
        <v>0</v>
      </c>
      <c r="H135" s="323">
        <v>0</v>
      </c>
      <c r="I135" s="323">
        <v>0</v>
      </c>
      <c r="J135" s="323">
        <v>0</v>
      </c>
      <c r="K135" s="323">
        <v>0</v>
      </c>
      <c r="L135" s="323">
        <v>0</v>
      </c>
      <c r="M135" s="323">
        <v>66.22</v>
      </c>
      <c r="N135" s="323">
        <v>0</v>
      </c>
      <c r="O135" s="323">
        <v>0.13</v>
      </c>
      <c r="P135" s="323">
        <f>E135+F135+G135+I135-J135-L135-M135-K135+N135-O135</f>
        <v>2834.8</v>
      </c>
      <c r="Q135" s="174"/>
    </row>
    <row r="136" spans="1:17" ht="42" customHeight="1">
      <c r="A136" s="17">
        <v>5400207</v>
      </c>
      <c r="B136" s="323" t="s">
        <v>324</v>
      </c>
      <c r="C136" s="326" t="s">
        <v>325</v>
      </c>
      <c r="D136" s="326" t="s">
        <v>321</v>
      </c>
      <c r="E136" s="323">
        <v>5500.05</v>
      </c>
      <c r="F136" s="323">
        <v>0</v>
      </c>
      <c r="G136" s="323">
        <v>0</v>
      </c>
      <c r="H136" s="323">
        <v>0</v>
      </c>
      <c r="I136" s="323">
        <v>0</v>
      </c>
      <c r="J136" s="323">
        <v>0</v>
      </c>
      <c r="K136" s="323">
        <v>0</v>
      </c>
      <c r="L136" s="323">
        <v>0</v>
      </c>
      <c r="M136" s="323">
        <v>627.55</v>
      </c>
      <c r="N136" s="323">
        <v>0</v>
      </c>
      <c r="O136" s="323">
        <v>-0.1</v>
      </c>
      <c r="P136" s="323">
        <f>E136+F136+G136+I136-J136-L136-M136-K136+N136-O136</f>
        <v>4872.6</v>
      </c>
      <c r="Q136" s="174"/>
    </row>
    <row r="137" spans="1:17" s="351" customFormat="1" ht="27" customHeight="1">
      <c r="A137" s="349" t="s">
        <v>221</v>
      </c>
      <c r="B137" s="329"/>
      <c r="C137" s="329"/>
      <c r="D137" s="329"/>
      <c r="E137" s="328">
        <f aca="true" t="shared" si="27" ref="E137:P137">SUM(E135:E136)</f>
        <v>8401.2</v>
      </c>
      <c r="F137" s="328">
        <f t="shared" si="27"/>
        <v>0</v>
      </c>
      <c r="G137" s="328">
        <f t="shared" si="27"/>
        <v>0</v>
      </c>
      <c r="H137" s="328">
        <f t="shared" si="27"/>
        <v>0</v>
      </c>
      <c r="I137" s="328">
        <f t="shared" si="27"/>
        <v>0</v>
      </c>
      <c r="J137" s="328">
        <f t="shared" si="27"/>
        <v>0</v>
      </c>
      <c r="K137" s="328">
        <f t="shared" si="27"/>
        <v>0</v>
      </c>
      <c r="L137" s="328">
        <f t="shared" si="27"/>
        <v>0</v>
      </c>
      <c r="M137" s="328">
        <f t="shared" si="27"/>
        <v>693.77</v>
      </c>
      <c r="N137" s="328">
        <f t="shared" si="27"/>
        <v>0</v>
      </c>
      <c r="O137" s="328">
        <f t="shared" si="27"/>
        <v>0.03</v>
      </c>
      <c r="P137" s="328">
        <f t="shared" si="27"/>
        <v>7707.400000000001</v>
      </c>
      <c r="Q137" s="350"/>
    </row>
    <row r="138" spans="1:17" s="25" customFormat="1" ht="33" customHeight="1">
      <c r="A138" s="130"/>
      <c r="B138" s="308" t="s">
        <v>40</v>
      </c>
      <c r="C138" s="93"/>
      <c r="D138" s="93"/>
      <c r="E138" s="332">
        <f>E130+E133+E137</f>
        <v>28427.38</v>
      </c>
      <c r="F138" s="336">
        <f aca="true" t="shared" si="28" ref="F138:P138">F130+F133+F137</f>
        <v>0</v>
      </c>
      <c r="G138" s="336">
        <f t="shared" si="28"/>
        <v>0</v>
      </c>
      <c r="H138" s="336">
        <f t="shared" si="28"/>
        <v>0</v>
      </c>
      <c r="I138" s="336">
        <f t="shared" si="28"/>
        <v>0</v>
      </c>
      <c r="J138" s="336">
        <f t="shared" si="28"/>
        <v>500</v>
      </c>
      <c r="K138" s="336">
        <f t="shared" si="28"/>
        <v>0</v>
      </c>
      <c r="L138" s="336">
        <f t="shared" si="28"/>
        <v>0</v>
      </c>
      <c r="M138" s="336">
        <f t="shared" si="28"/>
        <v>2331.41</v>
      </c>
      <c r="N138" s="336">
        <f t="shared" si="28"/>
        <v>0</v>
      </c>
      <c r="O138" s="336">
        <f t="shared" si="28"/>
        <v>-0.03</v>
      </c>
      <c r="P138" s="336">
        <f t="shared" si="28"/>
        <v>25596</v>
      </c>
      <c r="Q138" s="67"/>
    </row>
    <row r="139" spans="1:16" ht="51.75" customHeight="1">
      <c r="A139" s="38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44"/>
      <c r="O139" s="44"/>
      <c r="P139" s="39"/>
    </row>
    <row r="140" spans="2:17" s="316" customFormat="1" ht="27" customHeight="1">
      <c r="B140" s="317"/>
      <c r="C140" s="317"/>
      <c r="D140" s="317" t="s">
        <v>52</v>
      </c>
      <c r="E140" s="317"/>
      <c r="F140" s="317"/>
      <c r="G140" s="317"/>
      <c r="H140" s="317"/>
      <c r="I140" s="317"/>
      <c r="J140" s="317" t="s">
        <v>54</v>
      </c>
      <c r="K140" s="317"/>
      <c r="L140" s="317"/>
      <c r="M140" s="317"/>
      <c r="N140" s="318"/>
      <c r="O140" s="318"/>
      <c r="P140" s="317"/>
      <c r="Q140" s="317"/>
    </row>
    <row r="141" spans="1:17" s="316" customFormat="1" ht="27" customHeight="1">
      <c r="A141" s="316" t="s">
        <v>53</v>
      </c>
      <c r="B141" s="317"/>
      <c r="C141" s="317"/>
      <c r="D141" s="313" t="s">
        <v>51</v>
      </c>
      <c r="E141" s="317"/>
      <c r="F141" s="317"/>
      <c r="G141" s="317"/>
      <c r="H141" s="317"/>
      <c r="I141" s="317"/>
      <c r="J141" s="317" t="s">
        <v>55</v>
      </c>
      <c r="K141" s="317"/>
      <c r="L141" s="317"/>
      <c r="M141" s="317"/>
      <c r="N141" s="317"/>
      <c r="O141" s="317"/>
      <c r="P141" s="317"/>
      <c r="Q141" s="317"/>
    </row>
    <row r="144" spans="1:17" ht="60" customHeight="1">
      <c r="A144" s="311" t="s">
        <v>0</v>
      </c>
      <c r="B144" s="37"/>
      <c r="C144" s="6"/>
      <c r="D144" s="134" t="s">
        <v>1074</v>
      </c>
      <c r="E144" s="6"/>
      <c r="F144" s="6"/>
      <c r="G144" s="6"/>
      <c r="H144" s="6"/>
      <c r="I144" s="6"/>
      <c r="J144" s="6"/>
      <c r="K144" s="7"/>
      <c r="L144" s="6"/>
      <c r="M144" s="6"/>
      <c r="N144" s="6"/>
      <c r="O144" s="6"/>
      <c r="P144" s="6"/>
      <c r="Q144" s="29"/>
    </row>
    <row r="145" spans="1:17" ht="20.25">
      <c r="A145" s="8"/>
      <c r="B145" s="136" t="s">
        <v>28</v>
      </c>
      <c r="C145" s="9"/>
      <c r="D145" s="9"/>
      <c r="E145" s="9"/>
      <c r="F145" s="9"/>
      <c r="G145" s="9"/>
      <c r="H145" s="9"/>
      <c r="I145" s="10"/>
      <c r="J145" s="10"/>
      <c r="K145" s="11"/>
      <c r="L145" s="9"/>
      <c r="M145" s="9"/>
      <c r="N145" s="9"/>
      <c r="O145" s="9"/>
      <c r="P145" s="9"/>
      <c r="Q145" s="30" t="s">
        <v>1094</v>
      </c>
    </row>
    <row r="146" spans="1:17" ht="24.75">
      <c r="A146" s="12"/>
      <c r="B146" s="13"/>
      <c r="C146" s="13"/>
      <c r="D146" s="135" t="s">
        <v>231</v>
      </c>
      <c r="E146" s="14"/>
      <c r="F146" s="14"/>
      <c r="G146" s="14"/>
      <c r="H146" s="14"/>
      <c r="I146" s="14"/>
      <c r="J146" s="14"/>
      <c r="K146" s="15"/>
      <c r="L146" s="14"/>
      <c r="M146" s="14"/>
      <c r="N146" s="14"/>
      <c r="O146" s="14"/>
      <c r="P146" s="14"/>
      <c r="Q146" s="31"/>
    </row>
    <row r="147" spans="1:17" s="379" customFormat="1" ht="38.25" customHeight="1" thickBot="1">
      <c r="A147" s="375" t="s">
        <v>1</v>
      </c>
      <c r="B147" s="376" t="s">
        <v>2</v>
      </c>
      <c r="C147" s="376" t="s">
        <v>3</v>
      </c>
      <c r="D147" s="376" t="s">
        <v>4</v>
      </c>
      <c r="E147" s="377" t="s">
        <v>5</v>
      </c>
      <c r="F147" s="377" t="s">
        <v>36</v>
      </c>
      <c r="G147" s="377" t="s">
        <v>20</v>
      </c>
      <c r="H147" s="377" t="s">
        <v>45</v>
      </c>
      <c r="I147" s="377" t="s">
        <v>38</v>
      </c>
      <c r="J147" s="377" t="s">
        <v>22</v>
      </c>
      <c r="K147" s="377" t="s">
        <v>21</v>
      </c>
      <c r="L147" s="377" t="s">
        <v>27</v>
      </c>
      <c r="M147" s="377" t="s">
        <v>23</v>
      </c>
      <c r="N147" s="377" t="s">
        <v>24</v>
      </c>
      <c r="O147" s="377" t="s">
        <v>39</v>
      </c>
      <c r="P147" s="377" t="s">
        <v>37</v>
      </c>
      <c r="Q147" s="378" t="s">
        <v>25</v>
      </c>
    </row>
    <row r="148" spans="1:17" ht="33" customHeight="1" thickTop="1">
      <c r="A148" s="144" t="s">
        <v>326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6"/>
      <c r="L148" s="105"/>
      <c r="M148" s="105"/>
      <c r="N148" s="105"/>
      <c r="O148" s="105"/>
      <c r="P148" s="105"/>
      <c r="Q148" s="104"/>
    </row>
    <row r="149" spans="1:17" ht="49.5" customHeight="1">
      <c r="A149" s="154">
        <v>2300101</v>
      </c>
      <c r="B149" s="323" t="s">
        <v>1098</v>
      </c>
      <c r="C149" s="326" t="s">
        <v>1099</v>
      </c>
      <c r="D149" s="326" t="s">
        <v>6</v>
      </c>
      <c r="E149" s="323">
        <v>3229.28</v>
      </c>
      <c r="F149" s="323">
        <v>0</v>
      </c>
      <c r="G149" s="323">
        <v>0</v>
      </c>
      <c r="H149" s="323">
        <v>0</v>
      </c>
      <c r="I149" s="323">
        <v>0</v>
      </c>
      <c r="J149" s="323">
        <v>0</v>
      </c>
      <c r="K149" s="323">
        <v>0</v>
      </c>
      <c r="L149" s="323">
        <v>0</v>
      </c>
      <c r="M149" s="323">
        <v>122.2</v>
      </c>
      <c r="N149" s="323">
        <v>0</v>
      </c>
      <c r="O149" s="323">
        <v>-0.12</v>
      </c>
      <c r="P149" s="323">
        <f>E149+F149+G149+I149-J149-L149-M149-K149+N149-O149</f>
        <v>3107.2000000000003</v>
      </c>
      <c r="Q149" s="16"/>
    </row>
    <row r="150" spans="1:17" ht="49.5" customHeight="1">
      <c r="A150" s="154">
        <v>7110101</v>
      </c>
      <c r="B150" s="323" t="s">
        <v>256</v>
      </c>
      <c r="C150" s="329" t="s">
        <v>967</v>
      </c>
      <c r="D150" s="329" t="s">
        <v>968</v>
      </c>
      <c r="E150" s="327">
        <v>11922</v>
      </c>
      <c r="F150" s="323">
        <v>0</v>
      </c>
      <c r="G150" s="323">
        <v>0</v>
      </c>
      <c r="H150" s="323">
        <v>0</v>
      </c>
      <c r="I150" s="323">
        <v>0</v>
      </c>
      <c r="J150" s="323">
        <v>500</v>
      </c>
      <c r="K150" s="323">
        <v>0</v>
      </c>
      <c r="L150" s="323">
        <v>0</v>
      </c>
      <c r="M150" s="327">
        <v>2035.43</v>
      </c>
      <c r="N150" s="323">
        <v>0</v>
      </c>
      <c r="O150" s="323">
        <v>-0.03</v>
      </c>
      <c r="P150" s="323">
        <f>E150+F150+G150+I150-J150-L150-M150-K150+N150-O150</f>
        <v>9386.6</v>
      </c>
      <c r="Q150" s="32"/>
    </row>
    <row r="151" spans="1:17" s="351" customFormat="1" ht="33" customHeight="1">
      <c r="A151" s="349" t="s">
        <v>221</v>
      </c>
      <c r="B151" s="329"/>
      <c r="C151" s="329"/>
      <c r="D151" s="329"/>
      <c r="E151" s="328">
        <f>SUM(E149:E150)</f>
        <v>15151.28</v>
      </c>
      <c r="F151" s="328">
        <f aca="true" t="shared" si="29" ref="F151:P151">SUM(F149:F150)</f>
        <v>0</v>
      </c>
      <c r="G151" s="328">
        <f t="shared" si="29"/>
        <v>0</v>
      </c>
      <c r="H151" s="328">
        <f t="shared" si="29"/>
        <v>0</v>
      </c>
      <c r="I151" s="328">
        <f t="shared" si="29"/>
        <v>0</v>
      </c>
      <c r="J151" s="328">
        <f t="shared" si="29"/>
        <v>500</v>
      </c>
      <c r="K151" s="328">
        <f t="shared" si="29"/>
        <v>0</v>
      </c>
      <c r="L151" s="328">
        <f t="shared" si="29"/>
        <v>0</v>
      </c>
      <c r="M151" s="328">
        <f t="shared" si="29"/>
        <v>2157.63</v>
      </c>
      <c r="N151" s="328">
        <f t="shared" si="29"/>
        <v>0</v>
      </c>
      <c r="O151" s="328">
        <f t="shared" si="29"/>
        <v>-0.15</v>
      </c>
      <c r="P151" s="328">
        <f t="shared" si="29"/>
        <v>12493.800000000001</v>
      </c>
      <c r="Q151" s="350"/>
    </row>
    <row r="152" spans="1:17" ht="33" customHeight="1">
      <c r="A152" s="144" t="s">
        <v>12</v>
      </c>
      <c r="B152" s="340"/>
      <c r="C152" s="331"/>
      <c r="D152" s="331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104"/>
    </row>
    <row r="153" spans="1:17" ht="49.5" customHeight="1">
      <c r="A153" s="172">
        <v>4310000</v>
      </c>
      <c r="B153" s="323" t="s">
        <v>329</v>
      </c>
      <c r="C153" s="329" t="s">
        <v>330</v>
      </c>
      <c r="D153" s="329" t="s">
        <v>144</v>
      </c>
      <c r="E153" s="323">
        <v>3307.5</v>
      </c>
      <c r="F153" s="323">
        <v>0</v>
      </c>
      <c r="G153" s="323">
        <v>0</v>
      </c>
      <c r="H153" s="323">
        <v>0</v>
      </c>
      <c r="I153" s="323">
        <v>0</v>
      </c>
      <c r="J153" s="323">
        <v>0</v>
      </c>
      <c r="K153" s="323">
        <v>0</v>
      </c>
      <c r="L153" s="323">
        <v>0</v>
      </c>
      <c r="M153" s="323">
        <v>130.71</v>
      </c>
      <c r="N153" s="323">
        <v>0</v>
      </c>
      <c r="O153" s="323">
        <v>-0.01</v>
      </c>
      <c r="P153" s="323">
        <f>E153+F153+G153+I153-J153-L153-M153-K153+N153-O153</f>
        <v>3176.8</v>
      </c>
      <c r="Q153" s="32"/>
    </row>
    <row r="154" spans="1:17" s="351" customFormat="1" ht="33" customHeight="1">
      <c r="A154" s="349" t="s">
        <v>221</v>
      </c>
      <c r="B154" s="329"/>
      <c r="C154" s="329"/>
      <c r="D154" s="329"/>
      <c r="E154" s="328">
        <f aca="true" t="shared" si="30" ref="E154:P154">SUM(E153:E153)</f>
        <v>3307.5</v>
      </c>
      <c r="F154" s="328">
        <f t="shared" si="30"/>
        <v>0</v>
      </c>
      <c r="G154" s="328">
        <f t="shared" si="30"/>
        <v>0</v>
      </c>
      <c r="H154" s="328">
        <f t="shared" si="30"/>
        <v>0</v>
      </c>
      <c r="I154" s="328">
        <f t="shared" si="30"/>
        <v>0</v>
      </c>
      <c r="J154" s="328">
        <f t="shared" si="30"/>
        <v>0</v>
      </c>
      <c r="K154" s="328">
        <f t="shared" si="30"/>
        <v>0</v>
      </c>
      <c r="L154" s="328">
        <f t="shared" si="30"/>
        <v>0</v>
      </c>
      <c r="M154" s="328">
        <f t="shared" si="30"/>
        <v>130.71</v>
      </c>
      <c r="N154" s="328">
        <f t="shared" si="30"/>
        <v>0</v>
      </c>
      <c r="O154" s="328">
        <f t="shared" si="30"/>
        <v>-0.01</v>
      </c>
      <c r="P154" s="328">
        <f t="shared" si="30"/>
        <v>3176.8</v>
      </c>
      <c r="Q154" s="350"/>
    </row>
    <row r="155" spans="1:17" s="25" customFormat="1" ht="33" customHeight="1">
      <c r="A155" s="65"/>
      <c r="B155" s="308" t="s">
        <v>40</v>
      </c>
      <c r="C155" s="332"/>
      <c r="D155" s="332"/>
      <c r="E155" s="332">
        <f>E151+E154</f>
        <v>18458.78</v>
      </c>
      <c r="F155" s="336">
        <f aca="true" t="shared" si="31" ref="F155:P155">F151+F154</f>
        <v>0</v>
      </c>
      <c r="G155" s="336">
        <f t="shared" si="31"/>
        <v>0</v>
      </c>
      <c r="H155" s="336">
        <f t="shared" si="31"/>
        <v>0</v>
      </c>
      <c r="I155" s="336">
        <f t="shared" si="31"/>
        <v>0</v>
      </c>
      <c r="J155" s="336">
        <f t="shared" si="31"/>
        <v>500</v>
      </c>
      <c r="K155" s="336">
        <f t="shared" si="31"/>
        <v>0</v>
      </c>
      <c r="L155" s="336">
        <f t="shared" si="31"/>
        <v>0</v>
      </c>
      <c r="M155" s="336">
        <f t="shared" si="31"/>
        <v>2288.34</v>
      </c>
      <c r="N155" s="336">
        <f t="shared" si="31"/>
        <v>0</v>
      </c>
      <c r="O155" s="336">
        <f t="shared" si="31"/>
        <v>-0.16</v>
      </c>
      <c r="P155" s="336">
        <f t="shared" si="31"/>
        <v>15670.600000000002</v>
      </c>
      <c r="Q155" s="67"/>
    </row>
    <row r="156" spans="11:15" ht="18">
      <c r="K156" s="3"/>
      <c r="N156" s="175"/>
      <c r="O156" s="175"/>
    </row>
    <row r="157" spans="11:15" ht="18">
      <c r="K157" s="3"/>
      <c r="N157" s="175"/>
      <c r="O157" s="175"/>
    </row>
    <row r="158" spans="11:15" ht="18">
      <c r="K158" s="3"/>
      <c r="N158" s="175"/>
      <c r="O158" s="175"/>
    </row>
    <row r="159" spans="14:15" ht="18">
      <c r="N159" s="175"/>
      <c r="O159" s="175"/>
    </row>
    <row r="160" spans="1:17" s="315" customFormat="1" ht="18.75">
      <c r="A160" s="312"/>
      <c r="B160" s="313"/>
      <c r="C160" s="313"/>
      <c r="D160" s="313" t="s">
        <v>52</v>
      </c>
      <c r="E160" s="313"/>
      <c r="F160" s="313"/>
      <c r="G160" s="313"/>
      <c r="H160" s="313"/>
      <c r="I160" s="313"/>
      <c r="J160" s="313" t="s">
        <v>54</v>
      </c>
      <c r="K160" s="313"/>
      <c r="L160" s="313"/>
      <c r="M160" s="313"/>
      <c r="N160" s="313"/>
      <c r="O160" s="313"/>
      <c r="P160" s="313"/>
      <c r="Q160" s="314"/>
    </row>
    <row r="161" spans="1:17" s="315" customFormat="1" ht="18.75">
      <c r="A161" s="312" t="s">
        <v>53</v>
      </c>
      <c r="B161" s="313"/>
      <c r="C161" s="313"/>
      <c r="D161" s="313" t="s">
        <v>51</v>
      </c>
      <c r="E161" s="313"/>
      <c r="F161" s="313"/>
      <c r="G161" s="313"/>
      <c r="H161" s="313"/>
      <c r="I161" s="313"/>
      <c r="J161" s="313" t="s">
        <v>55</v>
      </c>
      <c r="K161" s="313"/>
      <c r="L161" s="313"/>
      <c r="M161" s="313"/>
      <c r="N161" s="313"/>
      <c r="O161" s="313"/>
      <c r="P161" s="313"/>
      <c r="Q161" s="314"/>
    </row>
    <row r="164" spans="1:17" ht="26.25" customHeight="1">
      <c r="A164" s="311" t="s">
        <v>0</v>
      </c>
      <c r="B164" s="22"/>
      <c r="C164" s="6"/>
      <c r="D164" s="133" t="s">
        <v>1074</v>
      </c>
      <c r="E164" s="6"/>
      <c r="F164" s="6"/>
      <c r="G164" s="6"/>
      <c r="H164" s="6"/>
      <c r="I164" s="6"/>
      <c r="J164" s="6"/>
      <c r="K164" s="7"/>
      <c r="L164" s="6"/>
      <c r="M164" s="6"/>
      <c r="N164" s="6"/>
      <c r="O164" s="6"/>
      <c r="P164" s="6"/>
      <c r="Q164" s="29"/>
    </row>
    <row r="165" spans="1:17" ht="15.75" customHeight="1">
      <c r="A165" s="8"/>
      <c r="B165" s="136" t="s">
        <v>29</v>
      </c>
      <c r="C165" s="9"/>
      <c r="D165" s="9"/>
      <c r="E165" s="9"/>
      <c r="F165" s="9"/>
      <c r="G165" s="9"/>
      <c r="H165" s="9"/>
      <c r="I165" s="10"/>
      <c r="J165" s="10"/>
      <c r="K165" s="11"/>
      <c r="L165" s="9"/>
      <c r="M165" s="9"/>
      <c r="N165" s="9"/>
      <c r="O165" s="9"/>
      <c r="P165" s="9"/>
      <c r="Q165" s="30" t="s">
        <v>1095</v>
      </c>
    </row>
    <row r="166" spans="1:17" ht="19.5" customHeight="1">
      <c r="A166" s="12"/>
      <c r="B166" s="13"/>
      <c r="C166" s="13"/>
      <c r="D166" s="135" t="s">
        <v>231</v>
      </c>
      <c r="E166" s="14"/>
      <c r="F166" s="14"/>
      <c r="G166" s="14"/>
      <c r="H166" s="14"/>
      <c r="I166" s="14"/>
      <c r="J166" s="14"/>
      <c r="K166" s="15"/>
      <c r="L166" s="14"/>
      <c r="M166" s="14"/>
      <c r="N166" s="14"/>
      <c r="O166" s="14"/>
      <c r="P166" s="14"/>
      <c r="Q166" s="31"/>
    </row>
    <row r="167" spans="1:17" s="379" customFormat="1" ht="30" customHeight="1" thickBot="1">
      <c r="A167" s="367" t="s">
        <v>1</v>
      </c>
      <c r="B167" s="376" t="s">
        <v>2</v>
      </c>
      <c r="C167" s="376" t="s">
        <v>3</v>
      </c>
      <c r="D167" s="376" t="s">
        <v>4</v>
      </c>
      <c r="E167" s="374" t="s">
        <v>5</v>
      </c>
      <c r="F167" s="369" t="s">
        <v>36</v>
      </c>
      <c r="G167" s="369" t="s">
        <v>20</v>
      </c>
      <c r="H167" s="369" t="s">
        <v>46</v>
      </c>
      <c r="I167" s="374" t="s">
        <v>38</v>
      </c>
      <c r="J167" s="374" t="s">
        <v>22</v>
      </c>
      <c r="K167" s="374" t="s">
        <v>21</v>
      </c>
      <c r="L167" s="369" t="s">
        <v>27</v>
      </c>
      <c r="M167" s="377" t="s">
        <v>23</v>
      </c>
      <c r="N167" s="369" t="s">
        <v>24</v>
      </c>
      <c r="O167" s="369" t="s">
        <v>39</v>
      </c>
      <c r="P167" s="369" t="s">
        <v>37</v>
      </c>
      <c r="Q167" s="380" t="s">
        <v>25</v>
      </c>
    </row>
    <row r="168" spans="1:17" ht="22.5" customHeight="1" thickTop="1">
      <c r="A168" s="140" t="s">
        <v>331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6"/>
      <c r="L168" s="105"/>
      <c r="M168" s="105"/>
      <c r="N168" s="105"/>
      <c r="O168" s="105"/>
      <c r="P168" s="105"/>
      <c r="Q168" s="108"/>
    </row>
    <row r="169" spans="1:17" ht="37.5" customHeight="1">
      <c r="A169" s="286">
        <v>500001</v>
      </c>
      <c r="B169" s="323" t="s">
        <v>969</v>
      </c>
      <c r="C169" s="326" t="s">
        <v>970</v>
      </c>
      <c r="D169" s="326" t="s">
        <v>971</v>
      </c>
      <c r="E169" s="327">
        <v>11922</v>
      </c>
      <c r="F169" s="323">
        <v>0</v>
      </c>
      <c r="G169" s="323">
        <v>0</v>
      </c>
      <c r="H169" s="323">
        <v>0</v>
      </c>
      <c r="I169" s="323">
        <v>0</v>
      </c>
      <c r="J169" s="323">
        <v>0</v>
      </c>
      <c r="K169" s="323">
        <v>0</v>
      </c>
      <c r="L169" s="323">
        <v>0</v>
      </c>
      <c r="M169" s="323">
        <v>2035.43</v>
      </c>
      <c r="N169" s="323">
        <v>0</v>
      </c>
      <c r="O169" s="323">
        <v>-0.03</v>
      </c>
      <c r="P169" s="323">
        <f>E169+F169+G169+I169-J169-L169-M169-K169+N169-O169</f>
        <v>9886.6</v>
      </c>
      <c r="Q169" s="113"/>
    </row>
    <row r="170" spans="1:17" ht="37.5" customHeight="1">
      <c r="A170" s="286">
        <v>500002</v>
      </c>
      <c r="B170" s="323" t="s">
        <v>972</v>
      </c>
      <c r="C170" s="326" t="s">
        <v>1053</v>
      </c>
      <c r="D170" s="326" t="s">
        <v>126</v>
      </c>
      <c r="E170" s="323">
        <v>2400</v>
      </c>
      <c r="F170" s="323">
        <v>0</v>
      </c>
      <c r="G170" s="323">
        <v>0</v>
      </c>
      <c r="H170" s="323">
        <v>0</v>
      </c>
      <c r="I170" s="323">
        <v>0</v>
      </c>
      <c r="J170" s="323">
        <v>0</v>
      </c>
      <c r="K170" s="323">
        <v>0</v>
      </c>
      <c r="L170" s="323">
        <v>0</v>
      </c>
      <c r="M170" s="323">
        <v>0</v>
      </c>
      <c r="N170" s="323">
        <v>3.22</v>
      </c>
      <c r="O170" s="323">
        <v>0.02</v>
      </c>
      <c r="P170" s="323">
        <f>E170+F170+G170+I170-J170-L170-M170-K170+N170-O170</f>
        <v>2403.2</v>
      </c>
      <c r="Q170" s="32"/>
    </row>
    <row r="171" spans="1:17" ht="33" customHeight="1">
      <c r="A171" s="172">
        <v>6100303</v>
      </c>
      <c r="B171" s="323" t="s">
        <v>332</v>
      </c>
      <c r="C171" s="326" t="s">
        <v>333</v>
      </c>
      <c r="D171" s="326" t="s">
        <v>1054</v>
      </c>
      <c r="E171" s="323">
        <v>4417.95</v>
      </c>
      <c r="F171" s="323">
        <v>0</v>
      </c>
      <c r="G171" s="323">
        <v>0</v>
      </c>
      <c r="H171" s="323">
        <v>0</v>
      </c>
      <c r="I171" s="323">
        <v>0</v>
      </c>
      <c r="J171" s="323">
        <v>0</v>
      </c>
      <c r="K171" s="323">
        <v>0</v>
      </c>
      <c r="L171" s="323">
        <v>0</v>
      </c>
      <c r="M171" s="323">
        <v>419.24</v>
      </c>
      <c r="N171" s="323">
        <v>0</v>
      </c>
      <c r="O171" s="323">
        <v>-0.09</v>
      </c>
      <c r="P171" s="323">
        <f>E171+F171+G171+I171-J171-L171-M171-K171+N171-O171</f>
        <v>3998.8</v>
      </c>
      <c r="Q171" s="32"/>
    </row>
    <row r="172" spans="1:17" s="351" customFormat="1" ht="17.25" customHeight="1">
      <c r="A172" s="349" t="s">
        <v>221</v>
      </c>
      <c r="B172" s="329"/>
      <c r="C172" s="329"/>
      <c r="D172" s="329"/>
      <c r="E172" s="328">
        <f>SUM(E169:E171)</f>
        <v>18739.95</v>
      </c>
      <c r="F172" s="328">
        <f aca="true" t="shared" si="32" ref="F172:P172">SUM(F169:F171)</f>
        <v>0</v>
      </c>
      <c r="G172" s="328">
        <f t="shared" si="32"/>
        <v>0</v>
      </c>
      <c r="H172" s="328">
        <f t="shared" si="32"/>
        <v>0</v>
      </c>
      <c r="I172" s="328">
        <f t="shared" si="32"/>
        <v>0</v>
      </c>
      <c r="J172" s="328">
        <f t="shared" si="32"/>
        <v>0</v>
      </c>
      <c r="K172" s="328">
        <f t="shared" si="32"/>
        <v>0</v>
      </c>
      <c r="L172" s="328">
        <f t="shared" si="32"/>
        <v>0</v>
      </c>
      <c r="M172" s="328">
        <f t="shared" si="32"/>
        <v>2454.67</v>
      </c>
      <c r="N172" s="328">
        <f t="shared" si="32"/>
        <v>3.22</v>
      </c>
      <c r="O172" s="328">
        <f t="shared" si="32"/>
        <v>-0.09999999999999999</v>
      </c>
      <c r="P172" s="328">
        <f t="shared" si="32"/>
        <v>16288.599999999999</v>
      </c>
      <c r="Q172" s="354"/>
    </row>
    <row r="173" spans="1:17" ht="22.5" customHeight="1">
      <c r="A173" s="140" t="s">
        <v>336</v>
      </c>
      <c r="B173" s="330"/>
      <c r="C173" s="341"/>
      <c r="D173" s="341"/>
      <c r="E173" s="330"/>
      <c r="F173" s="330"/>
      <c r="G173" s="330"/>
      <c r="H173" s="330"/>
      <c r="I173" s="330"/>
      <c r="J173" s="330"/>
      <c r="K173" s="352"/>
      <c r="L173" s="330"/>
      <c r="M173" s="330"/>
      <c r="N173" s="330"/>
      <c r="O173" s="330"/>
      <c r="P173" s="330"/>
      <c r="Q173" s="108"/>
    </row>
    <row r="174" spans="1:17" ht="33" customHeight="1">
      <c r="A174" s="172">
        <v>5100101</v>
      </c>
      <c r="B174" s="323" t="s">
        <v>337</v>
      </c>
      <c r="C174" s="326" t="s">
        <v>338</v>
      </c>
      <c r="D174" s="326" t="s">
        <v>1055</v>
      </c>
      <c r="E174" s="323">
        <v>5500.05</v>
      </c>
      <c r="F174" s="323">
        <v>0</v>
      </c>
      <c r="G174" s="323">
        <v>0</v>
      </c>
      <c r="H174" s="323">
        <v>0</v>
      </c>
      <c r="I174" s="323">
        <v>0</v>
      </c>
      <c r="J174" s="323">
        <v>0</v>
      </c>
      <c r="K174" s="323">
        <v>0</v>
      </c>
      <c r="L174" s="323">
        <v>0</v>
      </c>
      <c r="M174" s="323">
        <v>627.55</v>
      </c>
      <c r="N174" s="323">
        <v>0</v>
      </c>
      <c r="O174" s="323">
        <v>0.1</v>
      </c>
      <c r="P174" s="323">
        <f aca="true" t="shared" si="33" ref="P174:P181">E174+F174+G174+I174-J174-L174-M174-K174+N174-O174</f>
        <v>4872.4</v>
      </c>
      <c r="Q174" s="35"/>
    </row>
    <row r="175" spans="1:17" ht="33" customHeight="1">
      <c r="A175" s="172">
        <v>5200104</v>
      </c>
      <c r="B175" s="323" t="s">
        <v>342</v>
      </c>
      <c r="C175" s="326" t="s">
        <v>343</v>
      </c>
      <c r="D175" s="326" t="s">
        <v>341</v>
      </c>
      <c r="E175" s="323">
        <v>2508</v>
      </c>
      <c r="F175" s="323">
        <v>0</v>
      </c>
      <c r="G175" s="323">
        <v>0</v>
      </c>
      <c r="H175" s="323">
        <v>0</v>
      </c>
      <c r="I175" s="323">
        <v>0</v>
      </c>
      <c r="J175" s="323">
        <v>0</v>
      </c>
      <c r="K175" s="323">
        <v>0</v>
      </c>
      <c r="L175" s="323">
        <v>0</v>
      </c>
      <c r="M175" s="323">
        <v>8.53</v>
      </c>
      <c r="N175" s="323">
        <v>0</v>
      </c>
      <c r="O175" s="323">
        <v>0.07</v>
      </c>
      <c r="P175" s="323">
        <f t="shared" si="33"/>
        <v>2499.3999999999996</v>
      </c>
      <c r="Q175" s="113"/>
    </row>
    <row r="176" spans="1:17" ht="33" customHeight="1">
      <c r="A176" s="172">
        <v>5200201</v>
      </c>
      <c r="B176" s="323" t="s">
        <v>344</v>
      </c>
      <c r="C176" s="326" t="s">
        <v>345</v>
      </c>
      <c r="D176" s="326" t="s">
        <v>341</v>
      </c>
      <c r="E176" s="323">
        <v>2546.1</v>
      </c>
      <c r="F176" s="323">
        <v>0</v>
      </c>
      <c r="G176" s="323">
        <v>0</v>
      </c>
      <c r="H176" s="323">
        <v>0</v>
      </c>
      <c r="I176" s="323">
        <v>0</v>
      </c>
      <c r="J176" s="323">
        <v>0</v>
      </c>
      <c r="K176" s="323">
        <v>0</v>
      </c>
      <c r="L176" s="323">
        <v>0</v>
      </c>
      <c r="M176" s="323">
        <v>12.67</v>
      </c>
      <c r="N176" s="323">
        <v>0</v>
      </c>
      <c r="O176" s="323">
        <v>-0.17</v>
      </c>
      <c r="P176" s="323">
        <f t="shared" si="33"/>
        <v>2533.6</v>
      </c>
      <c r="Q176" s="113"/>
    </row>
    <row r="177" spans="1:17" ht="33" customHeight="1">
      <c r="A177" s="172">
        <v>5200205</v>
      </c>
      <c r="B177" s="323" t="s">
        <v>346</v>
      </c>
      <c r="C177" s="326" t="s">
        <v>347</v>
      </c>
      <c r="D177" s="326" t="s">
        <v>348</v>
      </c>
      <c r="E177" s="323">
        <v>1102.56</v>
      </c>
      <c r="F177" s="323">
        <v>0</v>
      </c>
      <c r="G177" s="323">
        <v>0</v>
      </c>
      <c r="H177" s="323">
        <v>0</v>
      </c>
      <c r="I177" s="323">
        <v>0</v>
      </c>
      <c r="J177" s="323">
        <v>0</v>
      </c>
      <c r="K177" s="323">
        <v>0</v>
      </c>
      <c r="L177" s="323">
        <v>0</v>
      </c>
      <c r="M177" s="323">
        <v>0</v>
      </c>
      <c r="N177" s="323">
        <v>141.14</v>
      </c>
      <c r="O177" s="323">
        <v>-0.1</v>
      </c>
      <c r="P177" s="323">
        <f t="shared" si="33"/>
        <v>1243.7999999999997</v>
      </c>
      <c r="Q177" s="35"/>
    </row>
    <row r="178" spans="1:17" ht="33" customHeight="1">
      <c r="A178" s="172">
        <v>5200206</v>
      </c>
      <c r="B178" s="323" t="s">
        <v>349</v>
      </c>
      <c r="C178" s="326" t="s">
        <v>350</v>
      </c>
      <c r="D178" s="326" t="s">
        <v>348</v>
      </c>
      <c r="E178" s="323">
        <v>1102.56</v>
      </c>
      <c r="F178" s="323">
        <v>0</v>
      </c>
      <c r="G178" s="323">
        <v>0</v>
      </c>
      <c r="H178" s="323">
        <v>0</v>
      </c>
      <c r="I178" s="323">
        <v>0</v>
      </c>
      <c r="J178" s="323">
        <v>0</v>
      </c>
      <c r="K178" s="353">
        <v>0</v>
      </c>
      <c r="L178" s="323">
        <v>0</v>
      </c>
      <c r="M178" s="323">
        <v>0</v>
      </c>
      <c r="N178" s="323">
        <v>141.14</v>
      </c>
      <c r="O178" s="323">
        <v>-0.1</v>
      </c>
      <c r="P178" s="323">
        <f t="shared" si="33"/>
        <v>1243.7999999999997</v>
      </c>
      <c r="Q178" s="35"/>
    </row>
    <row r="179" spans="1:17" ht="33" customHeight="1">
      <c r="A179" s="172">
        <v>5200207</v>
      </c>
      <c r="B179" s="323" t="s">
        <v>351</v>
      </c>
      <c r="C179" s="326" t="s">
        <v>352</v>
      </c>
      <c r="D179" s="326" t="s">
        <v>348</v>
      </c>
      <c r="E179" s="323">
        <v>1102.56</v>
      </c>
      <c r="F179" s="323">
        <v>0</v>
      </c>
      <c r="G179" s="323">
        <v>0</v>
      </c>
      <c r="H179" s="323">
        <v>0</v>
      </c>
      <c r="I179" s="323">
        <v>0</v>
      </c>
      <c r="J179" s="323">
        <v>0</v>
      </c>
      <c r="K179" s="353">
        <v>0</v>
      </c>
      <c r="L179" s="323">
        <v>0</v>
      </c>
      <c r="M179" s="323">
        <v>0</v>
      </c>
      <c r="N179" s="323">
        <v>141.14</v>
      </c>
      <c r="O179" s="323">
        <v>-0.1</v>
      </c>
      <c r="P179" s="323">
        <f t="shared" si="33"/>
        <v>1243.7999999999997</v>
      </c>
      <c r="Q179" s="35"/>
    </row>
    <row r="180" spans="1:17" ht="33" customHeight="1">
      <c r="A180" s="172">
        <v>5200208</v>
      </c>
      <c r="B180" s="323" t="s">
        <v>353</v>
      </c>
      <c r="C180" s="326" t="s">
        <v>354</v>
      </c>
      <c r="D180" s="326" t="s">
        <v>348</v>
      </c>
      <c r="E180" s="323">
        <v>1102.56</v>
      </c>
      <c r="F180" s="323">
        <v>0</v>
      </c>
      <c r="G180" s="323">
        <v>0</v>
      </c>
      <c r="H180" s="323">
        <v>0</v>
      </c>
      <c r="I180" s="323">
        <v>0</v>
      </c>
      <c r="J180" s="323">
        <v>0</v>
      </c>
      <c r="K180" s="353">
        <v>0</v>
      </c>
      <c r="L180" s="323">
        <v>0</v>
      </c>
      <c r="M180" s="323">
        <v>0</v>
      </c>
      <c r="N180" s="323">
        <v>141.14</v>
      </c>
      <c r="O180" s="323">
        <v>-0.1</v>
      </c>
      <c r="P180" s="323">
        <f t="shared" si="33"/>
        <v>1243.7999999999997</v>
      </c>
      <c r="Q180" s="35"/>
    </row>
    <row r="181" spans="1:17" ht="33" customHeight="1">
      <c r="A181" s="172">
        <v>5200301</v>
      </c>
      <c r="B181" s="323" t="s">
        <v>355</v>
      </c>
      <c r="C181" s="326" t="s">
        <v>356</v>
      </c>
      <c r="D181" s="326" t="s">
        <v>1079</v>
      </c>
      <c r="E181" s="323">
        <v>2204.94</v>
      </c>
      <c r="F181" s="323">
        <v>0</v>
      </c>
      <c r="G181" s="323">
        <v>0</v>
      </c>
      <c r="H181" s="323">
        <v>0</v>
      </c>
      <c r="I181" s="323">
        <v>0</v>
      </c>
      <c r="J181" s="323">
        <v>0</v>
      </c>
      <c r="K181" s="323">
        <v>0</v>
      </c>
      <c r="L181" s="323">
        <v>0</v>
      </c>
      <c r="M181" s="323">
        <v>0</v>
      </c>
      <c r="N181" s="323">
        <v>38.93</v>
      </c>
      <c r="O181" s="323">
        <v>-0.13</v>
      </c>
      <c r="P181" s="323">
        <f t="shared" si="33"/>
        <v>2244</v>
      </c>
      <c r="Q181" s="35"/>
    </row>
    <row r="182" spans="1:17" s="351" customFormat="1" ht="17.25" customHeight="1">
      <c r="A182" s="349" t="s">
        <v>221</v>
      </c>
      <c r="B182" s="329"/>
      <c r="C182" s="329"/>
      <c r="D182" s="329"/>
      <c r="E182" s="328">
        <f aca="true" t="shared" si="34" ref="E182:P182">SUM(E174:E181)</f>
        <v>17169.329999999998</v>
      </c>
      <c r="F182" s="328">
        <f t="shared" si="34"/>
        <v>0</v>
      </c>
      <c r="G182" s="328">
        <f t="shared" si="34"/>
        <v>0</v>
      </c>
      <c r="H182" s="328">
        <f t="shared" si="34"/>
        <v>0</v>
      </c>
      <c r="I182" s="328">
        <f t="shared" si="34"/>
        <v>0</v>
      </c>
      <c r="J182" s="328">
        <f t="shared" si="34"/>
        <v>0</v>
      </c>
      <c r="K182" s="328">
        <f t="shared" si="34"/>
        <v>0</v>
      </c>
      <c r="L182" s="328">
        <f t="shared" si="34"/>
        <v>0</v>
      </c>
      <c r="M182" s="328">
        <f t="shared" si="34"/>
        <v>648.7499999999999</v>
      </c>
      <c r="N182" s="328">
        <f t="shared" si="34"/>
        <v>603.4899999999999</v>
      </c>
      <c r="O182" s="328">
        <f t="shared" si="34"/>
        <v>-0.53</v>
      </c>
      <c r="P182" s="328">
        <f t="shared" si="34"/>
        <v>17124.6</v>
      </c>
      <c r="Q182" s="354"/>
    </row>
    <row r="183" spans="1:17" ht="22.5" customHeight="1">
      <c r="A183" s="140" t="s">
        <v>357</v>
      </c>
      <c r="B183" s="330"/>
      <c r="C183" s="341"/>
      <c r="D183" s="341"/>
      <c r="E183" s="330"/>
      <c r="F183" s="330"/>
      <c r="G183" s="330"/>
      <c r="H183" s="330"/>
      <c r="I183" s="330"/>
      <c r="J183" s="330"/>
      <c r="K183" s="352"/>
      <c r="L183" s="330"/>
      <c r="M183" s="330"/>
      <c r="N183" s="330"/>
      <c r="O183" s="330"/>
      <c r="P183" s="330"/>
      <c r="Q183" s="108"/>
    </row>
    <row r="184" spans="1:17" ht="33" customHeight="1">
      <c r="A184" s="172">
        <v>5200202</v>
      </c>
      <c r="B184" s="323" t="s">
        <v>1082</v>
      </c>
      <c r="C184" s="326" t="s">
        <v>358</v>
      </c>
      <c r="D184" s="326" t="s">
        <v>142</v>
      </c>
      <c r="E184" s="323">
        <v>4417.95</v>
      </c>
      <c r="F184" s="323">
        <v>0</v>
      </c>
      <c r="G184" s="323">
        <v>0</v>
      </c>
      <c r="H184" s="323">
        <v>0</v>
      </c>
      <c r="I184" s="323">
        <v>0</v>
      </c>
      <c r="J184" s="323">
        <v>0</v>
      </c>
      <c r="K184" s="323">
        <v>0</v>
      </c>
      <c r="L184" s="323">
        <v>0</v>
      </c>
      <c r="M184" s="323">
        <v>419.24</v>
      </c>
      <c r="N184" s="323">
        <v>0</v>
      </c>
      <c r="O184" s="323">
        <v>0.11</v>
      </c>
      <c r="P184" s="323">
        <f>E184+F184+G184+I184-J184-L184-M184-K184+N184-O184</f>
        <v>3998.6</v>
      </c>
      <c r="Q184" s="35"/>
    </row>
    <row r="185" spans="1:17" ht="33" customHeight="1">
      <c r="A185" s="172">
        <v>5200401</v>
      </c>
      <c r="B185" s="323" t="s">
        <v>359</v>
      </c>
      <c r="C185" s="326" t="s">
        <v>360</v>
      </c>
      <c r="D185" s="326" t="s">
        <v>142</v>
      </c>
      <c r="E185" s="323">
        <v>5250</v>
      </c>
      <c r="F185" s="323">
        <v>0</v>
      </c>
      <c r="G185" s="323">
        <v>0</v>
      </c>
      <c r="H185" s="323">
        <v>0</v>
      </c>
      <c r="I185" s="323">
        <v>0</v>
      </c>
      <c r="J185" s="323">
        <v>0</v>
      </c>
      <c r="K185" s="323">
        <v>0</v>
      </c>
      <c r="L185" s="323">
        <v>0</v>
      </c>
      <c r="M185" s="323">
        <v>574.14</v>
      </c>
      <c r="N185" s="323">
        <v>0</v>
      </c>
      <c r="O185" s="323">
        <v>-0.14</v>
      </c>
      <c r="P185" s="323">
        <f>E185+F185+G185+I185-J185-L185-M185-K185+N185-O185</f>
        <v>4676</v>
      </c>
      <c r="Q185" s="35"/>
    </row>
    <row r="186" spans="1:17" ht="33" customHeight="1">
      <c r="A186" s="172">
        <v>5200411</v>
      </c>
      <c r="B186" s="323" t="s">
        <v>361</v>
      </c>
      <c r="C186" s="326" t="s">
        <v>362</v>
      </c>
      <c r="D186" s="326" t="s">
        <v>363</v>
      </c>
      <c r="E186" s="323">
        <v>6000</v>
      </c>
      <c r="F186" s="323">
        <v>0</v>
      </c>
      <c r="G186" s="323">
        <v>0</v>
      </c>
      <c r="H186" s="323">
        <v>0</v>
      </c>
      <c r="I186" s="323">
        <v>0</v>
      </c>
      <c r="J186" s="323">
        <v>0</v>
      </c>
      <c r="K186" s="323">
        <v>0</v>
      </c>
      <c r="L186" s="323">
        <v>0</v>
      </c>
      <c r="M186" s="323">
        <v>734.34</v>
      </c>
      <c r="N186" s="323">
        <v>0</v>
      </c>
      <c r="O186" s="323">
        <v>-0.14</v>
      </c>
      <c r="P186" s="323">
        <f>E186+F186+G186+I186-J186-L186-M186-K186+N186-O186</f>
        <v>5265.8</v>
      </c>
      <c r="Q186" s="35"/>
    </row>
    <row r="187" spans="1:17" ht="33" customHeight="1">
      <c r="A187" s="172">
        <v>11100100</v>
      </c>
      <c r="B187" s="323" t="s">
        <v>364</v>
      </c>
      <c r="C187" s="326" t="s">
        <v>365</v>
      </c>
      <c r="D187" s="326" t="s">
        <v>142</v>
      </c>
      <c r="E187" s="323">
        <v>2546.1</v>
      </c>
      <c r="F187" s="323">
        <v>0</v>
      </c>
      <c r="G187" s="323">
        <v>0</v>
      </c>
      <c r="H187" s="323">
        <v>0</v>
      </c>
      <c r="I187" s="323">
        <v>0</v>
      </c>
      <c r="J187" s="323">
        <v>0</v>
      </c>
      <c r="K187" s="323">
        <v>0</v>
      </c>
      <c r="L187" s="323">
        <v>0</v>
      </c>
      <c r="M187" s="323">
        <v>12.67</v>
      </c>
      <c r="N187" s="323">
        <v>0</v>
      </c>
      <c r="O187" s="323">
        <v>0.03</v>
      </c>
      <c r="P187" s="323">
        <f>E187+F187+G187+I187-J187-L187-M187-K187+N187-O187</f>
        <v>2533.3999999999996</v>
      </c>
      <c r="Q187" s="174"/>
    </row>
    <row r="188" spans="1:17" s="351" customFormat="1" ht="17.25" customHeight="1">
      <c r="A188" s="349" t="s">
        <v>221</v>
      </c>
      <c r="B188" s="329"/>
      <c r="C188" s="329"/>
      <c r="D188" s="329"/>
      <c r="E188" s="328">
        <f aca="true" t="shared" si="35" ref="E188:P188">SUM(E184:E187)</f>
        <v>18214.05</v>
      </c>
      <c r="F188" s="328">
        <f t="shared" si="35"/>
        <v>0</v>
      </c>
      <c r="G188" s="328">
        <f t="shared" si="35"/>
        <v>0</v>
      </c>
      <c r="H188" s="328">
        <f t="shared" si="35"/>
        <v>0</v>
      </c>
      <c r="I188" s="328">
        <f t="shared" si="35"/>
        <v>0</v>
      </c>
      <c r="J188" s="328">
        <f t="shared" si="35"/>
        <v>0</v>
      </c>
      <c r="K188" s="328">
        <f t="shared" si="35"/>
        <v>0</v>
      </c>
      <c r="L188" s="328">
        <f t="shared" si="35"/>
        <v>0</v>
      </c>
      <c r="M188" s="328">
        <f t="shared" si="35"/>
        <v>1740.39</v>
      </c>
      <c r="N188" s="328">
        <f t="shared" si="35"/>
        <v>0</v>
      </c>
      <c r="O188" s="328">
        <f t="shared" si="35"/>
        <v>-0.14000000000000004</v>
      </c>
      <c r="P188" s="328">
        <f t="shared" si="35"/>
        <v>16473.800000000003</v>
      </c>
      <c r="Q188" s="354"/>
    </row>
    <row r="189" spans="1:17" s="25" customFormat="1" ht="24" customHeight="1">
      <c r="A189" s="65"/>
      <c r="B189" s="308" t="s">
        <v>40</v>
      </c>
      <c r="C189" s="74"/>
      <c r="D189" s="74"/>
      <c r="E189" s="332">
        <f>E172+E182+E188</f>
        <v>54123.33</v>
      </c>
      <c r="F189" s="336">
        <f aca="true" t="shared" si="36" ref="F189:P189">F172+F182+F188</f>
        <v>0</v>
      </c>
      <c r="G189" s="336">
        <f t="shared" si="36"/>
        <v>0</v>
      </c>
      <c r="H189" s="336">
        <f t="shared" si="36"/>
        <v>0</v>
      </c>
      <c r="I189" s="336">
        <f t="shared" si="36"/>
        <v>0</v>
      </c>
      <c r="J189" s="336">
        <f t="shared" si="36"/>
        <v>0</v>
      </c>
      <c r="K189" s="336">
        <f t="shared" si="36"/>
        <v>0</v>
      </c>
      <c r="L189" s="336">
        <f t="shared" si="36"/>
        <v>0</v>
      </c>
      <c r="M189" s="336">
        <f t="shared" si="36"/>
        <v>4843.81</v>
      </c>
      <c r="N189" s="336">
        <f t="shared" si="36"/>
        <v>606.7099999999999</v>
      </c>
      <c r="O189" s="336">
        <f t="shared" si="36"/>
        <v>-0.77</v>
      </c>
      <c r="P189" s="336">
        <f t="shared" si="36"/>
        <v>49887</v>
      </c>
      <c r="Q189" s="66"/>
    </row>
    <row r="190" ht="16.5" customHeight="1">
      <c r="K190" s="3"/>
    </row>
    <row r="191" spans="1:17" s="315" customFormat="1" ht="18.75">
      <c r="A191" s="312"/>
      <c r="B191" s="313"/>
      <c r="C191" s="313"/>
      <c r="D191" s="313" t="s">
        <v>52</v>
      </c>
      <c r="E191" s="313"/>
      <c r="F191" s="313"/>
      <c r="G191" s="313"/>
      <c r="H191" s="313"/>
      <c r="I191" s="313"/>
      <c r="J191" s="313" t="s">
        <v>54</v>
      </c>
      <c r="K191" s="313"/>
      <c r="L191" s="313"/>
      <c r="M191" s="313"/>
      <c r="N191" s="313"/>
      <c r="O191" s="313"/>
      <c r="P191" s="313"/>
      <c r="Q191" s="314"/>
    </row>
    <row r="192" spans="1:17" s="315" customFormat="1" ht="18.75">
      <c r="A192" s="312" t="s">
        <v>53</v>
      </c>
      <c r="B192" s="313"/>
      <c r="C192" s="313"/>
      <c r="D192" s="313" t="s">
        <v>51</v>
      </c>
      <c r="E192" s="313"/>
      <c r="F192" s="313"/>
      <c r="G192" s="313"/>
      <c r="H192" s="313"/>
      <c r="I192" s="313"/>
      <c r="J192" s="313" t="s">
        <v>55</v>
      </c>
      <c r="K192" s="313"/>
      <c r="L192" s="313"/>
      <c r="M192" s="313"/>
      <c r="N192" s="313"/>
      <c r="O192" s="313"/>
      <c r="P192" s="313"/>
      <c r="Q192" s="314"/>
    </row>
    <row r="193" spans="2:16" ht="18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7" ht="28.5" customHeight="1">
      <c r="A194" s="311" t="s">
        <v>0</v>
      </c>
      <c r="B194" s="22"/>
      <c r="C194" s="6"/>
      <c r="D194" s="133" t="s">
        <v>1074</v>
      </c>
      <c r="E194" s="6"/>
      <c r="F194" s="6"/>
      <c r="G194" s="6"/>
      <c r="H194" s="6"/>
      <c r="I194" s="6"/>
      <c r="J194" s="6"/>
      <c r="K194" s="7"/>
      <c r="L194" s="6"/>
      <c r="M194" s="6"/>
      <c r="N194" s="6"/>
      <c r="O194" s="6"/>
      <c r="P194" s="6"/>
      <c r="Q194" s="29"/>
    </row>
    <row r="195" spans="1:17" ht="15.75" customHeight="1">
      <c r="A195" s="8"/>
      <c r="B195" s="136" t="s">
        <v>29</v>
      </c>
      <c r="C195" s="9"/>
      <c r="D195" s="9"/>
      <c r="E195" s="9"/>
      <c r="F195" s="9"/>
      <c r="G195" s="9"/>
      <c r="H195" s="9"/>
      <c r="I195" s="10"/>
      <c r="J195" s="10"/>
      <c r="K195" s="11"/>
      <c r="L195" s="9"/>
      <c r="M195" s="9"/>
      <c r="N195" s="9"/>
      <c r="O195" s="9"/>
      <c r="P195" s="9"/>
      <c r="Q195" s="30" t="s">
        <v>1096</v>
      </c>
    </row>
    <row r="196" spans="1:17" ht="18" customHeight="1">
      <c r="A196" s="12"/>
      <c r="B196" s="13"/>
      <c r="C196" s="13"/>
      <c r="D196" s="135" t="s">
        <v>231</v>
      </c>
      <c r="E196" s="14"/>
      <c r="F196" s="14"/>
      <c r="G196" s="14"/>
      <c r="H196" s="14"/>
      <c r="I196" s="14"/>
      <c r="J196" s="14"/>
      <c r="K196" s="15"/>
      <c r="L196" s="14"/>
      <c r="M196" s="14"/>
      <c r="N196" s="14"/>
      <c r="O196" s="14"/>
      <c r="P196" s="14"/>
      <c r="Q196" s="31"/>
    </row>
    <row r="197" spans="1:17" s="381" customFormat="1" ht="27.75" customHeight="1" thickBot="1">
      <c r="A197" s="367" t="s">
        <v>1</v>
      </c>
      <c r="B197" s="376" t="s">
        <v>2</v>
      </c>
      <c r="C197" s="376" t="s">
        <v>3</v>
      </c>
      <c r="D197" s="376" t="s">
        <v>4</v>
      </c>
      <c r="E197" s="374" t="s">
        <v>5</v>
      </c>
      <c r="F197" s="369" t="s">
        <v>36</v>
      </c>
      <c r="G197" s="369" t="s">
        <v>20</v>
      </c>
      <c r="H197" s="369" t="s">
        <v>46</v>
      </c>
      <c r="I197" s="374" t="s">
        <v>38</v>
      </c>
      <c r="J197" s="374" t="s">
        <v>22</v>
      </c>
      <c r="K197" s="374" t="s">
        <v>21</v>
      </c>
      <c r="L197" s="369" t="s">
        <v>27</v>
      </c>
      <c r="M197" s="377" t="s">
        <v>23</v>
      </c>
      <c r="N197" s="369" t="s">
        <v>24</v>
      </c>
      <c r="O197" s="369" t="s">
        <v>39</v>
      </c>
      <c r="P197" s="369" t="s">
        <v>37</v>
      </c>
      <c r="Q197" s="380" t="s">
        <v>25</v>
      </c>
    </row>
    <row r="198" spans="1:17" ht="21" customHeight="1" thickTop="1">
      <c r="A198" s="140" t="s">
        <v>366</v>
      </c>
      <c r="B198" s="176"/>
      <c r="C198" s="103"/>
      <c r="D198" s="103"/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08"/>
    </row>
    <row r="199" spans="1:17" ht="32.25" customHeight="1">
      <c r="A199" s="172">
        <v>2200101</v>
      </c>
      <c r="B199" s="323" t="s">
        <v>367</v>
      </c>
      <c r="C199" s="326" t="s">
        <v>368</v>
      </c>
      <c r="D199" s="326" t="s">
        <v>693</v>
      </c>
      <c r="E199" s="323">
        <v>2546.1</v>
      </c>
      <c r="F199" s="323">
        <v>0</v>
      </c>
      <c r="G199" s="323">
        <v>0</v>
      </c>
      <c r="H199" s="323">
        <v>0</v>
      </c>
      <c r="I199" s="323">
        <v>0</v>
      </c>
      <c r="J199" s="323">
        <v>0</v>
      </c>
      <c r="K199" s="323">
        <v>0</v>
      </c>
      <c r="L199" s="323">
        <v>0</v>
      </c>
      <c r="M199" s="323">
        <v>12.67</v>
      </c>
      <c r="N199" s="323">
        <v>0</v>
      </c>
      <c r="O199" s="323">
        <v>0.03</v>
      </c>
      <c r="P199" s="323">
        <f aca="true" t="shared" si="37" ref="P199:P207">E199+F199+G199+I199-J199-L199-M199-K199+N199-O199</f>
        <v>2533.3999999999996</v>
      </c>
      <c r="Q199" s="18"/>
    </row>
    <row r="200" spans="1:17" ht="32.25" customHeight="1">
      <c r="A200" s="172">
        <v>5200103</v>
      </c>
      <c r="B200" s="323" t="s">
        <v>369</v>
      </c>
      <c r="C200" s="326" t="s">
        <v>370</v>
      </c>
      <c r="D200" s="326" t="s">
        <v>6</v>
      </c>
      <c r="E200" s="323">
        <v>2546.1</v>
      </c>
      <c r="F200" s="323">
        <v>0</v>
      </c>
      <c r="G200" s="323">
        <v>0</v>
      </c>
      <c r="H200" s="323">
        <v>0</v>
      </c>
      <c r="I200" s="323">
        <v>0</v>
      </c>
      <c r="J200" s="323">
        <v>0</v>
      </c>
      <c r="K200" s="323">
        <v>0</v>
      </c>
      <c r="L200" s="323">
        <v>0</v>
      </c>
      <c r="M200" s="323">
        <v>12.67</v>
      </c>
      <c r="N200" s="323">
        <v>0</v>
      </c>
      <c r="O200" s="323">
        <v>-0.17</v>
      </c>
      <c r="P200" s="323">
        <f t="shared" si="37"/>
        <v>2533.6</v>
      </c>
      <c r="Q200" s="35"/>
    </row>
    <row r="201" spans="1:17" ht="32.25" customHeight="1">
      <c r="A201" s="172">
        <v>5300000</v>
      </c>
      <c r="B201" s="323" t="s">
        <v>371</v>
      </c>
      <c r="C201" s="326" t="s">
        <v>372</v>
      </c>
      <c r="D201" s="326" t="s">
        <v>1084</v>
      </c>
      <c r="E201" s="323">
        <v>5500.05</v>
      </c>
      <c r="F201" s="323">
        <v>0</v>
      </c>
      <c r="G201" s="323">
        <v>0</v>
      </c>
      <c r="H201" s="323">
        <v>0</v>
      </c>
      <c r="I201" s="323">
        <v>0</v>
      </c>
      <c r="J201" s="323">
        <v>0</v>
      </c>
      <c r="K201" s="323">
        <v>0</v>
      </c>
      <c r="L201" s="323">
        <v>0</v>
      </c>
      <c r="M201" s="323">
        <v>627.55</v>
      </c>
      <c r="N201" s="323">
        <v>0</v>
      </c>
      <c r="O201" s="323">
        <v>0.1</v>
      </c>
      <c r="P201" s="323">
        <f t="shared" si="37"/>
        <v>4872.4</v>
      </c>
      <c r="Q201" s="35"/>
    </row>
    <row r="202" spans="1:17" ht="32.25" customHeight="1">
      <c r="A202" s="172">
        <v>5300101</v>
      </c>
      <c r="B202" s="323" t="s">
        <v>373</v>
      </c>
      <c r="C202" s="326" t="s">
        <v>374</v>
      </c>
      <c r="D202" s="326" t="s">
        <v>1085</v>
      </c>
      <c r="E202" s="323">
        <v>2788.22</v>
      </c>
      <c r="F202" s="323">
        <v>0</v>
      </c>
      <c r="G202" s="323">
        <v>0</v>
      </c>
      <c r="H202" s="323">
        <v>0</v>
      </c>
      <c r="I202" s="323">
        <v>0</v>
      </c>
      <c r="J202" s="323">
        <v>0</v>
      </c>
      <c r="K202" s="323">
        <v>0</v>
      </c>
      <c r="L202" s="323">
        <v>0</v>
      </c>
      <c r="M202" s="323">
        <v>53.94</v>
      </c>
      <c r="N202" s="323">
        <v>0</v>
      </c>
      <c r="O202" s="323">
        <v>-0.12</v>
      </c>
      <c r="P202" s="323">
        <f t="shared" si="37"/>
        <v>2734.3999999999996</v>
      </c>
      <c r="Q202" s="113"/>
    </row>
    <row r="203" spans="1:17" ht="32.25" customHeight="1">
      <c r="A203" s="172">
        <v>5300201</v>
      </c>
      <c r="B203" s="323" t="s">
        <v>375</v>
      </c>
      <c r="C203" s="326" t="s">
        <v>376</v>
      </c>
      <c r="D203" s="326" t="s">
        <v>1086</v>
      </c>
      <c r="E203" s="323">
        <v>3250.05</v>
      </c>
      <c r="F203" s="323">
        <v>0</v>
      </c>
      <c r="G203" s="323">
        <v>0</v>
      </c>
      <c r="H203" s="323">
        <v>0</v>
      </c>
      <c r="I203" s="323">
        <v>0</v>
      </c>
      <c r="J203" s="323">
        <v>0</v>
      </c>
      <c r="K203" s="323">
        <v>0</v>
      </c>
      <c r="L203" s="323">
        <v>0</v>
      </c>
      <c r="M203" s="323">
        <v>124.46</v>
      </c>
      <c r="N203" s="323">
        <v>0</v>
      </c>
      <c r="O203" s="323">
        <v>0.19</v>
      </c>
      <c r="P203" s="323">
        <f t="shared" si="37"/>
        <v>3125.4</v>
      </c>
      <c r="Q203" s="113"/>
    </row>
    <row r="204" spans="1:17" ht="32.25" customHeight="1">
      <c r="A204" s="172">
        <v>5300202</v>
      </c>
      <c r="B204" s="323" t="s">
        <v>377</v>
      </c>
      <c r="C204" s="326" t="s">
        <v>378</v>
      </c>
      <c r="D204" s="326" t="s">
        <v>1087</v>
      </c>
      <c r="E204" s="323">
        <v>2882.4</v>
      </c>
      <c r="F204" s="323">
        <v>0</v>
      </c>
      <c r="G204" s="323">
        <v>0</v>
      </c>
      <c r="H204" s="323">
        <v>0</v>
      </c>
      <c r="I204" s="323">
        <v>0</v>
      </c>
      <c r="J204" s="323">
        <v>0</v>
      </c>
      <c r="K204" s="323">
        <v>0</v>
      </c>
      <c r="L204" s="323">
        <v>0</v>
      </c>
      <c r="M204" s="323">
        <v>64.18</v>
      </c>
      <c r="N204" s="323">
        <v>0</v>
      </c>
      <c r="O204" s="323">
        <v>0.02</v>
      </c>
      <c r="P204" s="323">
        <f t="shared" si="37"/>
        <v>2818.2000000000003</v>
      </c>
      <c r="Q204" s="113"/>
    </row>
    <row r="205" spans="1:17" ht="32.25" customHeight="1">
      <c r="A205" s="172">
        <v>5300204</v>
      </c>
      <c r="B205" s="323" t="s">
        <v>379</v>
      </c>
      <c r="C205" s="326" t="s">
        <v>380</v>
      </c>
      <c r="D205" s="326" t="s">
        <v>1088</v>
      </c>
      <c r="E205" s="323">
        <v>3666.9</v>
      </c>
      <c r="F205" s="323">
        <v>0</v>
      </c>
      <c r="G205" s="323">
        <v>0</v>
      </c>
      <c r="H205" s="323">
        <v>0</v>
      </c>
      <c r="I205" s="323">
        <v>0</v>
      </c>
      <c r="J205" s="323">
        <v>0</v>
      </c>
      <c r="K205" s="323">
        <v>0</v>
      </c>
      <c r="L205" s="323">
        <v>0</v>
      </c>
      <c r="M205" s="323">
        <v>295.75</v>
      </c>
      <c r="N205" s="323">
        <v>0</v>
      </c>
      <c r="O205" s="323">
        <v>-0.05</v>
      </c>
      <c r="P205" s="323">
        <f t="shared" si="37"/>
        <v>3371.2000000000003</v>
      </c>
      <c r="Q205" s="113"/>
    </row>
    <row r="206" spans="1:17" ht="32.25" customHeight="1">
      <c r="A206" s="172">
        <v>5300206</v>
      </c>
      <c r="B206" s="323" t="s">
        <v>381</v>
      </c>
      <c r="C206" s="326" t="s">
        <v>382</v>
      </c>
      <c r="D206" s="326" t="s">
        <v>1089</v>
      </c>
      <c r="E206" s="323">
        <v>3250.05</v>
      </c>
      <c r="F206" s="323">
        <v>0</v>
      </c>
      <c r="G206" s="323">
        <v>0</v>
      </c>
      <c r="H206" s="323">
        <v>0</v>
      </c>
      <c r="I206" s="323">
        <v>0</v>
      </c>
      <c r="J206" s="323">
        <v>0</v>
      </c>
      <c r="K206" s="323">
        <v>0</v>
      </c>
      <c r="L206" s="323">
        <v>0</v>
      </c>
      <c r="M206" s="323">
        <v>124.46</v>
      </c>
      <c r="N206" s="323">
        <v>0</v>
      </c>
      <c r="O206" s="323">
        <v>0.19</v>
      </c>
      <c r="P206" s="323">
        <f t="shared" si="37"/>
        <v>3125.4</v>
      </c>
      <c r="Q206" s="113"/>
    </row>
    <row r="207" spans="1:17" ht="32.25" customHeight="1">
      <c r="A207" s="172">
        <v>5300207</v>
      </c>
      <c r="B207" s="323" t="s">
        <v>383</v>
      </c>
      <c r="C207" s="326" t="s">
        <v>384</v>
      </c>
      <c r="D207" s="326" t="s">
        <v>1087</v>
      </c>
      <c r="E207" s="323">
        <v>3250.05</v>
      </c>
      <c r="F207" s="323">
        <v>0</v>
      </c>
      <c r="G207" s="323">
        <v>0</v>
      </c>
      <c r="H207" s="323">
        <v>0</v>
      </c>
      <c r="I207" s="323">
        <v>0</v>
      </c>
      <c r="J207" s="323">
        <v>0</v>
      </c>
      <c r="K207" s="323">
        <v>0</v>
      </c>
      <c r="L207" s="323">
        <v>0</v>
      </c>
      <c r="M207" s="323">
        <v>124.46</v>
      </c>
      <c r="N207" s="323">
        <v>0</v>
      </c>
      <c r="O207" s="323">
        <v>-0.01</v>
      </c>
      <c r="P207" s="323">
        <f t="shared" si="37"/>
        <v>3125.6000000000004</v>
      </c>
      <c r="Q207" s="113"/>
    </row>
    <row r="208" spans="1:17" s="351" customFormat="1" ht="18" customHeight="1">
      <c r="A208" s="349" t="s">
        <v>221</v>
      </c>
      <c r="B208" s="329"/>
      <c r="C208" s="329"/>
      <c r="D208" s="329"/>
      <c r="E208" s="328">
        <f aca="true" t="shared" si="38" ref="E208:P208">SUM(E199:E207)</f>
        <v>29679.920000000002</v>
      </c>
      <c r="F208" s="328">
        <f t="shared" si="38"/>
        <v>0</v>
      </c>
      <c r="G208" s="328">
        <f t="shared" si="38"/>
        <v>0</v>
      </c>
      <c r="H208" s="328">
        <f t="shared" si="38"/>
        <v>0</v>
      </c>
      <c r="I208" s="328">
        <f t="shared" si="38"/>
        <v>0</v>
      </c>
      <c r="J208" s="328">
        <f t="shared" si="38"/>
        <v>0</v>
      </c>
      <c r="K208" s="328">
        <f t="shared" si="38"/>
        <v>0</v>
      </c>
      <c r="L208" s="328">
        <f t="shared" si="38"/>
        <v>0</v>
      </c>
      <c r="M208" s="328">
        <f t="shared" si="38"/>
        <v>1440.14</v>
      </c>
      <c r="N208" s="328">
        <f t="shared" si="38"/>
        <v>0</v>
      </c>
      <c r="O208" s="328">
        <f t="shared" si="38"/>
        <v>0.18</v>
      </c>
      <c r="P208" s="328">
        <f t="shared" si="38"/>
        <v>28239.6</v>
      </c>
      <c r="Q208" s="354"/>
    </row>
    <row r="209" spans="1:17" ht="21" customHeight="1">
      <c r="A209" s="140" t="s">
        <v>973</v>
      </c>
      <c r="B209" s="331"/>
      <c r="C209" s="331"/>
      <c r="D209" s="331"/>
      <c r="E209" s="331"/>
      <c r="F209" s="331"/>
      <c r="G209" s="331"/>
      <c r="H209" s="331"/>
      <c r="I209" s="331"/>
      <c r="J209" s="331"/>
      <c r="K209" s="355"/>
      <c r="L209" s="331"/>
      <c r="M209" s="331"/>
      <c r="N209" s="331"/>
      <c r="O209" s="331"/>
      <c r="P209" s="331"/>
      <c r="Q209" s="108"/>
    </row>
    <row r="210" spans="1:17" ht="32.25" customHeight="1">
      <c r="A210" s="284">
        <v>620001</v>
      </c>
      <c r="B210" s="347" t="s">
        <v>974</v>
      </c>
      <c r="C210" s="326"/>
      <c r="D210" s="326" t="s">
        <v>975</v>
      </c>
      <c r="E210" s="323">
        <v>5500.05</v>
      </c>
      <c r="F210" s="323">
        <v>0</v>
      </c>
      <c r="G210" s="323">
        <v>0</v>
      </c>
      <c r="H210" s="323">
        <v>0</v>
      </c>
      <c r="I210" s="323">
        <v>0</v>
      </c>
      <c r="J210" s="323">
        <v>0</v>
      </c>
      <c r="K210" s="323">
        <v>0</v>
      </c>
      <c r="L210" s="323">
        <v>0</v>
      </c>
      <c r="M210" s="323">
        <v>627.55</v>
      </c>
      <c r="N210" s="323">
        <v>0</v>
      </c>
      <c r="O210" s="323">
        <v>0.1</v>
      </c>
      <c r="P210" s="323">
        <f>E210+F210+G210+I210-J210-L210-M210-K210+N210-O210</f>
        <v>4872.4</v>
      </c>
      <c r="Q210" s="113"/>
    </row>
    <row r="211" spans="1:17" ht="18" customHeight="1">
      <c r="A211" s="305" t="s">
        <v>221</v>
      </c>
      <c r="B211" s="329"/>
      <c r="C211" s="326"/>
      <c r="D211" s="326"/>
      <c r="E211" s="334">
        <f>E210</f>
        <v>5500.05</v>
      </c>
      <c r="F211" s="334">
        <f aca="true" t="shared" si="39" ref="F211:P211">F210</f>
        <v>0</v>
      </c>
      <c r="G211" s="334">
        <f t="shared" si="39"/>
        <v>0</v>
      </c>
      <c r="H211" s="334">
        <f t="shared" si="39"/>
        <v>0</v>
      </c>
      <c r="I211" s="334">
        <f t="shared" si="39"/>
        <v>0</v>
      </c>
      <c r="J211" s="334">
        <f t="shared" si="39"/>
        <v>0</v>
      </c>
      <c r="K211" s="334">
        <f t="shared" si="39"/>
        <v>0</v>
      </c>
      <c r="L211" s="334">
        <f t="shared" si="39"/>
        <v>0</v>
      </c>
      <c r="M211" s="334">
        <f t="shared" si="39"/>
        <v>627.55</v>
      </c>
      <c r="N211" s="334">
        <f t="shared" si="39"/>
        <v>0</v>
      </c>
      <c r="O211" s="334">
        <f t="shared" si="39"/>
        <v>0.1</v>
      </c>
      <c r="P211" s="334">
        <f t="shared" si="39"/>
        <v>4872.4</v>
      </c>
      <c r="Q211" s="35"/>
    </row>
    <row r="212" spans="1:17" ht="21" customHeight="1">
      <c r="A212" s="140" t="s">
        <v>976</v>
      </c>
      <c r="B212" s="331"/>
      <c r="C212" s="331"/>
      <c r="D212" s="331"/>
      <c r="E212" s="331"/>
      <c r="F212" s="331"/>
      <c r="G212" s="331"/>
      <c r="H212" s="331"/>
      <c r="I212" s="331"/>
      <c r="J212" s="331"/>
      <c r="K212" s="355"/>
      <c r="L212" s="331"/>
      <c r="M212" s="331"/>
      <c r="N212" s="331"/>
      <c r="O212" s="331"/>
      <c r="P212" s="331"/>
      <c r="Q212" s="108"/>
    </row>
    <row r="213" spans="1:17" ht="32.25" customHeight="1">
      <c r="A213" s="284">
        <v>630001</v>
      </c>
      <c r="B213" s="347" t="s">
        <v>977</v>
      </c>
      <c r="C213" s="326" t="s">
        <v>1056</v>
      </c>
      <c r="D213" s="326" t="s">
        <v>978</v>
      </c>
      <c r="E213" s="323">
        <v>5500.05</v>
      </c>
      <c r="F213" s="323">
        <v>0</v>
      </c>
      <c r="G213" s="323">
        <v>0</v>
      </c>
      <c r="H213" s="323">
        <v>0</v>
      </c>
      <c r="I213" s="323">
        <v>0</v>
      </c>
      <c r="J213" s="323">
        <v>0</v>
      </c>
      <c r="K213" s="323">
        <v>0</v>
      </c>
      <c r="L213" s="323">
        <v>0</v>
      </c>
      <c r="M213" s="323">
        <v>627.55</v>
      </c>
      <c r="N213" s="323">
        <v>0</v>
      </c>
      <c r="O213" s="323">
        <v>-0.1</v>
      </c>
      <c r="P213" s="323">
        <f>E213+F213+G213+I213-J213-L213-M213-K213+N213-O213</f>
        <v>4872.6</v>
      </c>
      <c r="Q213" s="113"/>
    </row>
    <row r="214" spans="1:17" ht="32.25" customHeight="1">
      <c r="A214" s="172">
        <v>6200202</v>
      </c>
      <c r="B214" s="323" t="s">
        <v>394</v>
      </c>
      <c r="C214" s="326" t="s">
        <v>395</v>
      </c>
      <c r="D214" s="329" t="s">
        <v>1120</v>
      </c>
      <c r="E214" s="323">
        <v>2204.94</v>
      </c>
      <c r="F214" s="323">
        <v>0</v>
      </c>
      <c r="G214" s="323">
        <v>0</v>
      </c>
      <c r="H214" s="323">
        <v>0</v>
      </c>
      <c r="I214" s="323">
        <v>0</v>
      </c>
      <c r="J214" s="323">
        <v>0</v>
      </c>
      <c r="K214" s="323">
        <v>0</v>
      </c>
      <c r="L214" s="323">
        <v>0</v>
      </c>
      <c r="M214" s="323">
        <v>0</v>
      </c>
      <c r="N214" s="323">
        <v>38.93</v>
      </c>
      <c r="O214" s="323">
        <v>0.07</v>
      </c>
      <c r="P214" s="323">
        <f>E214+F214+G214+I214-J214-L214-M214-K214+N214-O214</f>
        <v>2243.7999999999997</v>
      </c>
      <c r="Q214" s="32"/>
    </row>
    <row r="215" spans="1:17" ht="32.25" customHeight="1">
      <c r="A215" s="172">
        <v>8100209</v>
      </c>
      <c r="B215" s="323" t="s">
        <v>685</v>
      </c>
      <c r="C215" s="326" t="s">
        <v>686</v>
      </c>
      <c r="D215" s="326" t="s">
        <v>1121</v>
      </c>
      <c r="E215" s="323">
        <v>2677.92</v>
      </c>
      <c r="F215" s="323">
        <v>0</v>
      </c>
      <c r="G215" s="323">
        <v>0</v>
      </c>
      <c r="H215" s="323">
        <v>0</v>
      </c>
      <c r="I215" s="323">
        <v>0</v>
      </c>
      <c r="J215" s="323">
        <v>0</v>
      </c>
      <c r="K215" s="323">
        <v>0</v>
      </c>
      <c r="L215" s="323">
        <v>0</v>
      </c>
      <c r="M215" s="323">
        <v>41.94</v>
      </c>
      <c r="N215" s="323">
        <v>0</v>
      </c>
      <c r="O215" s="323">
        <v>0.18</v>
      </c>
      <c r="P215" s="323">
        <f>E215+F215+G215+I215-J215-L215-M215-K215+N215-O215</f>
        <v>2635.8</v>
      </c>
      <c r="Q215" s="32"/>
    </row>
    <row r="216" spans="1:17" s="358" customFormat="1" ht="18" customHeight="1">
      <c r="A216" s="356" t="s">
        <v>221</v>
      </c>
      <c r="B216" s="327"/>
      <c r="C216" s="327"/>
      <c r="D216" s="327"/>
      <c r="E216" s="328">
        <f>SUM(E213:E215)</f>
        <v>10382.91</v>
      </c>
      <c r="F216" s="334">
        <f aca="true" t="shared" si="40" ref="F216:P216">SUM(F213:F215)</f>
        <v>0</v>
      </c>
      <c r="G216" s="334">
        <f t="shared" si="40"/>
        <v>0</v>
      </c>
      <c r="H216" s="334">
        <f t="shared" si="40"/>
        <v>0</v>
      </c>
      <c r="I216" s="334">
        <f t="shared" si="40"/>
        <v>0</v>
      </c>
      <c r="J216" s="334">
        <f t="shared" si="40"/>
        <v>0</v>
      </c>
      <c r="K216" s="334">
        <f t="shared" si="40"/>
        <v>0</v>
      </c>
      <c r="L216" s="334">
        <f t="shared" si="40"/>
        <v>0</v>
      </c>
      <c r="M216" s="334">
        <f t="shared" si="40"/>
        <v>669.49</v>
      </c>
      <c r="N216" s="334">
        <f t="shared" si="40"/>
        <v>38.93</v>
      </c>
      <c r="O216" s="334">
        <f t="shared" si="40"/>
        <v>0.15</v>
      </c>
      <c r="P216" s="334">
        <f t="shared" si="40"/>
        <v>9752.2</v>
      </c>
      <c r="Q216" s="357"/>
    </row>
    <row r="217" spans="1:17" ht="21" customHeight="1">
      <c r="A217" s="140" t="s">
        <v>227</v>
      </c>
      <c r="B217" s="340"/>
      <c r="C217" s="331"/>
      <c r="D217" s="331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104"/>
    </row>
    <row r="218" spans="1:17" ht="32.25" customHeight="1">
      <c r="A218" s="172">
        <v>6300000</v>
      </c>
      <c r="B218" s="323" t="s">
        <v>396</v>
      </c>
      <c r="C218" s="326" t="s">
        <v>397</v>
      </c>
      <c r="D218" s="329" t="s">
        <v>398</v>
      </c>
      <c r="E218" s="323">
        <v>5500.05</v>
      </c>
      <c r="F218" s="323">
        <v>0</v>
      </c>
      <c r="G218" s="323">
        <v>0</v>
      </c>
      <c r="H218" s="323">
        <v>0</v>
      </c>
      <c r="I218" s="323">
        <v>0</v>
      </c>
      <c r="J218" s="323">
        <v>0</v>
      </c>
      <c r="K218" s="323">
        <v>0</v>
      </c>
      <c r="L218" s="323">
        <v>0</v>
      </c>
      <c r="M218" s="323">
        <v>627.55</v>
      </c>
      <c r="N218" s="323">
        <v>0</v>
      </c>
      <c r="O218" s="323">
        <v>0.1</v>
      </c>
      <c r="P218" s="323">
        <f>E218+F218+G218+I218-J218-L218-M218-K218+N218-O218</f>
        <v>4872.4</v>
      </c>
      <c r="Q218" s="32"/>
    </row>
    <row r="219" spans="1:17" ht="32.25" customHeight="1">
      <c r="A219" s="172">
        <v>6300201</v>
      </c>
      <c r="B219" s="323" t="s">
        <v>399</v>
      </c>
      <c r="C219" s="326" t="s">
        <v>400</v>
      </c>
      <c r="D219" s="329" t="s">
        <v>1122</v>
      </c>
      <c r="E219" s="323">
        <v>3250.05</v>
      </c>
      <c r="F219" s="323">
        <v>0</v>
      </c>
      <c r="G219" s="323">
        <v>0</v>
      </c>
      <c r="H219" s="323">
        <v>0</v>
      </c>
      <c r="I219" s="323">
        <v>0</v>
      </c>
      <c r="J219" s="323">
        <v>0</v>
      </c>
      <c r="K219" s="323">
        <v>0</v>
      </c>
      <c r="L219" s="323">
        <v>0</v>
      </c>
      <c r="M219" s="323">
        <v>124.46</v>
      </c>
      <c r="N219" s="323">
        <v>0</v>
      </c>
      <c r="O219" s="323">
        <v>-0.01</v>
      </c>
      <c r="P219" s="323">
        <f>E219+F219+G219+I219-J219-L219-M219-K219+N219-O219</f>
        <v>3125.6000000000004</v>
      </c>
      <c r="Q219" s="47"/>
    </row>
    <row r="220" spans="1:17" ht="18" customHeight="1">
      <c r="A220" s="305" t="s">
        <v>221</v>
      </c>
      <c r="B220" s="329"/>
      <c r="C220" s="326"/>
      <c r="D220" s="329"/>
      <c r="E220" s="328">
        <f aca="true" t="shared" si="41" ref="E220:P220">SUM(E218:E219)</f>
        <v>8750.1</v>
      </c>
      <c r="F220" s="339">
        <f t="shared" si="41"/>
        <v>0</v>
      </c>
      <c r="G220" s="339">
        <f t="shared" si="41"/>
        <v>0</v>
      </c>
      <c r="H220" s="339">
        <f t="shared" si="41"/>
        <v>0</v>
      </c>
      <c r="I220" s="339">
        <f t="shared" si="41"/>
        <v>0</v>
      </c>
      <c r="J220" s="339">
        <f t="shared" si="41"/>
        <v>0</v>
      </c>
      <c r="K220" s="339">
        <f t="shared" si="41"/>
        <v>0</v>
      </c>
      <c r="L220" s="339">
        <f t="shared" si="41"/>
        <v>0</v>
      </c>
      <c r="M220" s="339">
        <f t="shared" si="41"/>
        <v>752.01</v>
      </c>
      <c r="N220" s="339">
        <f t="shared" si="41"/>
        <v>0</v>
      </c>
      <c r="O220" s="339">
        <f t="shared" si="41"/>
        <v>0.09000000000000001</v>
      </c>
      <c r="P220" s="339">
        <f t="shared" si="41"/>
        <v>7998</v>
      </c>
      <c r="Q220" s="32"/>
    </row>
    <row r="221" spans="1:17" s="25" customFormat="1" ht="21" customHeight="1">
      <c r="A221" s="65"/>
      <c r="B221" s="308" t="s">
        <v>40</v>
      </c>
      <c r="C221" s="74"/>
      <c r="D221" s="74"/>
      <c r="E221" s="332">
        <f>E208+E211+E216+E220</f>
        <v>54312.98</v>
      </c>
      <c r="F221" s="336">
        <f aca="true" t="shared" si="42" ref="F221:P221">F208+F211+F216+F220</f>
        <v>0</v>
      </c>
      <c r="G221" s="336">
        <f t="shared" si="42"/>
        <v>0</v>
      </c>
      <c r="H221" s="336">
        <f t="shared" si="42"/>
        <v>0</v>
      </c>
      <c r="I221" s="336">
        <f t="shared" si="42"/>
        <v>0</v>
      </c>
      <c r="J221" s="336">
        <f t="shared" si="42"/>
        <v>0</v>
      </c>
      <c r="K221" s="336">
        <f t="shared" si="42"/>
        <v>0</v>
      </c>
      <c r="L221" s="336">
        <f t="shared" si="42"/>
        <v>0</v>
      </c>
      <c r="M221" s="336">
        <f t="shared" si="42"/>
        <v>3489.1900000000005</v>
      </c>
      <c r="N221" s="336">
        <f t="shared" si="42"/>
        <v>38.93</v>
      </c>
      <c r="O221" s="336">
        <f t="shared" si="42"/>
        <v>0.52</v>
      </c>
      <c r="P221" s="336">
        <f t="shared" si="42"/>
        <v>50862.2</v>
      </c>
      <c r="Q221" s="66"/>
    </row>
    <row r="222" ht="13.5" customHeight="1">
      <c r="K222" s="3"/>
    </row>
    <row r="223" spans="1:17" s="315" customFormat="1" ht="12.75" customHeight="1">
      <c r="A223" s="312"/>
      <c r="B223" s="313"/>
      <c r="C223" s="313"/>
      <c r="D223" s="313" t="s">
        <v>52</v>
      </c>
      <c r="E223" s="313"/>
      <c r="F223" s="313"/>
      <c r="G223" s="313"/>
      <c r="H223" s="313"/>
      <c r="I223" s="313"/>
      <c r="J223" s="313" t="s">
        <v>54</v>
      </c>
      <c r="K223" s="313"/>
      <c r="L223" s="313"/>
      <c r="M223" s="313"/>
      <c r="N223" s="313"/>
      <c r="O223" s="313"/>
      <c r="P223" s="313"/>
      <c r="Q223" s="314"/>
    </row>
    <row r="224" spans="1:17" s="315" customFormat="1" ht="12.75" customHeight="1">
      <c r="A224" s="312" t="s">
        <v>53</v>
      </c>
      <c r="B224" s="313"/>
      <c r="C224" s="313"/>
      <c r="D224" s="313" t="s">
        <v>51</v>
      </c>
      <c r="E224" s="313"/>
      <c r="F224" s="313"/>
      <c r="G224" s="313"/>
      <c r="H224" s="313"/>
      <c r="I224" s="313"/>
      <c r="J224" s="313" t="s">
        <v>55</v>
      </c>
      <c r="K224" s="313"/>
      <c r="L224" s="313"/>
      <c r="M224" s="313"/>
      <c r="N224" s="313"/>
      <c r="O224" s="313"/>
      <c r="P224" s="313"/>
      <c r="Q224" s="314"/>
    </row>
    <row r="225" spans="2:16" ht="18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2:16" ht="18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8" spans="1:17" ht="33.75">
      <c r="A228" s="311" t="s">
        <v>0</v>
      </c>
      <c r="B228" s="37"/>
      <c r="C228" s="6"/>
      <c r="D228" s="134" t="s">
        <v>1074</v>
      </c>
      <c r="E228" s="6"/>
      <c r="F228" s="6"/>
      <c r="G228" s="6"/>
      <c r="H228" s="6"/>
      <c r="I228" s="6"/>
      <c r="J228" s="6"/>
      <c r="K228" s="7"/>
      <c r="L228" s="6"/>
      <c r="M228" s="6"/>
      <c r="N228" s="6"/>
      <c r="O228" s="6"/>
      <c r="P228" s="6"/>
      <c r="Q228" s="29"/>
    </row>
    <row r="229" spans="1:17" ht="20.25">
      <c r="A229" s="8"/>
      <c r="B229" s="301" t="s">
        <v>30</v>
      </c>
      <c r="C229" s="9"/>
      <c r="D229" s="9"/>
      <c r="E229" s="9"/>
      <c r="F229" s="9"/>
      <c r="G229" s="9"/>
      <c r="H229" s="9"/>
      <c r="I229" s="10"/>
      <c r="J229" s="10"/>
      <c r="K229" s="11"/>
      <c r="L229" s="9"/>
      <c r="M229" s="9"/>
      <c r="N229" s="9"/>
      <c r="O229" s="9"/>
      <c r="P229" s="9"/>
      <c r="Q229" s="30" t="s">
        <v>1097</v>
      </c>
    </row>
    <row r="230" spans="1:17" ht="24.75">
      <c r="A230" s="12"/>
      <c r="B230" s="49"/>
      <c r="C230" s="13"/>
      <c r="D230" s="135" t="s">
        <v>231</v>
      </c>
      <c r="E230" s="14"/>
      <c r="F230" s="14"/>
      <c r="G230" s="14"/>
      <c r="H230" s="14"/>
      <c r="I230" s="14"/>
      <c r="J230" s="14"/>
      <c r="K230" s="15"/>
      <c r="L230" s="14"/>
      <c r="M230" s="14"/>
      <c r="N230" s="14"/>
      <c r="O230" s="14"/>
      <c r="P230" s="14"/>
      <c r="Q230" s="31"/>
    </row>
    <row r="231" spans="1:17" s="379" customFormat="1" ht="36.75" customHeight="1" thickBot="1">
      <c r="A231" s="367" t="s">
        <v>1</v>
      </c>
      <c r="B231" s="376" t="s">
        <v>2</v>
      </c>
      <c r="C231" s="376" t="s">
        <v>3</v>
      </c>
      <c r="D231" s="376" t="s">
        <v>4</v>
      </c>
      <c r="E231" s="374" t="s">
        <v>5</v>
      </c>
      <c r="F231" s="369" t="s">
        <v>36</v>
      </c>
      <c r="G231" s="369" t="s">
        <v>20</v>
      </c>
      <c r="H231" s="369" t="s">
        <v>45</v>
      </c>
      <c r="I231" s="374" t="s">
        <v>38</v>
      </c>
      <c r="J231" s="374" t="s">
        <v>22</v>
      </c>
      <c r="K231" s="374" t="s">
        <v>21</v>
      </c>
      <c r="L231" s="369" t="s">
        <v>27</v>
      </c>
      <c r="M231" s="377" t="s">
        <v>23</v>
      </c>
      <c r="N231" s="369" t="s">
        <v>24</v>
      </c>
      <c r="O231" s="369" t="s">
        <v>39</v>
      </c>
      <c r="P231" s="369" t="s">
        <v>37</v>
      </c>
      <c r="Q231" s="380" t="s">
        <v>25</v>
      </c>
    </row>
    <row r="232" spans="1:17" ht="33" customHeight="1" thickTop="1">
      <c r="A232" s="140" t="s">
        <v>385</v>
      </c>
      <c r="B232" s="105"/>
      <c r="C232" s="105"/>
      <c r="D232" s="105"/>
      <c r="E232" s="105"/>
      <c r="F232" s="105"/>
      <c r="G232" s="105"/>
      <c r="H232" s="105"/>
      <c r="I232" s="105"/>
      <c r="J232" s="105"/>
      <c r="K232" s="106"/>
      <c r="L232" s="105"/>
      <c r="M232" s="105"/>
      <c r="N232" s="105"/>
      <c r="O232" s="105"/>
      <c r="P232" s="105"/>
      <c r="Q232" s="104"/>
    </row>
    <row r="233" spans="1:17" s="45" customFormat="1" ht="42" customHeight="1">
      <c r="A233" s="172">
        <v>600001</v>
      </c>
      <c r="B233" s="79" t="s">
        <v>979</v>
      </c>
      <c r="C233" s="40" t="s">
        <v>980</v>
      </c>
      <c r="D233" s="325" t="s">
        <v>981</v>
      </c>
      <c r="E233" s="79">
        <v>7500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85">
        <v>0</v>
      </c>
      <c r="L233" s="79">
        <v>0</v>
      </c>
      <c r="M233" s="79">
        <v>1054.74</v>
      </c>
      <c r="N233" s="79">
        <v>0</v>
      </c>
      <c r="O233" s="79">
        <v>-0.14</v>
      </c>
      <c r="P233" s="79">
        <f>E233-M233-O233</f>
        <v>6445.400000000001</v>
      </c>
      <c r="Q233" s="73"/>
    </row>
    <row r="234" spans="1:17" ht="42" customHeight="1">
      <c r="A234" s="172">
        <v>5200102</v>
      </c>
      <c r="B234" s="79" t="s">
        <v>339</v>
      </c>
      <c r="C234" s="47" t="s">
        <v>340</v>
      </c>
      <c r="D234" s="47" t="s">
        <v>341</v>
      </c>
      <c r="E234" s="79">
        <v>3060.6</v>
      </c>
      <c r="F234" s="79">
        <v>0</v>
      </c>
      <c r="G234" s="79">
        <v>0</v>
      </c>
      <c r="H234" s="79">
        <v>0</v>
      </c>
      <c r="I234" s="79">
        <v>0</v>
      </c>
      <c r="J234" s="79">
        <v>0</v>
      </c>
      <c r="K234" s="79">
        <v>0</v>
      </c>
      <c r="L234" s="79">
        <v>0</v>
      </c>
      <c r="M234" s="79">
        <v>83.57</v>
      </c>
      <c r="N234" s="79">
        <v>0</v>
      </c>
      <c r="O234" s="79">
        <v>0.03</v>
      </c>
      <c r="P234" s="79">
        <f>E234+F234+G234+I234-J234-L234-M234-K234+N234-O234</f>
        <v>2976.9999999999995</v>
      </c>
      <c r="Q234" s="113"/>
    </row>
    <row r="235" spans="1:17" ht="42" customHeight="1">
      <c r="A235" s="172">
        <v>5200204</v>
      </c>
      <c r="B235" s="79" t="s">
        <v>386</v>
      </c>
      <c r="C235" s="47" t="s">
        <v>387</v>
      </c>
      <c r="D235" s="47" t="s">
        <v>142</v>
      </c>
      <c r="E235" s="79">
        <v>4297.5</v>
      </c>
      <c r="F235" s="79">
        <v>0</v>
      </c>
      <c r="G235" s="79">
        <v>0</v>
      </c>
      <c r="H235" s="79">
        <v>0</v>
      </c>
      <c r="I235" s="79">
        <v>0</v>
      </c>
      <c r="J235" s="79">
        <v>0</v>
      </c>
      <c r="K235" s="79">
        <v>0</v>
      </c>
      <c r="L235" s="79">
        <v>0</v>
      </c>
      <c r="M235" s="79">
        <v>397.66</v>
      </c>
      <c r="N235" s="79">
        <v>0</v>
      </c>
      <c r="O235" s="79">
        <v>0.04</v>
      </c>
      <c r="P235" s="79">
        <f>E235+F235+G235+I235-J235-L235-M235-K235+N235-O235</f>
        <v>3899.8</v>
      </c>
      <c r="Q235" s="47"/>
    </row>
    <row r="236" spans="1:17" ht="42" customHeight="1">
      <c r="A236" s="172">
        <v>11100311</v>
      </c>
      <c r="B236" s="79" t="s">
        <v>390</v>
      </c>
      <c r="C236" s="1" t="s">
        <v>391</v>
      </c>
      <c r="D236" s="47" t="s">
        <v>142</v>
      </c>
      <c r="E236" s="79">
        <v>1382.54</v>
      </c>
      <c r="F236" s="79">
        <v>0</v>
      </c>
      <c r="G236" s="79">
        <v>0</v>
      </c>
      <c r="H236" s="79">
        <v>0</v>
      </c>
      <c r="I236" s="79">
        <v>0</v>
      </c>
      <c r="J236" s="79">
        <v>0</v>
      </c>
      <c r="K236" s="79">
        <v>0</v>
      </c>
      <c r="L236" s="79">
        <v>0</v>
      </c>
      <c r="M236" s="79">
        <v>0</v>
      </c>
      <c r="N236" s="79">
        <v>123.12</v>
      </c>
      <c r="O236" s="79">
        <v>-0.14</v>
      </c>
      <c r="P236" s="79">
        <f>E236+F236+G236+I236-J236-L236-M236-K236+N236-O236</f>
        <v>1505.8</v>
      </c>
      <c r="Q236" s="47"/>
    </row>
    <row r="237" spans="1:17" ht="42" customHeight="1">
      <c r="A237" s="172">
        <v>11100404</v>
      </c>
      <c r="B237" s="178" t="s">
        <v>392</v>
      </c>
      <c r="C237" s="1" t="s">
        <v>393</v>
      </c>
      <c r="D237" s="47" t="s">
        <v>142</v>
      </c>
      <c r="E237" s="79">
        <v>2000.1</v>
      </c>
      <c r="F237" s="79"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71.68</v>
      </c>
      <c r="O237" s="79">
        <v>-0.02</v>
      </c>
      <c r="P237" s="79">
        <f>E237+F237+G237+I237-J237-L237-M237-K237+N237-O237</f>
        <v>2071.7999999999997</v>
      </c>
      <c r="Q237" s="47"/>
    </row>
    <row r="238" spans="1:17" ht="33" customHeight="1">
      <c r="A238" s="305" t="s">
        <v>221</v>
      </c>
      <c r="B238" s="79"/>
      <c r="C238" s="1"/>
      <c r="D238" s="1"/>
      <c r="E238" s="36">
        <f>SUM(E233:E237)</f>
        <v>18240.739999999998</v>
      </c>
      <c r="F238" s="36">
        <f aca="true" t="shared" si="43" ref="F238:P238">SUM(F233:F237)</f>
        <v>0</v>
      </c>
      <c r="G238" s="36">
        <f t="shared" si="43"/>
        <v>0</v>
      </c>
      <c r="H238" s="36">
        <f t="shared" si="43"/>
        <v>0</v>
      </c>
      <c r="I238" s="36">
        <f t="shared" si="43"/>
        <v>0</v>
      </c>
      <c r="J238" s="36">
        <f t="shared" si="43"/>
        <v>0</v>
      </c>
      <c r="K238" s="36">
        <f t="shared" si="43"/>
        <v>0</v>
      </c>
      <c r="L238" s="36">
        <f t="shared" si="43"/>
        <v>0</v>
      </c>
      <c r="M238" s="36">
        <f t="shared" si="43"/>
        <v>1535.97</v>
      </c>
      <c r="N238" s="36">
        <f t="shared" si="43"/>
        <v>194.8</v>
      </c>
      <c r="O238" s="36">
        <f t="shared" si="43"/>
        <v>-0.23</v>
      </c>
      <c r="P238" s="36">
        <f t="shared" si="43"/>
        <v>16899.8</v>
      </c>
      <c r="Q238" s="32"/>
    </row>
    <row r="239" spans="1:17" ht="33" customHeight="1">
      <c r="A239" s="140" t="s">
        <v>149</v>
      </c>
      <c r="B239" s="107"/>
      <c r="C239" s="105"/>
      <c r="D239" s="105"/>
      <c r="E239" s="107"/>
      <c r="F239" s="107"/>
      <c r="G239" s="107"/>
      <c r="H239" s="107"/>
      <c r="I239" s="107"/>
      <c r="J239" s="107"/>
      <c r="K239" s="132"/>
      <c r="L239" s="107"/>
      <c r="M239" s="107"/>
      <c r="N239" s="107"/>
      <c r="O239" s="107"/>
      <c r="P239" s="107"/>
      <c r="Q239" s="104"/>
    </row>
    <row r="240" spans="1:17" ht="42" customHeight="1">
      <c r="A240" s="17">
        <v>3130104</v>
      </c>
      <c r="B240" s="115" t="s">
        <v>318</v>
      </c>
      <c r="C240" s="40" t="s">
        <v>319</v>
      </c>
      <c r="D240" s="40" t="s">
        <v>142</v>
      </c>
      <c r="E240" s="79">
        <v>3858.6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326.42</v>
      </c>
      <c r="N240" s="79">
        <v>0</v>
      </c>
      <c r="O240" s="79">
        <v>-0.02</v>
      </c>
      <c r="P240" s="79">
        <f>E240+F240+G240+I240-J240-L240-M240-K240+N240-O240</f>
        <v>3532.2</v>
      </c>
      <c r="Q240" s="32"/>
    </row>
    <row r="241" spans="1:17" ht="35.25" customHeight="1">
      <c r="A241" s="305" t="s">
        <v>221</v>
      </c>
      <c r="B241" s="79"/>
      <c r="C241" s="1"/>
      <c r="D241" s="1"/>
      <c r="E241" s="80">
        <f>E240</f>
        <v>3858.6</v>
      </c>
      <c r="F241" s="80">
        <f aca="true" t="shared" si="44" ref="F241:P241">F240</f>
        <v>0</v>
      </c>
      <c r="G241" s="80">
        <f t="shared" si="44"/>
        <v>0</v>
      </c>
      <c r="H241" s="80">
        <f t="shared" si="44"/>
        <v>0</v>
      </c>
      <c r="I241" s="80">
        <f t="shared" si="44"/>
        <v>0</v>
      </c>
      <c r="J241" s="80">
        <f t="shared" si="44"/>
        <v>0</v>
      </c>
      <c r="K241" s="80">
        <f t="shared" si="44"/>
        <v>0</v>
      </c>
      <c r="L241" s="80">
        <f t="shared" si="44"/>
        <v>0</v>
      </c>
      <c r="M241" s="80">
        <f t="shared" si="44"/>
        <v>326.42</v>
      </c>
      <c r="N241" s="80">
        <f t="shared" si="44"/>
        <v>0</v>
      </c>
      <c r="O241" s="80">
        <f t="shared" si="44"/>
        <v>-0.02</v>
      </c>
      <c r="P241" s="80">
        <f t="shared" si="44"/>
        <v>3532.2</v>
      </c>
      <c r="Q241" s="32"/>
    </row>
    <row r="242" spans="1:17" s="383" customFormat="1" ht="33" customHeight="1">
      <c r="A242" s="65"/>
      <c r="B242" s="308" t="s">
        <v>40</v>
      </c>
      <c r="C242" s="382"/>
      <c r="D242" s="382"/>
      <c r="E242" s="88">
        <f>E238+E241</f>
        <v>22099.339999999997</v>
      </c>
      <c r="F242" s="88">
        <f aca="true" t="shared" si="45" ref="F242:P242">F238+F241</f>
        <v>0</v>
      </c>
      <c r="G242" s="88">
        <f t="shared" si="45"/>
        <v>0</v>
      </c>
      <c r="H242" s="88">
        <f t="shared" si="45"/>
        <v>0</v>
      </c>
      <c r="I242" s="88">
        <f t="shared" si="45"/>
        <v>0</v>
      </c>
      <c r="J242" s="88">
        <f t="shared" si="45"/>
        <v>0</v>
      </c>
      <c r="K242" s="88">
        <f t="shared" si="45"/>
        <v>0</v>
      </c>
      <c r="L242" s="88">
        <f t="shared" si="45"/>
        <v>0</v>
      </c>
      <c r="M242" s="88">
        <f t="shared" si="45"/>
        <v>1862.39</v>
      </c>
      <c r="N242" s="88">
        <f t="shared" si="45"/>
        <v>194.8</v>
      </c>
      <c r="O242" s="88">
        <f t="shared" si="45"/>
        <v>-0.25</v>
      </c>
      <c r="P242" s="88">
        <f t="shared" si="45"/>
        <v>20432</v>
      </c>
      <c r="Q242" s="200"/>
    </row>
    <row r="243" spans="1:17" ht="18">
      <c r="A243" s="23"/>
      <c r="B243" s="10"/>
      <c r="C243" s="10"/>
      <c r="D243" s="10"/>
      <c r="E243" s="10"/>
      <c r="F243" s="10"/>
      <c r="G243" s="10"/>
      <c r="H243" s="10"/>
      <c r="I243" s="10"/>
      <c r="J243" s="10"/>
      <c r="K243" s="24"/>
      <c r="L243" s="10"/>
      <c r="M243" s="10"/>
      <c r="N243" s="10"/>
      <c r="O243" s="10"/>
      <c r="P243" s="10"/>
      <c r="Q243" s="34"/>
    </row>
    <row r="244" spans="1:17" ht="18">
      <c r="A244" s="23"/>
      <c r="B244" s="10"/>
      <c r="C244" s="10"/>
      <c r="D244" s="10"/>
      <c r="E244" s="10"/>
      <c r="F244" s="10"/>
      <c r="G244" s="10"/>
      <c r="H244" s="10"/>
      <c r="I244" s="10"/>
      <c r="J244" s="10"/>
      <c r="K244" s="24"/>
      <c r="L244" s="10"/>
      <c r="M244" s="10"/>
      <c r="N244" s="10"/>
      <c r="O244" s="10"/>
      <c r="P244" s="10"/>
      <c r="Q244" s="34"/>
    </row>
    <row r="245" spans="1:17" ht="18">
      <c r="A245" s="23"/>
      <c r="B245" s="10"/>
      <c r="C245" s="10"/>
      <c r="D245" s="10"/>
      <c r="E245" s="10"/>
      <c r="F245" s="10"/>
      <c r="G245" s="10"/>
      <c r="H245" s="10"/>
      <c r="I245" s="10"/>
      <c r="J245" s="10"/>
      <c r="K245" s="24"/>
      <c r="L245" s="10"/>
      <c r="M245" s="10"/>
      <c r="N245" s="10"/>
      <c r="O245" s="10"/>
      <c r="P245" s="10"/>
      <c r="Q245" s="34"/>
    </row>
    <row r="246" spans="1:17" ht="18">
      <c r="A246" s="23"/>
      <c r="B246" s="10"/>
      <c r="C246" s="10"/>
      <c r="D246" s="10"/>
      <c r="E246" s="10"/>
      <c r="F246" s="10"/>
      <c r="G246" s="10"/>
      <c r="H246" s="10"/>
      <c r="I246" s="10"/>
      <c r="J246" s="10"/>
      <c r="K246" s="24"/>
      <c r="L246" s="10"/>
      <c r="M246" s="10"/>
      <c r="N246" s="10"/>
      <c r="O246" s="10"/>
      <c r="P246" s="10"/>
      <c r="Q246" s="34"/>
    </row>
    <row r="247" spans="1:17" s="315" customFormat="1" ht="18.75">
      <c r="A247" s="319"/>
      <c r="B247" s="320"/>
      <c r="C247" s="320"/>
      <c r="D247" s="320" t="s">
        <v>52</v>
      </c>
      <c r="E247" s="320"/>
      <c r="F247" s="320"/>
      <c r="G247" s="320"/>
      <c r="H247" s="320"/>
      <c r="I247" s="320"/>
      <c r="J247" s="320" t="s">
        <v>54</v>
      </c>
      <c r="K247" s="320"/>
      <c r="L247" s="320"/>
      <c r="M247" s="320"/>
      <c r="N247" s="320"/>
      <c r="O247" s="320"/>
      <c r="P247" s="320"/>
      <c r="Q247" s="321"/>
    </row>
    <row r="248" spans="1:17" s="315" customFormat="1" ht="18.75">
      <c r="A248" s="319" t="s">
        <v>53</v>
      </c>
      <c r="B248" s="320"/>
      <c r="C248" s="320"/>
      <c r="D248" s="313" t="s">
        <v>51</v>
      </c>
      <c r="E248" s="320"/>
      <c r="F248" s="320"/>
      <c r="G248" s="320"/>
      <c r="H248" s="320"/>
      <c r="I248" s="320"/>
      <c r="J248" s="320" t="s">
        <v>55</v>
      </c>
      <c r="K248" s="320"/>
      <c r="L248" s="320"/>
      <c r="M248" s="320"/>
      <c r="N248" s="320"/>
      <c r="O248" s="320"/>
      <c r="P248" s="320"/>
      <c r="Q248" s="321"/>
    </row>
    <row r="249" spans="1:17" ht="18">
      <c r="A249" s="290"/>
      <c r="B249" s="291"/>
      <c r="C249" s="291"/>
      <c r="D249" s="291"/>
      <c r="E249" s="291"/>
      <c r="F249" s="291"/>
      <c r="G249" s="291"/>
      <c r="H249" s="291"/>
      <c r="I249" s="291"/>
      <c r="J249" s="291"/>
      <c r="K249" s="292"/>
      <c r="L249" s="291"/>
      <c r="M249" s="291"/>
      <c r="N249" s="291"/>
      <c r="O249" s="291"/>
      <c r="P249" s="291"/>
      <c r="Q249" s="293"/>
    </row>
    <row r="250" spans="1:17" ht="26.25" customHeight="1">
      <c r="A250" s="311" t="s">
        <v>0</v>
      </c>
      <c r="B250" s="22"/>
      <c r="C250" s="6"/>
      <c r="D250" s="133" t="s">
        <v>1074</v>
      </c>
      <c r="E250" s="6"/>
      <c r="F250" s="6"/>
      <c r="G250" s="6"/>
      <c r="H250" s="6"/>
      <c r="I250" s="6"/>
      <c r="J250" s="6"/>
      <c r="K250" s="7"/>
      <c r="L250" s="6"/>
      <c r="M250" s="6"/>
      <c r="N250" s="6"/>
      <c r="O250" s="6"/>
      <c r="P250" s="6"/>
      <c r="Q250" s="29"/>
    </row>
    <row r="251" spans="1:17" ht="17.25" customHeight="1">
      <c r="A251" s="8"/>
      <c r="B251" s="136" t="s">
        <v>401</v>
      </c>
      <c r="C251" s="9"/>
      <c r="D251" s="9"/>
      <c r="E251" s="9"/>
      <c r="F251" s="9"/>
      <c r="G251" s="9"/>
      <c r="H251" s="9"/>
      <c r="I251" s="10"/>
      <c r="J251" s="10"/>
      <c r="K251" s="11"/>
      <c r="L251" s="9"/>
      <c r="M251" s="9"/>
      <c r="N251" s="9"/>
      <c r="O251" s="9"/>
      <c r="P251" s="9"/>
      <c r="Q251" s="30" t="s">
        <v>1100</v>
      </c>
    </row>
    <row r="252" spans="1:17" ht="24.75">
      <c r="A252" s="12"/>
      <c r="B252" s="49"/>
      <c r="C252" s="13"/>
      <c r="D252" s="135" t="s">
        <v>231</v>
      </c>
      <c r="E252" s="14"/>
      <c r="F252" s="14"/>
      <c r="G252" s="14"/>
      <c r="H252" s="14"/>
      <c r="I252" s="14"/>
      <c r="J252" s="14"/>
      <c r="K252" s="15"/>
      <c r="L252" s="14"/>
      <c r="M252" s="14"/>
      <c r="N252" s="14"/>
      <c r="O252" s="14"/>
      <c r="P252" s="14"/>
      <c r="Q252" s="31"/>
    </row>
    <row r="253" spans="1:17" s="379" customFormat="1" ht="28.5" customHeight="1">
      <c r="A253" s="372" t="s">
        <v>1</v>
      </c>
      <c r="B253" s="397" t="s">
        <v>2</v>
      </c>
      <c r="C253" s="397" t="s">
        <v>3</v>
      </c>
      <c r="D253" s="397" t="s">
        <v>4</v>
      </c>
      <c r="E253" s="404" t="s">
        <v>5</v>
      </c>
      <c r="F253" s="405" t="s">
        <v>36</v>
      </c>
      <c r="G253" s="405" t="s">
        <v>43</v>
      </c>
      <c r="H253" s="405" t="s">
        <v>45</v>
      </c>
      <c r="I253" s="404" t="s">
        <v>38</v>
      </c>
      <c r="J253" s="404" t="s">
        <v>22</v>
      </c>
      <c r="K253" s="404" t="s">
        <v>21</v>
      </c>
      <c r="L253" s="405" t="s">
        <v>27</v>
      </c>
      <c r="M253" s="406" t="s">
        <v>23</v>
      </c>
      <c r="N253" s="405" t="s">
        <v>24</v>
      </c>
      <c r="O253" s="405" t="s">
        <v>39</v>
      </c>
      <c r="P253" s="405" t="s">
        <v>37</v>
      </c>
      <c r="Q253" s="401" t="s">
        <v>25</v>
      </c>
    </row>
    <row r="254" spans="1:17" ht="21" customHeight="1">
      <c r="A254" s="302" t="s">
        <v>402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83"/>
      <c r="L254" s="182"/>
      <c r="M254" s="182"/>
      <c r="N254" s="182"/>
      <c r="O254" s="182"/>
      <c r="P254" s="182"/>
      <c r="Q254" s="184"/>
    </row>
    <row r="255" spans="1:17" ht="29.25" customHeight="1">
      <c r="A255" s="185">
        <v>700201</v>
      </c>
      <c r="B255" s="186" t="s">
        <v>982</v>
      </c>
      <c r="C255" s="187" t="s">
        <v>983</v>
      </c>
      <c r="D255" s="187" t="s">
        <v>984</v>
      </c>
      <c r="E255" s="186">
        <v>9450</v>
      </c>
      <c r="F255" s="186">
        <v>0</v>
      </c>
      <c r="G255" s="186">
        <v>0</v>
      </c>
      <c r="H255" s="186">
        <v>0</v>
      </c>
      <c r="I255" s="186">
        <v>0</v>
      </c>
      <c r="J255" s="188">
        <v>0</v>
      </c>
      <c r="K255" s="186">
        <v>0</v>
      </c>
      <c r="L255" s="186">
        <v>0</v>
      </c>
      <c r="M255" s="188">
        <v>1471.26</v>
      </c>
      <c r="N255" s="186">
        <v>0</v>
      </c>
      <c r="O255" s="186">
        <v>0.14</v>
      </c>
      <c r="P255" s="186">
        <f>E255+F255+G255+I255-J255-L255-M255-K255+N255-O255</f>
        <v>7978.599999999999</v>
      </c>
      <c r="Q255" s="189"/>
    </row>
    <row r="256" spans="1:17" s="45" customFormat="1" ht="29.25" customHeight="1">
      <c r="A256" s="190">
        <v>700006</v>
      </c>
      <c r="B256" s="186" t="s">
        <v>403</v>
      </c>
      <c r="C256" s="187" t="s">
        <v>404</v>
      </c>
      <c r="D256" s="187" t="s">
        <v>6</v>
      </c>
      <c r="E256" s="186">
        <v>2049.55</v>
      </c>
      <c r="F256" s="186">
        <v>0</v>
      </c>
      <c r="G256" s="186">
        <v>0</v>
      </c>
      <c r="H256" s="186">
        <v>0</v>
      </c>
      <c r="I256" s="186">
        <v>0</v>
      </c>
      <c r="J256" s="186">
        <v>0</v>
      </c>
      <c r="K256" s="191">
        <v>0</v>
      </c>
      <c r="L256" s="186">
        <v>0</v>
      </c>
      <c r="M256" s="186">
        <v>0</v>
      </c>
      <c r="N256" s="186">
        <v>68.51</v>
      </c>
      <c r="O256" s="186">
        <v>0.06</v>
      </c>
      <c r="P256" s="186">
        <f>E256+F256+G256+I256-J256-L256-M256-K256+N256-O256</f>
        <v>2118.0000000000005</v>
      </c>
      <c r="Q256" s="192"/>
    </row>
    <row r="257" spans="1:17" s="45" customFormat="1" ht="29.25" customHeight="1">
      <c r="A257" s="190">
        <v>7100007</v>
      </c>
      <c r="B257" s="186" t="s">
        <v>405</v>
      </c>
      <c r="C257" s="187" t="s">
        <v>406</v>
      </c>
      <c r="D257" s="187" t="s">
        <v>6</v>
      </c>
      <c r="E257" s="186">
        <v>2049.6</v>
      </c>
      <c r="F257" s="186">
        <v>0</v>
      </c>
      <c r="G257" s="186">
        <v>0</v>
      </c>
      <c r="H257" s="186">
        <v>0</v>
      </c>
      <c r="I257" s="186">
        <v>0</v>
      </c>
      <c r="J257" s="186">
        <v>0</v>
      </c>
      <c r="K257" s="191">
        <v>0</v>
      </c>
      <c r="L257" s="186">
        <v>0</v>
      </c>
      <c r="M257" s="186">
        <v>0</v>
      </c>
      <c r="N257" s="186">
        <v>68.51</v>
      </c>
      <c r="O257" s="186">
        <v>0.11</v>
      </c>
      <c r="P257" s="186">
        <f>E257+F257+G257+I257-J257-L257-M257-K257+N257-O257</f>
        <v>2118</v>
      </c>
      <c r="Q257" s="192"/>
    </row>
    <row r="258" spans="1:17" ht="18">
      <c r="A258" s="306" t="s">
        <v>221</v>
      </c>
      <c r="B258" s="186"/>
      <c r="C258" s="187"/>
      <c r="D258" s="187"/>
      <c r="E258" s="193">
        <f>SUM(E255:E257)</f>
        <v>13549.15</v>
      </c>
      <c r="F258" s="193">
        <f aca="true" t="shared" si="46" ref="F258:P258">SUM(F255:F257)</f>
        <v>0</v>
      </c>
      <c r="G258" s="193">
        <f t="shared" si="46"/>
        <v>0</v>
      </c>
      <c r="H258" s="193">
        <f t="shared" si="46"/>
        <v>0</v>
      </c>
      <c r="I258" s="193">
        <f t="shared" si="46"/>
        <v>0</v>
      </c>
      <c r="J258" s="193">
        <f t="shared" si="46"/>
        <v>0</v>
      </c>
      <c r="K258" s="193">
        <f t="shared" si="46"/>
        <v>0</v>
      </c>
      <c r="L258" s="193">
        <f t="shared" si="46"/>
        <v>0</v>
      </c>
      <c r="M258" s="193">
        <f t="shared" si="46"/>
        <v>1471.26</v>
      </c>
      <c r="N258" s="193">
        <f t="shared" si="46"/>
        <v>137.02</v>
      </c>
      <c r="O258" s="193">
        <f t="shared" si="46"/>
        <v>0.31</v>
      </c>
      <c r="P258" s="193">
        <f t="shared" si="46"/>
        <v>12214.6</v>
      </c>
      <c r="Q258" s="189"/>
    </row>
    <row r="259" spans="1:17" ht="21" customHeight="1">
      <c r="A259" s="303" t="s">
        <v>407</v>
      </c>
      <c r="B259" s="194"/>
      <c r="C259" s="195"/>
      <c r="D259" s="195"/>
      <c r="E259" s="194"/>
      <c r="F259" s="194"/>
      <c r="G259" s="194"/>
      <c r="H259" s="194"/>
      <c r="I259" s="194"/>
      <c r="J259" s="194"/>
      <c r="K259" s="196"/>
      <c r="L259" s="194"/>
      <c r="M259" s="194"/>
      <c r="N259" s="194"/>
      <c r="O259" s="194"/>
      <c r="P259" s="194"/>
      <c r="Q259" s="197"/>
    </row>
    <row r="260" spans="1:17" ht="29.25" customHeight="1">
      <c r="A260" s="185">
        <v>7100202</v>
      </c>
      <c r="B260" s="403" t="s">
        <v>408</v>
      </c>
      <c r="C260" s="187" t="s">
        <v>409</v>
      </c>
      <c r="D260" s="187" t="s">
        <v>410</v>
      </c>
      <c r="E260" s="186">
        <v>4500</v>
      </c>
      <c r="F260" s="186">
        <v>0</v>
      </c>
      <c r="G260" s="186">
        <v>0</v>
      </c>
      <c r="H260" s="186">
        <v>300</v>
      </c>
      <c r="I260" s="186">
        <v>0</v>
      </c>
      <c r="J260" s="186">
        <v>0</v>
      </c>
      <c r="K260" s="186">
        <v>0</v>
      </c>
      <c r="L260" s="186">
        <v>0</v>
      </c>
      <c r="M260" s="186">
        <v>433.95</v>
      </c>
      <c r="N260" s="186">
        <v>0</v>
      </c>
      <c r="O260" s="186">
        <v>0.05</v>
      </c>
      <c r="P260" s="186">
        <f aca="true" t="shared" si="47" ref="P260:P273">E260+F260+G260+H260+I260-J260-L260-M260-K260+N260-O260</f>
        <v>4366</v>
      </c>
      <c r="Q260" s="189"/>
    </row>
    <row r="261" spans="1:17" ht="29.25" customHeight="1">
      <c r="A261" s="185">
        <v>7100303</v>
      </c>
      <c r="B261" s="186" t="s">
        <v>411</v>
      </c>
      <c r="C261" s="187" t="s">
        <v>412</v>
      </c>
      <c r="D261" s="187" t="s">
        <v>413</v>
      </c>
      <c r="E261" s="186">
        <v>2925</v>
      </c>
      <c r="F261" s="186">
        <v>780</v>
      </c>
      <c r="G261" s="186">
        <v>0</v>
      </c>
      <c r="H261" s="186">
        <v>300</v>
      </c>
      <c r="I261" s="186">
        <v>0</v>
      </c>
      <c r="J261" s="186">
        <v>0</v>
      </c>
      <c r="K261" s="186">
        <v>85.91</v>
      </c>
      <c r="L261" s="186">
        <v>0</v>
      </c>
      <c r="M261" s="186">
        <v>301.84</v>
      </c>
      <c r="N261" s="186">
        <v>0</v>
      </c>
      <c r="O261" s="186">
        <v>0.05</v>
      </c>
      <c r="P261" s="186">
        <f t="shared" si="47"/>
        <v>3617.2</v>
      </c>
      <c r="Q261" s="189"/>
    </row>
    <row r="262" spans="1:17" ht="29.25" customHeight="1">
      <c r="A262" s="185">
        <v>7100307</v>
      </c>
      <c r="B262" s="186" t="s">
        <v>414</v>
      </c>
      <c r="C262" s="187" t="s">
        <v>415</v>
      </c>
      <c r="D262" s="187" t="s">
        <v>413</v>
      </c>
      <c r="E262" s="186">
        <v>2925</v>
      </c>
      <c r="F262" s="186">
        <v>585</v>
      </c>
      <c r="G262" s="186">
        <v>0</v>
      </c>
      <c r="H262" s="186">
        <v>300</v>
      </c>
      <c r="I262" s="186">
        <v>0</v>
      </c>
      <c r="J262" s="186">
        <v>0</v>
      </c>
      <c r="K262" s="186">
        <v>0</v>
      </c>
      <c r="L262" s="186">
        <v>0</v>
      </c>
      <c r="M262" s="186">
        <v>152.74</v>
      </c>
      <c r="N262" s="186">
        <v>0</v>
      </c>
      <c r="O262" s="186">
        <v>0.06</v>
      </c>
      <c r="P262" s="186">
        <f t="shared" si="47"/>
        <v>3657.2000000000003</v>
      </c>
      <c r="Q262" s="189"/>
    </row>
    <row r="263" spans="1:17" ht="29.25" customHeight="1">
      <c r="A263" s="185">
        <v>7100309</v>
      </c>
      <c r="B263" s="186" t="s">
        <v>416</v>
      </c>
      <c r="C263" s="187" t="s">
        <v>417</v>
      </c>
      <c r="D263" s="187" t="s">
        <v>413</v>
      </c>
      <c r="E263" s="186">
        <v>2925</v>
      </c>
      <c r="F263" s="186">
        <v>585</v>
      </c>
      <c r="G263" s="186">
        <v>0</v>
      </c>
      <c r="H263" s="186">
        <v>300</v>
      </c>
      <c r="I263" s="186">
        <v>0</v>
      </c>
      <c r="J263" s="186">
        <v>0</v>
      </c>
      <c r="K263" s="186">
        <v>0</v>
      </c>
      <c r="L263" s="186">
        <v>0</v>
      </c>
      <c r="M263" s="186">
        <v>152.74</v>
      </c>
      <c r="N263" s="186">
        <v>0</v>
      </c>
      <c r="O263" s="186">
        <v>0.06</v>
      </c>
      <c r="P263" s="186">
        <f t="shared" si="47"/>
        <v>3657.2000000000003</v>
      </c>
      <c r="Q263" s="189"/>
    </row>
    <row r="264" spans="1:17" ht="29.25" customHeight="1">
      <c r="A264" s="185">
        <v>7100310</v>
      </c>
      <c r="B264" s="186" t="s">
        <v>418</v>
      </c>
      <c r="C264" s="187" t="s">
        <v>419</v>
      </c>
      <c r="D264" s="187" t="s">
        <v>413</v>
      </c>
      <c r="E264" s="186">
        <v>2925</v>
      </c>
      <c r="F264" s="186">
        <v>585</v>
      </c>
      <c r="G264" s="186">
        <v>0</v>
      </c>
      <c r="H264" s="186">
        <v>300</v>
      </c>
      <c r="I264" s="186">
        <v>0</v>
      </c>
      <c r="J264" s="186">
        <v>0</v>
      </c>
      <c r="K264" s="186">
        <v>0</v>
      </c>
      <c r="L264" s="186">
        <v>0</v>
      </c>
      <c r="M264" s="186">
        <v>152.74</v>
      </c>
      <c r="N264" s="186">
        <v>0</v>
      </c>
      <c r="O264" s="186">
        <v>-0.14</v>
      </c>
      <c r="P264" s="186">
        <f t="shared" si="47"/>
        <v>3657.4</v>
      </c>
      <c r="Q264" s="189"/>
    </row>
    <row r="265" spans="1:17" ht="29.25" customHeight="1">
      <c r="A265" s="185">
        <v>7100312</v>
      </c>
      <c r="B265" s="186" t="s">
        <v>420</v>
      </c>
      <c r="C265" s="187" t="s">
        <v>421</v>
      </c>
      <c r="D265" s="187" t="s">
        <v>413</v>
      </c>
      <c r="E265" s="186">
        <v>2925</v>
      </c>
      <c r="F265" s="186">
        <v>585</v>
      </c>
      <c r="G265" s="186">
        <v>0</v>
      </c>
      <c r="H265" s="186">
        <v>300</v>
      </c>
      <c r="I265" s="186">
        <v>0</v>
      </c>
      <c r="J265" s="186">
        <v>0</v>
      </c>
      <c r="K265" s="186">
        <v>0</v>
      </c>
      <c r="L265" s="186">
        <v>0</v>
      </c>
      <c r="M265" s="186">
        <v>152.74</v>
      </c>
      <c r="N265" s="186">
        <v>0</v>
      </c>
      <c r="O265" s="186">
        <v>0.06</v>
      </c>
      <c r="P265" s="186">
        <f t="shared" si="47"/>
        <v>3657.2000000000003</v>
      </c>
      <c r="Q265" s="189"/>
    </row>
    <row r="266" spans="1:17" ht="29.25" customHeight="1">
      <c r="A266" s="185">
        <v>7100313</v>
      </c>
      <c r="B266" s="186" t="s">
        <v>422</v>
      </c>
      <c r="C266" s="187" t="s">
        <v>423</v>
      </c>
      <c r="D266" s="187" t="s">
        <v>413</v>
      </c>
      <c r="E266" s="186">
        <v>2925</v>
      </c>
      <c r="F266" s="186">
        <v>585</v>
      </c>
      <c r="G266" s="186">
        <v>0</v>
      </c>
      <c r="H266" s="186">
        <v>300</v>
      </c>
      <c r="I266" s="186">
        <v>0</v>
      </c>
      <c r="J266" s="186">
        <v>0</v>
      </c>
      <c r="K266" s="186">
        <v>433.53</v>
      </c>
      <c r="L266" s="186">
        <v>0</v>
      </c>
      <c r="M266" s="186">
        <v>152.74</v>
      </c>
      <c r="N266" s="186">
        <v>0</v>
      </c>
      <c r="O266" s="186">
        <v>0.13</v>
      </c>
      <c r="P266" s="186">
        <f t="shared" si="47"/>
        <v>3223.6000000000004</v>
      </c>
      <c r="Q266" s="189"/>
    </row>
    <row r="267" spans="1:17" ht="29.25" customHeight="1">
      <c r="A267" s="185">
        <v>7100314</v>
      </c>
      <c r="B267" s="186" t="s">
        <v>424</v>
      </c>
      <c r="C267" s="187" t="s">
        <v>425</v>
      </c>
      <c r="D267" s="187" t="s">
        <v>413</v>
      </c>
      <c r="E267" s="186">
        <v>2925</v>
      </c>
      <c r="F267" s="186">
        <v>585</v>
      </c>
      <c r="G267" s="186">
        <v>0</v>
      </c>
      <c r="H267" s="186">
        <v>300</v>
      </c>
      <c r="I267" s="186">
        <v>0</v>
      </c>
      <c r="J267" s="186">
        <v>0</v>
      </c>
      <c r="K267" s="186">
        <v>0</v>
      </c>
      <c r="L267" s="186">
        <v>0</v>
      </c>
      <c r="M267" s="186">
        <v>152.74</v>
      </c>
      <c r="N267" s="186">
        <v>0</v>
      </c>
      <c r="O267" s="186">
        <v>0.06</v>
      </c>
      <c r="P267" s="186">
        <f t="shared" si="47"/>
        <v>3657.2000000000003</v>
      </c>
      <c r="Q267" s="189"/>
    </row>
    <row r="268" spans="1:17" ht="29.25" customHeight="1">
      <c r="A268" s="185">
        <v>7100315</v>
      </c>
      <c r="B268" s="186" t="s">
        <v>426</v>
      </c>
      <c r="C268" s="187" t="s">
        <v>427</v>
      </c>
      <c r="D268" s="187" t="s">
        <v>413</v>
      </c>
      <c r="E268" s="186">
        <v>2925</v>
      </c>
      <c r="F268" s="186">
        <v>585</v>
      </c>
      <c r="G268" s="186">
        <v>0</v>
      </c>
      <c r="H268" s="186">
        <v>300</v>
      </c>
      <c r="I268" s="186">
        <v>0</v>
      </c>
      <c r="J268" s="186">
        <v>0</v>
      </c>
      <c r="K268" s="186">
        <v>433.53</v>
      </c>
      <c r="L268" s="186">
        <v>0</v>
      </c>
      <c r="M268" s="186">
        <v>152.74</v>
      </c>
      <c r="N268" s="186">
        <v>0</v>
      </c>
      <c r="O268" s="186">
        <v>0.13</v>
      </c>
      <c r="P268" s="186">
        <f t="shared" si="47"/>
        <v>3223.6000000000004</v>
      </c>
      <c r="Q268" s="189"/>
    </row>
    <row r="269" spans="1:17" ht="29.25" customHeight="1">
      <c r="A269" s="185">
        <v>7100317</v>
      </c>
      <c r="B269" s="186" t="s">
        <v>428</v>
      </c>
      <c r="C269" s="187" t="s">
        <v>429</v>
      </c>
      <c r="D269" s="187" t="s">
        <v>413</v>
      </c>
      <c r="E269" s="186">
        <v>2925</v>
      </c>
      <c r="F269" s="186">
        <v>780</v>
      </c>
      <c r="G269" s="186">
        <v>0</v>
      </c>
      <c r="H269" s="186">
        <v>300</v>
      </c>
      <c r="I269" s="186">
        <v>0</v>
      </c>
      <c r="J269" s="186">
        <v>0</v>
      </c>
      <c r="K269" s="186">
        <v>437.7</v>
      </c>
      <c r="L269" s="186">
        <v>0</v>
      </c>
      <c r="M269" s="186">
        <v>301.84</v>
      </c>
      <c r="N269" s="186">
        <v>0</v>
      </c>
      <c r="O269" s="186">
        <v>0.06</v>
      </c>
      <c r="P269" s="186">
        <f t="shared" si="47"/>
        <v>3265.4</v>
      </c>
      <c r="Q269" s="189"/>
    </row>
    <row r="270" spans="1:17" ht="29.25" customHeight="1">
      <c r="A270" s="185">
        <v>7100320</v>
      </c>
      <c r="B270" s="186" t="s">
        <v>430</v>
      </c>
      <c r="C270" s="187" t="s">
        <v>431</v>
      </c>
      <c r="D270" s="187" t="s">
        <v>432</v>
      </c>
      <c r="E270" s="186">
        <v>5775</v>
      </c>
      <c r="F270" s="188">
        <v>1155</v>
      </c>
      <c r="G270" s="186">
        <v>0</v>
      </c>
      <c r="H270" s="186">
        <v>0</v>
      </c>
      <c r="I270" s="186">
        <v>0</v>
      </c>
      <c r="J270" s="186">
        <v>0</v>
      </c>
      <c r="K270" s="186">
        <v>0</v>
      </c>
      <c r="L270" s="186">
        <v>0</v>
      </c>
      <c r="M270" s="186">
        <v>932.99</v>
      </c>
      <c r="N270" s="186">
        <v>0</v>
      </c>
      <c r="O270" s="186">
        <v>0.01</v>
      </c>
      <c r="P270" s="186">
        <f t="shared" si="47"/>
        <v>5997</v>
      </c>
      <c r="Q270" s="189"/>
    </row>
    <row r="271" spans="1:17" ht="29.25" customHeight="1">
      <c r="A271" s="185">
        <v>7100322</v>
      </c>
      <c r="B271" s="198" t="s">
        <v>433</v>
      </c>
      <c r="C271" s="187" t="s">
        <v>434</v>
      </c>
      <c r="D271" s="187" t="s">
        <v>413</v>
      </c>
      <c r="E271" s="186">
        <v>2925</v>
      </c>
      <c r="F271" s="186">
        <v>195</v>
      </c>
      <c r="G271" s="186">
        <v>0</v>
      </c>
      <c r="H271" s="186">
        <v>300</v>
      </c>
      <c r="I271" s="186">
        <v>0</v>
      </c>
      <c r="J271" s="186">
        <v>0</v>
      </c>
      <c r="K271" s="186">
        <v>127.55</v>
      </c>
      <c r="L271" s="186">
        <v>0</v>
      </c>
      <c r="M271" s="186">
        <v>110.31</v>
      </c>
      <c r="N271" s="186">
        <v>0</v>
      </c>
      <c r="O271" s="186">
        <v>0.14</v>
      </c>
      <c r="P271" s="186">
        <f t="shared" si="47"/>
        <v>3182</v>
      </c>
      <c r="Q271" s="189"/>
    </row>
    <row r="272" spans="1:17" ht="29.25" customHeight="1">
      <c r="A272" s="185">
        <v>7100325</v>
      </c>
      <c r="B272" s="186" t="s">
        <v>435</v>
      </c>
      <c r="C272" s="187" t="s">
        <v>436</v>
      </c>
      <c r="D272" s="187" t="s">
        <v>413</v>
      </c>
      <c r="E272" s="186">
        <v>2925</v>
      </c>
      <c r="F272" s="186">
        <v>585</v>
      </c>
      <c r="G272" s="186">
        <v>0</v>
      </c>
      <c r="H272" s="186">
        <v>300</v>
      </c>
      <c r="I272" s="186">
        <v>0</v>
      </c>
      <c r="J272" s="186">
        <v>0</v>
      </c>
      <c r="K272" s="186">
        <v>395.9</v>
      </c>
      <c r="L272" s="186">
        <v>0</v>
      </c>
      <c r="M272" s="186">
        <v>152.74</v>
      </c>
      <c r="N272" s="186">
        <v>0</v>
      </c>
      <c r="O272" s="186">
        <v>-0.04</v>
      </c>
      <c r="P272" s="186">
        <f t="shared" si="47"/>
        <v>3261.4</v>
      </c>
      <c r="Q272" s="189"/>
    </row>
    <row r="273" spans="1:17" ht="29.25" customHeight="1">
      <c r="A273" s="185">
        <v>7100327</v>
      </c>
      <c r="B273" s="186" t="s">
        <v>437</v>
      </c>
      <c r="C273" s="187" t="s">
        <v>438</v>
      </c>
      <c r="D273" s="187" t="s">
        <v>413</v>
      </c>
      <c r="E273" s="186">
        <v>2535</v>
      </c>
      <c r="F273" s="186">
        <v>585</v>
      </c>
      <c r="G273" s="186">
        <v>0</v>
      </c>
      <c r="H273" s="186">
        <v>260</v>
      </c>
      <c r="I273" s="186">
        <v>0</v>
      </c>
      <c r="J273" s="186">
        <v>0</v>
      </c>
      <c r="K273" s="186">
        <v>0</v>
      </c>
      <c r="L273" s="186">
        <v>0</v>
      </c>
      <c r="M273" s="186">
        <v>110.31</v>
      </c>
      <c r="N273" s="186">
        <v>0</v>
      </c>
      <c r="O273" s="186">
        <v>-0.11</v>
      </c>
      <c r="P273" s="186">
        <f t="shared" si="47"/>
        <v>3269.8</v>
      </c>
      <c r="Q273" s="189"/>
    </row>
    <row r="274" spans="1:17" s="199" customFormat="1" ht="15.75" customHeight="1" hidden="1">
      <c r="A274" s="390"/>
      <c r="B274" s="388"/>
      <c r="C274" s="388"/>
      <c r="D274" s="389"/>
      <c r="E274" s="388">
        <f>SUM(E260:E273)</f>
        <v>44985</v>
      </c>
      <c r="F274" s="388">
        <f aca="true" t="shared" si="48" ref="F274:P274">SUM(F260:F273)</f>
        <v>8175</v>
      </c>
      <c r="G274" s="388">
        <f t="shared" si="48"/>
        <v>0</v>
      </c>
      <c r="H274" s="388">
        <f t="shared" si="48"/>
        <v>3860</v>
      </c>
      <c r="I274" s="388">
        <f t="shared" si="48"/>
        <v>0</v>
      </c>
      <c r="J274" s="388">
        <f t="shared" si="48"/>
        <v>0</v>
      </c>
      <c r="K274" s="388">
        <f t="shared" si="48"/>
        <v>1914.12</v>
      </c>
      <c r="L274" s="388">
        <f t="shared" si="48"/>
        <v>0</v>
      </c>
      <c r="M274" s="388">
        <f t="shared" si="48"/>
        <v>3413.1600000000003</v>
      </c>
      <c r="N274" s="388">
        <f t="shared" si="48"/>
        <v>0</v>
      </c>
      <c r="O274" s="388">
        <f t="shared" si="48"/>
        <v>0.52</v>
      </c>
      <c r="P274" s="388">
        <f t="shared" si="48"/>
        <v>51692.20000000001</v>
      </c>
      <c r="Q274" s="391"/>
    </row>
    <row r="275" spans="1:17" s="25" customFormat="1" ht="28.5" customHeight="1">
      <c r="A275" s="392"/>
      <c r="B275" s="393" t="s">
        <v>40</v>
      </c>
      <c r="C275" s="394"/>
      <c r="D275" s="395"/>
      <c r="E275" s="394">
        <f aca="true" t="shared" si="49" ref="E275:P275">E258+E274</f>
        <v>58534.15</v>
      </c>
      <c r="F275" s="394">
        <f t="shared" si="49"/>
        <v>8175</v>
      </c>
      <c r="G275" s="394">
        <f t="shared" si="49"/>
        <v>0</v>
      </c>
      <c r="H275" s="394">
        <f t="shared" si="49"/>
        <v>3860</v>
      </c>
      <c r="I275" s="394">
        <f t="shared" si="49"/>
        <v>0</v>
      </c>
      <c r="J275" s="394">
        <f t="shared" si="49"/>
        <v>0</v>
      </c>
      <c r="K275" s="394">
        <f t="shared" si="49"/>
        <v>1914.12</v>
      </c>
      <c r="L275" s="394">
        <f t="shared" si="49"/>
        <v>0</v>
      </c>
      <c r="M275" s="394">
        <f t="shared" si="49"/>
        <v>4884.42</v>
      </c>
      <c r="N275" s="394">
        <f t="shared" si="49"/>
        <v>137.02</v>
      </c>
      <c r="O275" s="394">
        <f t="shared" si="49"/>
        <v>0.8300000000000001</v>
      </c>
      <c r="P275" s="394">
        <f t="shared" si="49"/>
        <v>63906.80000000001</v>
      </c>
      <c r="Q275" s="396"/>
    </row>
    <row r="276" spans="1:17" s="25" customFormat="1" ht="10.5" customHeight="1">
      <c r="A276" s="26"/>
      <c r="B276" s="71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01"/>
    </row>
    <row r="277" spans="1:17" s="315" customFormat="1" ht="18.75">
      <c r="A277" s="312"/>
      <c r="B277" s="313"/>
      <c r="C277" s="313"/>
      <c r="D277" s="313" t="s">
        <v>52</v>
      </c>
      <c r="E277" s="313"/>
      <c r="F277" s="313"/>
      <c r="G277" s="313"/>
      <c r="H277" s="313"/>
      <c r="I277" s="313"/>
      <c r="J277" s="313" t="s">
        <v>54</v>
      </c>
      <c r="K277" s="313"/>
      <c r="L277" s="313"/>
      <c r="M277" s="313"/>
      <c r="N277" s="313"/>
      <c r="O277" s="313"/>
      <c r="P277" s="313"/>
      <c r="Q277" s="314"/>
    </row>
    <row r="278" spans="1:17" s="315" customFormat="1" ht="18.75">
      <c r="A278" s="312" t="s">
        <v>53</v>
      </c>
      <c r="B278" s="313"/>
      <c r="C278" s="313"/>
      <c r="D278" s="313" t="s">
        <v>51</v>
      </c>
      <c r="E278" s="313"/>
      <c r="F278" s="313"/>
      <c r="G278" s="313"/>
      <c r="H278" s="313"/>
      <c r="I278" s="313"/>
      <c r="J278" s="313" t="s">
        <v>55</v>
      </c>
      <c r="K278" s="313"/>
      <c r="L278" s="313"/>
      <c r="M278" s="313"/>
      <c r="N278" s="313"/>
      <c r="O278" s="313"/>
      <c r="P278" s="313"/>
      <c r="Q278" s="314"/>
    </row>
    <row r="279" spans="2:16" ht="18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7" ht="18">
      <c r="A280" s="119"/>
      <c r="B280" s="120"/>
      <c r="C280" s="120"/>
      <c r="D280" s="120"/>
      <c r="E280" s="120"/>
      <c r="F280" s="120"/>
      <c r="G280" s="120"/>
      <c r="H280" s="120"/>
      <c r="I280" s="120"/>
      <c r="J280" s="120"/>
      <c r="K280" s="121"/>
      <c r="L280" s="120"/>
      <c r="M280" s="120"/>
      <c r="N280" s="120"/>
      <c r="O280" s="120"/>
      <c r="P280" s="120"/>
      <c r="Q280" s="122"/>
    </row>
    <row r="281" spans="1:17" ht="30" customHeight="1">
      <c r="A281" s="311" t="s">
        <v>0</v>
      </c>
      <c r="B281" s="22"/>
      <c r="C281" s="6"/>
      <c r="D281" s="133" t="s">
        <v>1074</v>
      </c>
      <c r="E281" s="6"/>
      <c r="F281" s="6"/>
      <c r="G281" s="6"/>
      <c r="H281" s="6"/>
      <c r="I281" s="6"/>
      <c r="J281" s="6"/>
      <c r="K281" s="7"/>
      <c r="L281" s="6"/>
      <c r="M281" s="6"/>
      <c r="N281" s="6"/>
      <c r="O281" s="6"/>
      <c r="P281" s="6"/>
      <c r="Q281" s="29"/>
    </row>
    <row r="282" spans="1:17" ht="20.25">
      <c r="A282" s="8"/>
      <c r="B282" s="136" t="s">
        <v>401</v>
      </c>
      <c r="C282" s="9"/>
      <c r="D282" s="9"/>
      <c r="E282" s="9"/>
      <c r="F282" s="9"/>
      <c r="G282" s="9"/>
      <c r="H282" s="9"/>
      <c r="I282" s="10"/>
      <c r="J282" s="10"/>
      <c r="K282" s="11"/>
      <c r="L282" s="9"/>
      <c r="M282" s="9"/>
      <c r="N282" s="9"/>
      <c r="O282" s="9"/>
      <c r="P282" s="9"/>
      <c r="Q282" s="30" t="s">
        <v>1101</v>
      </c>
    </row>
    <row r="283" spans="1:17" ht="19.5" customHeight="1">
      <c r="A283" s="12"/>
      <c r="B283" s="13"/>
      <c r="C283" s="13"/>
      <c r="D283" s="135" t="s">
        <v>231</v>
      </c>
      <c r="E283" s="14"/>
      <c r="F283" s="14"/>
      <c r="G283" s="14"/>
      <c r="H283" s="14"/>
      <c r="I283" s="14"/>
      <c r="J283" s="14"/>
      <c r="K283" s="15"/>
      <c r="L283" s="14"/>
      <c r="M283" s="14"/>
      <c r="N283" s="14"/>
      <c r="O283" s="14"/>
      <c r="P283" s="14"/>
      <c r="Q283" s="31"/>
    </row>
    <row r="284" spans="1:17" s="402" customFormat="1" ht="26.25" customHeight="1">
      <c r="A284" s="372" t="s">
        <v>1</v>
      </c>
      <c r="B284" s="397" t="s">
        <v>2</v>
      </c>
      <c r="C284" s="397" t="s">
        <v>3</v>
      </c>
      <c r="D284" s="397" t="s">
        <v>4</v>
      </c>
      <c r="E284" s="398" t="s">
        <v>5</v>
      </c>
      <c r="F284" s="399" t="s">
        <v>36</v>
      </c>
      <c r="G284" s="399" t="s">
        <v>43</v>
      </c>
      <c r="H284" s="399" t="s">
        <v>45</v>
      </c>
      <c r="I284" s="398" t="s">
        <v>38</v>
      </c>
      <c r="J284" s="398" t="s">
        <v>22</v>
      </c>
      <c r="K284" s="398" t="s">
        <v>21</v>
      </c>
      <c r="L284" s="399" t="s">
        <v>27</v>
      </c>
      <c r="M284" s="400" t="s">
        <v>23</v>
      </c>
      <c r="N284" s="399" t="s">
        <v>24</v>
      </c>
      <c r="O284" s="399" t="s">
        <v>39</v>
      </c>
      <c r="P284" s="399" t="s">
        <v>37</v>
      </c>
      <c r="Q284" s="401" t="s">
        <v>25</v>
      </c>
    </row>
    <row r="285" spans="1:17" ht="21" customHeight="1">
      <c r="A285" s="303" t="s">
        <v>407</v>
      </c>
      <c r="B285" s="194"/>
      <c r="C285" s="195"/>
      <c r="D285" s="195"/>
      <c r="E285" s="194"/>
      <c r="F285" s="194"/>
      <c r="G285" s="194"/>
      <c r="H285" s="194"/>
      <c r="I285" s="194"/>
      <c r="J285" s="194"/>
      <c r="K285" s="196"/>
      <c r="L285" s="194"/>
      <c r="M285" s="194"/>
      <c r="N285" s="194"/>
      <c r="O285" s="194"/>
      <c r="P285" s="194"/>
      <c r="Q285" s="197"/>
    </row>
    <row r="286" spans="1:17" ht="29.25" customHeight="1">
      <c r="A286" s="185">
        <v>7100330</v>
      </c>
      <c r="B286" s="186" t="s">
        <v>439</v>
      </c>
      <c r="C286" s="187" t="s">
        <v>440</v>
      </c>
      <c r="D286" s="187" t="s">
        <v>441</v>
      </c>
      <c r="E286" s="186">
        <v>4000.05</v>
      </c>
      <c r="F286" s="186">
        <v>800</v>
      </c>
      <c r="G286" s="186">
        <v>0</v>
      </c>
      <c r="H286" s="186">
        <v>300</v>
      </c>
      <c r="I286" s="186">
        <v>0</v>
      </c>
      <c r="J286" s="186">
        <v>0</v>
      </c>
      <c r="K286" s="186">
        <v>0</v>
      </c>
      <c r="L286" s="186">
        <v>0</v>
      </c>
      <c r="M286" s="186">
        <v>487.71</v>
      </c>
      <c r="N286" s="186">
        <v>0</v>
      </c>
      <c r="O286" s="186">
        <v>0.14</v>
      </c>
      <c r="P286" s="186">
        <f aca="true" t="shared" si="50" ref="P286:P295">E286+F286+G286+H286+I286-J286-L286-M286-K286+N286-O286</f>
        <v>4612.2</v>
      </c>
      <c r="Q286" s="189"/>
    </row>
    <row r="287" spans="1:17" ht="29.25" customHeight="1">
      <c r="A287" s="185">
        <v>7100331</v>
      </c>
      <c r="B287" s="186" t="s">
        <v>442</v>
      </c>
      <c r="C287" s="187" t="s">
        <v>443</v>
      </c>
      <c r="D287" s="187" t="s">
        <v>1123</v>
      </c>
      <c r="E287" s="186">
        <v>4000.05</v>
      </c>
      <c r="F287" s="186">
        <v>533.34</v>
      </c>
      <c r="G287" s="186">
        <v>0</v>
      </c>
      <c r="H287" s="186">
        <v>300</v>
      </c>
      <c r="I287" s="186">
        <v>0</v>
      </c>
      <c r="J287" s="186">
        <v>0</v>
      </c>
      <c r="K287" s="186">
        <v>408.14</v>
      </c>
      <c r="L287" s="186">
        <v>0</v>
      </c>
      <c r="M287" s="186">
        <v>439.93</v>
      </c>
      <c r="N287" s="186">
        <v>0</v>
      </c>
      <c r="O287" s="186">
        <v>-0.08</v>
      </c>
      <c r="P287" s="186">
        <f t="shared" si="50"/>
        <v>3985.4</v>
      </c>
      <c r="Q287" s="189"/>
    </row>
    <row r="288" spans="1:17" ht="29.25" customHeight="1">
      <c r="A288" s="185">
        <v>7100333</v>
      </c>
      <c r="B288" s="186" t="s">
        <v>444</v>
      </c>
      <c r="C288" s="187" t="s">
        <v>445</v>
      </c>
      <c r="D288" s="187" t="s">
        <v>413</v>
      </c>
      <c r="E288" s="186">
        <v>2535</v>
      </c>
      <c r="F288" s="186">
        <v>585</v>
      </c>
      <c r="G288" s="186">
        <v>350</v>
      </c>
      <c r="H288" s="186">
        <v>260</v>
      </c>
      <c r="I288" s="186">
        <v>0</v>
      </c>
      <c r="J288" s="186">
        <v>0</v>
      </c>
      <c r="K288" s="186">
        <v>276.65</v>
      </c>
      <c r="L288" s="186">
        <v>0</v>
      </c>
      <c r="M288" s="186">
        <v>148.39</v>
      </c>
      <c r="N288" s="186">
        <v>0</v>
      </c>
      <c r="O288" s="186">
        <v>0.16</v>
      </c>
      <c r="P288" s="186">
        <f t="shared" si="50"/>
        <v>3304.8</v>
      </c>
      <c r="Q288" s="189"/>
    </row>
    <row r="289" spans="1:17" ht="29.25" customHeight="1">
      <c r="A289" s="185">
        <v>7100337</v>
      </c>
      <c r="B289" s="186" t="s">
        <v>446</v>
      </c>
      <c r="C289" s="187" t="s">
        <v>447</v>
      </c>
      <c r="D289" s="187" t="s">
        <v>413</v>
      </c>
      <c r="E289" s="186">
        <v>2535</v>
      </c>
      <c r="F289" s="186">
        <v>585</v>
      </c>
      <c r="G289" s="186">
        <v>700</v>
      </c>
      <c r="H289" s="186">
        <v>260</v>
      </c>
      <c r="I289" s="186">
        <v>0</v>
      </c>
      <c r="J289" s="186">
        <v>0</v>
      </c>
      <c r="K289" s="186">
        <v>137.88</v>
      </c>
      <c r="L289" s="186">
        <v>0</v>
      </c>
      <c r="M289" s="186">
        <v>320.24</v>
      </c>
      <c r="N289" s="186">
        <v>0</v>
      </c>
      <c r="O289" s="186">
        <v>0.08</v>
      </c>
      <c r="P289" s="186">
        <f t="shared" si="50"/>
        <v>3621.8</v>
      </c>
      <c r="Q289" s="189"/>
    </row>
    <row r="290" spans="1:17" ht="29.25" customHeight="1">
      <c r="A290" s="185">
        <v>7100338</v>
      </c>
      <c r="B290" s="186" t="s">
        <v>448</v>
      </c>
      <c r="C290" s="187" t="s">
        <v>449</v>
      </c>
      <c r="D290" s="187" t="s">
        <v>413</v>
      </c>
      <c r="E290" s="186">
        <v>2925</v>
      </c>
      <c r="F290" s="186">
        <v>585</v>
      </c>
      <c r="G290" s="186">
        <v>0</v>
      </c>
      <c r="H290" s="186">
        <v>300</v>
      </c>
      <c r="I290" s="186">
        <v>0</v>
      </c>
      <c r="J290" s="186">
        <v>0</v>
      </c>
      <c r="K290" s="186">
        <v>416.4</v>
      </c>
      <c r="L290" s="186">
        <v>0</v>
      </c>
      <c r="M290" s="186">
        <v>152.74</v>
      </c>
      <c r="N290" s="186">
        <v>0</v>
      </c>
      <c r="O290" s="186">
        <v>0.06</v>
      </c>
      <c r="P290" s="186">
        <f t="shared" si="50"/>
        <v>3240.8</v>
      </c>
      <c r="Q290" s="189"/>
    </row>
    <row r="291" spans="1:17" ht="29.25" customHeight="1">
      <c r="A291" s="185">
        <v>7100340</v>
      </c>
      <c r="B291" s="186" t="s">
        <v>450</v>
      </c>
      <c r="C291" s="187" t="s">
        <v>451</v>
      </c>
      <c r="D291" s="187" t="s">
        <v>413</v>
      </c>
      <c r="E291" s="186">
        <v>2535</v>
      </c>
      <c r="F291" s="186">
        <v>585</v>
      </c>
      <c r="G291" s="186">
        <v>0</v>
      </c>
      <c r="H291" s="186">
        <v>260</v>
      </c>
      <c r="I291" s="186">
        <v>0</v>
      </c>
      <c r="J291" s="186">
        <v>0</v>
      </c>
      <c r="K291" s="186">
        <v>177.93</v>
      </c>
      <c r="L291" s="186">
        <v>0</v>
      </c>
      <c r="M291" s="186">
        <v>110.31</v>
      </c>
      <c r="N291" s="186">
        <v>0</v>
      </c>
      <c r="O291" s="186">
        <v>0.16</v>
      </c>
      <c r="P291" s="186">
        <f t="shared" si="50"/>
        <v>3091.6000000000004</v>
      </c>
      <c r="Q291" s="189"/>
    </row>
    <row r="292" spans="1:17" ht="29.25" customHeight="1">
      <c r="A292" s="185">
        <v>7100341</v>
      </c>
      <c r="B292" s="186" t="s">
        <v>452</v>
      </c>
      <c r="C292" s="187" t="s">
        <v>453</v>
      </c>
      <c r="D292" s="187" t="s">
        <v>413</v>
      </c>
      <c r="E292" s="186">
        <v>2925</v>
      </c>
      <c r="F292" s="186">
        <v>585</v>
      </c>
      <c r="G292" s="186">
        <v>700</v>
      </c>
      <c r="H292" s="186">
        <v>300</v>
      </c>
      <c r="I292" s="186">
        <v>0</v>
      </c>
      <c r="J292" s="186">
        <v>0</v>
      </c>
      <c r="K292" s="186">
        <v>0</v>
      </c>
      <c r="L292" s="186">
        <v>0</v>
      </c>
      <c r="M292" s="186">
        <v>382.64</v>
      </c>
      <c r="N292" s="186">
        <v>0</v>
      </c>
      <c r="O292" s="186">
        <v>-0.04</v>
      </c>
      <c r="P292" s="186">
        <f t="shared" si="50"/>
        <v>4127.4</v>
      </c>
      <c r="Q292" s="189"/>
    </row>
    <row r="293" spans="1:17" ht="29.25" customHeight="1">
      <c r="A293" s="185">
        <v>7100343</v>
      </c>
      <c r="B293" s="186" t="s">
        <v>454</v>
      </c>
      <c r="C293" s="187" t="s">
        <v>455</v>
      </c>
      <c r="D293" s="187" t="s">
        <v>413</v>
      </c>
      <c r="E293" s="186">
        <v>2925</v>
      </c>
      <c r="F293" s="186">
        <v>0</v>
      </c>
      <c r="G293" s="186">
        <v>0</v>
      </c>
      <c r="H293" s="186">
        <v>300</v>
      </c>
      <c r="I293" s="186">
        <v>0</v>
      </c>
      <c r="J293" s="186">
        <v>0</v>
      </c>
      <c r="K293" s="186">
        <v>0</v>
      </c>
      <c r="L293" s="186">
        <v>0</v>
      </c>
      <c r="M293" s="186">
        <v>68.82</v>
      </c>
      <c r="N293" s="186">
        <v>0</v>
      </c>
      <c r="O293" s="186">
        <v>0.18</v>
      </c>
      <c r="P293" s="186">
        <f t="shared" si="50"/>
        <v>3156</v>
      </c>
      <c r="Q293" s="189"/>
    </row>
    <row r="294" spans="1:17" ht="29.25" customHeight="1">
      <c r="A294" s="185">
        <v>7100350</v>
      </c>
      <c r="B294" s="186" t="s">
        <v>456</v>
      </c>
      <c r="C294" s="187" t="s">
        <v>457</v>
      </c>
      <c r="D294" s="187" t="s">
        <v>432</v>
      </c>
      <c r="E294" s="186">
        <v>5775</v>
      </c>
      <c r="F294" s="403">
        <v>1540</v>
      </c>
      <c r="G294" s="186">
        <v>0</v>
      </c>
      <c r="H294" s="186">
        <v>0</v>
      </c>
      <c r="I294" s="186">
        <v>975</v>
      </c>
      <c r="J294" s="186">
        <v>0</v>
      </c>
      <c r="K294" s="186">
        <v>1223.49</v>
      </c>
      <c r="L294" s="186">
        <v>0</v>
      </c>
      <c r="M294" s="186">
        <v>342.61</v>
      </c>
      <c r="N294" s="186">
        <v>0</v>
      </c>
      <c r="O294" s="186">
        <v>-0.1</v>
      </c>
      <c r="P294" s="186">
        <f t="shared" si="50"/>
        <v>6724.000000000001</v>
      </c>
      <c r="Q294" s="189"/>
    </row>
    <row r="295" spans="1:17" ht="29.25" customHeight="1">
      <c r="A295" s="185">
        <v>7100351</v>
      </c>
      <c r="B295" s="186" t="s">
        <v>458</v>
      </c>
      <c r="C295" s="187" t="s">
        <v>459</v>
      </c>
      <c r="D295" s="187" t="s">
        <v>441</v>
      </c>
      <c r="E295" s="186">
        <v>4000.05</v>
      </c>
      <c r="F295" s="186">
        <v>800</v>
      </c>
      <c r="G295" s="186">
        <v>0</v>
      </c>
      <c r="H295" s="186">
        <v>300</v>
      </c>
      <c r="I295" s="186">
        <v>0</v>
      </c>
      <c r="J295" s="186">
        <v>0</v>
      </c>
      <c r="K295" s="186">
        <v>498.42</v>
      </c>
      <c r="L295" s="186">
        <v>0</v>
      </c>
      <c r="M295" s="186">
        <v>487.71</v>
      </c>
      <c r="N295" s="186">
        <v>0</v>
      </c>
      <c r="O295" s="186">
        <v>-0.08</v>
      </c>
      <c r="P295" s="186">
        <f t="shared" si="50"/>
        <v>4114</v>
      </c>
      <c r="Q295" s="189"/>
    </row>
    <row r="296" spans="1:17" ht="29.25" customHeight="1">
      <c r="A296" s="203">
        <v>7100353</v>
      </c>
      <c r="B296" s="204" t="s">
        <v>460</v>
      </c>
      <c r="C296" s="205" t="s">
        <v>461</v>
      </c>
      <c r="D296" s="205" t="s">
        <v>413</v>
      </c>
      <c r="E296" s="206">
        <v>2925</v>
      </c>
      <c r="F296" s="206">
        <v>585</v>
      </c>
      <c r="G296" s="206">
        <v>350</v>
      </c>
      <c r="H296" s="206">
        <v>300</v>
      </c>
      <c r="I296" s="206">
        <v>0</v>
      </c>
      <c r="J296" s="206">
        <v>0</v>
      </c>
      <c r="K296" s="206">
        <v>0</v>
      </c>
      <c r="L296" s="206">
        <v>0</v>
      </c>
      <c r="M296" s="206">
        <v>326.64</v>
      </c>
      <c r="N296" s="206">
        <v>0</v>
      </c>
      <c r="O296" s="206">
        <v>-0.04</v>
      </c>
      <c r="P296" s="206">
        <f aca="true" t="shared" si="51" ref="P296:P306">E296+F296+G296+H296+I296-J296-L296-M296-K296+N296-O296</f>
        <v>3833.4</v>
      </c>
      <c r="Q296" s="207"/>
    </row>
    <row r="297" spans="1:17" ht="29.25" customHeight="1">
      <c r="A297" s="185">
        <v>7100354</v>
      </c>
      <c r="B297" s="186" t="s">
        <v>462</v>
      </c>
      <c r="C297" s="187" t="s">
        <v>463</v>
      </c>
      <c r="D297" s="187" t="s">
        <v>413</v>
      </c>
      <c r="E297" s="186">
        <v>2925</v>
      </c>
      <c r="F297" s="186">
        <v>585</v>
      </c>
      <c r="G297" s="186">
        <v>350</v>
      </c>
      <c r="H297" s="186">
        <v>300</v>
      </c>
      <c r="I297" s="186">
        <v>0</v>
      </c>
      <c r="J297" s="186">
        <v>0</v>
      </c>
      <c r="K297" s="186">
        <v>0</v>
      </c>
      <c r="L297" s="186">
        <v>0</v>
      </c>
      <c r="M297" s="206">
        <v>326.64</v>
      </c>
      <c r="N297" s="186">
        <v>0</v>
      </c>
      <c r="O297" s="186">
        <v>0.16</v>
      </c>
      <c r="P297" s="186">
        <f t="shared" si="51"/>
        <v>3833.2000000000003</v>
      </c>
      <c r="Q297" s="189"/>
    </row>
    <row r="298" spans="1:17" ht="29.25" customHeight="1">
      <c r="A298" s="185">
        <v>7100356</v>
      </c>
      <c r="B298" s="186" t="s">
        <v>464</v>
      </c>
      <c r="C298" s="187" t="s">
        <v>465</v>
      </c>
      <c r="D298" s="187" t="s">
        <v>413</v>
      </c>
      <c r="E298" s="186">
        <v>2925</v>
      </c>
      <c r="F298" s="186">
        <v>780</v>
      </c>
      <c r="G298" s="186">
        <v>0</v>
      </c>
      <c r="H298" s="186">
        <v>300</v>
      </c>
      <c r="I298" s="186">
        <v>0</v>
      </c>
      <c r="J298" s="186">
        <v>0</v>
      </c>
      <c r="K298" s="186">
        <v>0</v>
      </c>
      <c r="L298" s="186">
        <v>0</v>
      </c>
      <c r="M298" s="206">
        <v>301.84</v>
      </c>
      <c r="N298" s="186">
        <v>0</v>
      </c>
      <c r="O298" s="186">
        <v>-0.04</v>
      </c>
      <c r="P298" s="186">
        <f t="shared" si="51"/>
        <v>3703.2</v>
      </c>
      <c r="Q298" s="189"/>
    </row>
    <row r="299" spans="1:17" ht="29.25" customHeight="1">
      <c r="A299" s="185">
        <v>7100357</v>
      </c>
      <c r="B299" s="186" t="s">
        <v>466</v>
      </c>
      <c r="C299" s="187" t="s">
        <v>467</v>
      </c>
      <c r="D299" s="187" t="s">
        <v>413</v>
      </c>
      <c r="E299" s="186">
        <v>2925</v>
      </c>
      <c r="F299" s="186">
        <v>0</v>
      </c>
      <c r="G299" s="186">
        <v>0</v>
      </c>
      <c r="H299" s="186">
        <v>300</v>
      </c>
      <c r="I299" s="186">
        <v>0</v>
      </c>
      <c r="J299" s="186">
        <v>0</v>
      </c>
      <c r="K299" s="186">
        <v>0</v>
      </c>
      <c r="L299" s="186">
        <v>0</v>
      </c>
      <c r="M299" s="206">
        <v>68.82</v>
      </c>
      <c r="N299" s="186">
        <v>0</v>
      </c>
      <c r="O299" s="186">
        <v>-0.02</v>
      </c>
      <c r="P299" s="186">
        <f t="shared" si="51"/>
        <v>3156.2</v>
      </c>
      <c r="Q299" s="189"/>
    </row>
    <row r="300" spans="1:17" ht="29.25" customHeight="1">
      <c r="A300" s="185">
        <v>7100359</v>
      </c>
      <c r="B300" s="186" t="s">
        <v>468</v>
      </c>
      <c r="C300" s="187" t="s">
        <v>469</v>
      </c>
      <c r="D300" s="187" t="s">
        <v>413</v>
      </c>
      <c r="E300" s="186">
        <v>2535</v>
      </c>
      <c r="F300" s="186">
        <v>0</v>
      </c>
      <c r="G300" s="186">
        <v>350</v>
      </c>
      <c r="H300" s="186">
        <v>260</v>
      </c>
      <c r="I300" s="186">
        <v>0</v>
      </c>
      <c r="J300" s="186">
        <v>0</v>
      </c>
      <c r="K300" s="186">
        <v>470.35</v>
      </c>
      <c r="L300" s="186">
        <v>0</v>
      </c>
      <c r="M300" s="186">
        <v>64.47</v>
      </c>
      <c r="N300" s="186">
        <v>0</v>
      </c>
      <c r="O300" s="186">
        <v>-0.02</v>
      </c>
      <c r="P300" s="186">
        <f t="shared" si="51"/>
        <v>2610.2000000000003</v>
      </c>
      <c r="Q300" s="189"/>
    </row>
    <row r="301" spans="1:17" ht="29.25" customHeight="1">
      <c r="A301" s="185">
        <v>7100373</v>
      </c>
      <c r="B301" s="186" t="s">
        <v>470</v>
      </c>
      <c r="C301" s="187" t="s">
        <v>471</v>
      </c>
      <c r="D301" s="187" t="s">
        <v>413</v>
      </c>
      <c r="E301" s="186">
        <v>2925</v>
      </c>
      <c r="F301" s="186">
        <v>585</v>
      </c>
      <c r="G301" s="186">
        <v>350</v>
      </c>
      <c r="H301" s="186">
        <v>300</v>
      </c>
      <c r="I301" s="186">
        <v>0</v>
      </c>
      <c r="J301" s="186">
        <v>0</v>
      </c>
      <c r="K301" s="186">
        <v>0</v>
      </c>
      <c r="L301" s="186">
        <v>0</v>
      </c>
      <c r="M301" s="186">
        <v>326.64</v>
      </c>
      <c r="N301" s="186">
        <v>0</v>
      </c>
      <c r="O301" s="186">
        <v>-0.04</v>
      </c>
      <c r="P301" s="186">
        <f t="shared" si="51"/>
        <v>3833.4</v>
      </c>
      <c r="Q301" s="189"/>
    </row>
    <row r="302" spans="1:17" ht="29.25" customHeight="1">
      <c r="A302" s="185">
        <v>7100376</v>
      </c>
      <c r="B302" s="186" t="s">
        <v>472</v>
      </c>
      <c r="C302" s="187" t="s">
        <v>473</v>
      </c>
      <c r="D302" s="187" t="s">
        <v>474</v>
      </c>
      <c r="E302" s="186">
        <v>4500</v>
      </c>
      <c r="F302" s="186">
        <v>0</v>
      </c>
      <c r="G302" s="186">
        <v>0</v>
      </c>
      <c r="H302" s="186">
        <v>300</v>
      </c>
      <c r="I302" s="186">
        <v>0</v>
      </c>
      <c r="J302" s="186">
        <v>0</v>
      </c>
      <c r="K302" s="186">
        <v>0</v>
      </c>
      <c r="L302" s="186">
        <v>0</v>
      </c>
      <c r="M302" s="186">
        <v>433.95</v>
      </c>
      <c r="N302" s="186">
        <v>0</v>
      </c>
      <c r="O302" s="186">
        <v>0.05</v>
      </c>
      <c r="P302" s="186">
        <f t="shared" si="51"/>
        <v>4366</v>
      </c>
      <c r="Q302" s="189"/>
    </row>
    <row r="303" spans="1:17" ht="29.25" customHeight="1">
      <c r="A303" s="185">
        <v>7100378</v>
      </c>
      <c r="B303" s="186" t="s">
        <v>475</v>
      </c>
      <c r="C303" s="187" t="s">
        <v>476</v>
      </c>
      <c r="D303" s="187" t="s">
        <v>413</v>
      </c>
      <c r="E303" s="186">
        <v>2535</v>
      </c>
      <c r="F303" s="186">
        <v>585</v>
      </c>
      <c r="G303" s="186">
        <v>0</v>
      </c>
      <c r="H303" s="186">
        <v>260</v>
      </c>
      <c r="I303" s="186">
        <v>0</v>
      </c>
      <c r="J303" s="186">
        <v>0</v>
      </c>
      <c r="K303" s="186">
        <v>0</v>
      </c>
      <c r="L303" s="186">
        <v>0</v>
      </c>
      <c r="M303" s="186">
        <v>110.31</v>
      </c>
      <c r="N303" s="186">
        <v>0</v>
      </c>
      <c r="O303" s="186">
        <v>-0.11</v>
      </c>
      <c r="P303" s="186">
        <f t="shared" si="51"/>
        <v>3269.8</v>
      </c>
      <c r="Q303" s="189"/>
    </row>
    <row r="304" spans="1:17" ht="29.25" customHeight="1">
      <c r="A304" s="185">
        <v>7100380</v>
      </c>
      <c r="B304" s="186" t="s">
        <v>477</v>
      </c>
      <c r="C304" s="187" t="s">
        <v>478</v>
      </c>
      <c r="D304" s="187" t="s">
        <v>413</v>
      </c>
      <c r="E304" s="186">
        <v>2925</v>
      </c>
      <c r="F304" s="186">
        <v>585</v>
      </c>
      <c r="G304" s="186">
        <v>350</v>
      </c>
      <c r="H304" s="186">
        <v>300</v>
      </c>
      <c r="I304" s="186">
        <v>0</v>
      </c>
      <c r="J304" s="186">
        <v>0</v>
      </c>
      <c r="K304" s="186">
        <v>0</v>
      </c>
      <c r="L304" s="186">
        <v>0</v>
      </c>
      <c r="M304" s="186">
        <v>326.64</v>
      </c>
      <c r="N304" s="186">
        <v>0</v>
      </c>
      <c r="O304" s="186">
        <v>0.16</v>
      </c>
      <c r="P304" s="186">
        <f t="shared" si="51"/>
        <v>3833.2000000000003</v>
      </c>
      <c r="Q304" s="189"/>
    </row>
    <row r="305" spans="1:17" ht="29.25" customHeight="1">
      <c r="A305" s="185">
        <v>7100383</v>
      </c>
      <c r="B305" s="186" t="s">
        <v>479</v>
      </c>
      <c r="C305" s="187" t="s">
        <v>480</v>
      </c>
      <c r="D305" s="187" t="s">
        <v>413</v>
      </c>
      <c r="E305" s="186">
        <v>2535</v>
      </c>
      <c r="F305" s="186">
        <v>585</v>
      </c>
      <c r="G305" s="186">
        <v>0</v>
      </c>
      <c r="H305" s="186">
        <v>260</v>
      </c>
      <c r="I305" s="186">
        <v>0</v>
      </c>
      <c r="J305" s="186">
        <v>0</v>
      </c>
      <c r="K305" s="186">
        <v>0</v>
      </c>
      <c r="L305" s="186">
        <v>0</v>
      </c>
      <c r="M305" s="186">
        <v>110.31</v>
      </c>
      <c r="N305" s="186">
        <v>0</v>
      </c>
      <c r="O305" s="186">
        <v>-0.11</v>
      </c>
      <c r="P305" s="186">
        <f t="shared" si="51"/>
        <v>3269.8</v>
      </c>
      <c r="Q305" s="189"/>
    </row>
    <row r="306" spans="1:17" ht="29.25" customHeight="1">
      <c r="A306" s="208">
        <v>7100386</v>
      </c>
      <c r="B306" s="209" t="s">
        <v>481</v>
      </c>
      <c r="C306" s="210" t="s">
        <v>482</v>
      </c>
      <c r="D306" s="210" t="s">
        <v>413</v>
      </c>
      <c r="E306" s="209">
        <v>2925</v>
      </c>
      <c r="F306" s="209">
        <v>780</v>
      </c>
      <c r="G306" s="209">
        <v>0</v>
      </c>
      <c r="H306" s="209">
        <v>300</v>
      </c>
      <c r="I306" s="209">
        <v>0</v>
      </c>
      <c r="J306" s="209">
        <v>0</v>
      </c>
      <c r="K306" s="209">
        <v>0</v>
      </c>
      <c r="L306" s="209">
        <v>0</v>
      </c>
      <c r="M306" s="209">
        <v>301.84</v>
      </c>
      <c r="N306" s="209">
        <v>0</v>
      </c>
      <c r="O306" s="209">
        <v>-0.04</v>
      </c>
      <c r="P306" s="209">
        <f t="shared" si="51"/>
        <v>3703.2</v>
      </c>
      <c r="Q306" s="211"/>
    </row>
    <row r="307" spans="1:17" s="25" customFormat="1" ht="21.75" customHeight="1">
      <c r="A307" s="65"/>
      <c r="B307" s="308" t="s">
        <v>40</v>
      </c>
      <c r="C307" s="66"/>
      <c r="D307" s="66"/>
      <c r="E307" s="66">
        <f>SUM(E286:E306)</f>
        <v>66735.15</v>
      </c>
      <c r="F307" s="66">
        <f aca="true" t="shared" si="52" ref="F307:P307">SUM(F286:F306)</f>
        <v>11668.34</v>
      </c>
      <c r="G307" s="66">
        <f t="shared" si="52"/>
        <v>3500</v>
      </c>
      <c r="H307" s="66">
        <f t="shared" si="52"/>
        <v>5760</v>
      </c>
      <c r="I307" s="66">
        <f t="shared" si="52"/>
        <v>975</v>
      </c>
      <c r="J307" s="66">
        <f t="shared" si="52"/>
        <v>0</v>
      </c>
      <c r="K307" s="66">
        <f t="shared" si="52"/>
        <v>3609.2599999999998</v>
      </c>
      <c r="L307" s="66">
        <f t="shared" si="52"/>
        <v>0</v>
      </c>
      <c r="M307" s="66">
        <f t="shared" si="52"/>
        <v>5639.200000000002</v>
      </c>
      <c r="N307" s="66">
        <f t="shared" si="52"/>
        <v>0</v>
      </c>
      <c r="O307" s="66">
        <f t="shared" si="52"/>
        <v>0.4300000000000001</v>
      </c>
      <c r="P307" s="66">
        <f t="shared" si="52"/>
        <v>79389.59999999999</v>
      </c>
      <c r="Q307" s="67"/>
    </row>
    <row r="308" spans="1:17" s="315" customFormat="1" ht="23.25" customHeight="1">
      <c r="A308" s="312"/>
      <c r="B308" s="313"/>
      <c r="C308" s="313"/>
      <c r="D308" s="313" t="s">
        <v>52</v>
      </c>
      <c r="E308" s="313"/>
      <c r="F308" s="313"/>
      <c r="G308" s="313"/>
      <c r="H308" s="313"/>
      <c r="I308" s="313"/>
      <c r="J308" s="313" t="s">
        <v>54</v>
      </c>
      <c r="K308" s="313"/>
      <c r="L308" s="313"/>
      <c r="M308" s="313"/>
      <c r="N308" s="313"/>
      <c r="O308" s="313"/>
      <c r="P308" s="313"/>
      <c r="Q308" s="314"/>
    </row>
    <row r="309" spans="1:17" s="315" customFormat="1" ht="13.5" customHeight="1">
      <c r="A309" s="312" t="s">
        <v>53</v>
      </c>
      <c r="B309" s="313"/>
      <c r="C309" s="313"/>
      <c r="D309" s="313" t="s">
        <v>51</v>
      </c>
      <c r="E309" s="313"/>
      <c r="F309" s="313"/>
      <c r="G309" s="313"/>
      <c r="H309" s="313"/>
      <c r="I309" s="313"/>
      <c r="J309" s="313" t="s">
        <v>55</v>
      </c>
      <c r="K309" s="313"/>
      <c r="L309" s="313"/>
      <c r="M309" s="313"/>
      <c r="N309" s="313"/>
      <c r="O309" s="313"/>
      <c r="P309" s="313"/>
      <c r="Q309" s="314"/>
    </row>
    <row r="310" spans="2:16" ht="18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7" ht="13.5" customHeight="1">
      <c r="A311" s="119"/>
      <c r="B311" s="218"/>
      <c r="C311" s="218"/>
      <c r="D311" s="218"/>
      <c r="E311" s="218"/>
      <c r="F311" s="218"/>
      <c r="G311" s="218"/>
      <c r="H311" s="218"/>
      <c r="I311" s="218"/>
      <c r="J311" s="218"/>
      <c r="K311" s="218"/>
      <c r="L311" s="218"/>
      <c r="M311" s="218"/>
      <c r="N311" s="218"/>
      <c r="O311" s="218"/>
      <c r="P311" s="218"/>
      <c r="Q311" s="122"/>
    </row>
    <row r="312" spans="1:17" ht="33.75">
      <c r="A312" s="311" t="s">
        <v>0</v>
      </c>
      <c r="B312" s="22"/>
      <c r="C312" s="6"/>
      <c r="D312" s="133" t="s">
        <v>1074</v>
      </c>
      <c r="E312" s="6"/>
      <c r="F312" s="6"/>
      <c r="G312" s="6"/>
      <c r="H312" s="6"/>
      <c r="I312" s="6"/>
      <c r="J312" s="6"/>
      <c r="K312" s="7"/>
      <c r="L312" s="6"/>
      <c r="M312" s="6"/>
      <c r="N312" s="6"/>
      <c r="O312" s="6"/>
      <c r="P312" s="6"/>
      <c r="Q312" s="29"/>
    </row>
    <row r="313" spans="1:17" ht="20.25">
      <c r="A313" s="8"/>
      <c r="B313" s="136" t="s">
        <v>401</v>
      </c>
      <c r="C313" s="9"/>
      <c r="D313" s="9"/>
      <c r="E313" s="9"/>
      <c r="F313" s="9"/>
      <c r="G313" s="9"/>
      <c r="H313" s="9"/>
      <c r="I313" s="10"/>
      <c r="J313" s="10"/>
      <c r="K313" s="11"/>
      <c r="L313" s="9"/>
      <c r="M313" s="9"/>
      <c r="N313" s="9"/>
      <c r="O313" s="9"/>
      <c r="P313" s="9"/>
      <c r="Q313" s="30" t="s">
        <v>1102</v>
      </c>
    </row>
    <row r="314" spans="1:17" ht="24.75">
      <c r="A314" s="362"/>
      <c r="B314" s="407"/>
      <c r="C314" s="407"/>
      <c r="D314" s="408" t="s">
        <v>231</v>
      </c>
      <c r="E314" s="9"/>
      <c r="F314" s="9"/>
      <c r="G314" s="9"/>
      <c r="H314" s="9"/>
      <c r="I314" s="9"/>
      <c r="J314" s="9"/>
      <c r="K314" s="11"/>
      <c r="L314" s="9"/>
      <c r="M314" s="9"/>
      <c r="N314" s="9"/>
      <c r="O314" s="9"/>
      <c r="P314" s="9"/>
      <c r="Q314" s="222"/>
    </row>
    <row r="315" spans="1:17" s="160" customFormat="1" ht="30" customHeight="1">
      <c r="A315" s="417" t="s">
        <v>1</v>
      </c>
      <c r="B315" s="418" t="s">
        <v>2</v>
      </c>
      <c r="C315" s="418" t="s">
        <v>3</v>
      </c>
      <c r="D315" s="418" t="s">
        <v>4</v>
      </c>
      <c r="E315" s="419" t="s">
        <v>5</v>
      </c>
      <c r="F315" s="420" t="s">
        <v>36</v>
      </c>
      <c r="G315" s="420" t="s">
        <v>43</v>
      </c>
      <c r="H315" s="420" t="s">
        <v>45</v>
      </c>
      <c r="I315" s="419" t="s">
        <v>38</v>
      </c>
      <c r="J315" s="419" t="s">
        <v>22</v>
      </c>
      <c r="K315" s="419" t="s">
        <v>21</v>
      </c>
      <c r="L315" s="420" t="s">
        <v>27</v>
      </c>
      <c r="M315" s="421" t="s">
        <v>23</v>
      </c>
      <c r="N315" s="420" t="s">
        <v>24</v>
      </c>
      <c r="O315" s="420" t="s">
        <v>39</v>
      </c>
      <c r="P315" s="420" t="s">
        <v>37</v>
      </c>
      <c r="Q315" s="422" t="s">
        <v>25</v>
      </c>
    </row>
    <row r="316" spans="1:17" ht="21" customHeight="1">
      <c r="A316" s="303" t="s">
        <v>407</v>
      </c>
      <c r="B316" s="194"/>
      <c r="C316" s="195"/>
      <c r="D316" s="195"/>
      <c r="E316" s="194"/>
      <c r="F316" s="194"/>
      <c r="G316" s="194"/>
      <c r="H316" s="194"/>
      <c r="I316" s="194"/>
      <c r="J316" s="194"/>
      <c r="K316" s="196"/>
      <c r="L316" s="194"/>
      <c r="M316" s="194"/>
      <c r="N316" s="194"/>
      <c r="O316" s="194"/>
      <c r="P316" s="194"/>
      <c r="Q316" s="197"/>
    </row>
    <row r="317" spans="1:17" ht="29.25" customHeight="1">
      <c r="A317" s="185">
        <v>7100389</v>
      </c>
      <c r="B317" s="186" t="s">
        <v>483</v>
      </c>
      <c r="C317" s="187" t="s">
        <v>484</v>
      </c>
      <c r="D317" s="187" t="s">
        <v>413</v>
      </c>
      <c r="E317" s="186">
        <v>2925</v>
      </c>
      <c r="F317" s="186">
        <v>780</v>
      </c>
      <c r="G317" s="186">
        <v>350</v>
      </c>
      <c r="H317" s="186">
        <v>300</v>
      </c>
      <c r="I317" s="186">
        <v>0</v>
      </c>
      <c r="J317" s="186">
        <v>0</v>
      </c>
      <c r="K317" s="186">
        <v>0</v>
      </c>
      <c r="L317" s="186">
        <v>0</v>
      </c>
      <c r="M317" s="186">
        <v>357.85</v>
      </c>
      <c r="N317" s="186">
        <v>0</v>
      </c>
      <c r="O317" s="186">
        <v>0.15</v>
      </c>
      <c r="P317" s="186">
        <f aca="true" t="shared" si="53" ref="P317:P328">E317+F317+G317+H317+I317-J317-L317-M317-K317+N317-O317</f>
        <v>3997</v>
      </c>
      <c r="Q317" s="189"/>
    </row>
    <row r="318" spans="1:17" ht="29.25" customHeight="1">
      <c r="A318" s="185">
        <v>7100390</v>
      </c>
      <c r="B318" s="186" t="s">
        <v>485</v>
      </c>
      <c r="C318" s="187" t="s">
        <v>486</v>
      </c>
      <c r="D318" s="187" t="s">
        <v>441</v>
      </c>
      <c r="E318" s="186">
        <v>4000.05</v>
      </c>
      <c r="F318" s="186">
        <v>800</v>
      </c>
      <c r="G318" s="186">
        <v>0</v>
      </c>
      <c r="H318" s="186">
        <v>300</v>
      </c>
      <c r="I318" s="186">
        <v>0</v>
      </c>
      <c r="J318" s="186">
        <v>0</v>
      </c>
      <c r="K318" s="186">
        <v>0</v>
      </c>
      <c r="L318" s="186">
        <v>0</v>
      </c>
      <c r="M318" s="186">
        <v>487.71</v>
      </c>
      <c r="N318" s="186">
        <v>0</v>
      </c>
      <c r="O318" s="186">
        <v>0.14</v>
      </c>
      <c r="P318" s="186">
        <f t="shared" si="53"/>
        <v>4612.2</v>
      </c>
      <c r="Q318" s="189"/>
    </row>
    <row r="319" spans="1:17" ht="29.25" customHeight="1">
      <c r="A319" s="185">
        <v>7100394</v>
      </c>
      <c r="B319" s="186" t="s">
        <v>487</v>
      </c>
      <c r="C319" s="187" t="s">
        <v>488</v>
      </c>
      <c r="D319" s="187" t="s">
        <v>413</v>
      </c>
      <c r="E319" s="186">
        <v>2925</v>
      </c>
      <c r="F319" s="186">
        <v>585</v>
      </c>
      <c r="G319" s="186">
        <v>0</v>
      </c>
      <c r="H319" s="186">
        <v>300</v>
      </c>
      <c r="I319" s="186">
        <v>0</v>
      </c>
      <c r="J319" s="186">
        <v>0</v>
      </c>
      <c r="K319" s="186">
        <v>0</v>
      </c>
      <c r="L319" s="186">
        <v>0</v>
      </c>
      <c r="M319" s="186">
        <v>152.74</v>
      </c>
      <c r="N319" s="186">
        <v>0</v>
      </c>
      <c r="O319" s="186">
        <v>0.06</v>
      </c>
      <c r="P319" s="186">
        <f t="shared" si="53"/>
        <v>3657.2000000000003</v>
      </c>
      <c r="Q319" s="189"/>
    </row>
    <row r="320" spans="1:17" ht="29.25" customHeight="1">
      <c r="A320" s="185">
        <v>7100396</v>
      </c>
      <c r="B320" s="186" t="s">
        <v>489</v>
      </c>
      <c r="C320" s="187" t="s">
        <v>490</v>
      </c>
      <c r="D320" s="187" t="s">
        <v>413</v>
      </c>
      <c r="E320" s="186">
        <v>2535</v>
      </c>
      <c r="F320" s="186">
        <v>585</v>
      </c>
      <c r="G320" s="186">
        <v>350</v>
      </c>
      <c r="H320" s="186">
        <v>260</v>
      </c>
      <c r="I320" s="186">
        <v>0</v>
      </c>
      <c r="J320" s="186">
        <v>0</v>
      </c>
      <c r="K320" s="186">
        <v>0</v>
      </c>
      <c r="L320" s="186">
        <v>0</v>
      </c>
      <c r="M320" s="186">
        <v>148.39</v>
      </c>
      <c r="N320" s="186">
        <v>0</v>
      </c>
      <c r="O320" s="186">
        <v>0.01</v>
      </c>
      <c r="P320" s="186">
        <f t="shared" si="53"/>
        <v>3581.6</v>
      </c>
      <c r="Q320" s="189"/>
    </row>
    <row r="321" spans="1:17" ht="29.25" customHeight="1">
      <c r="A321" s="185">
        <v>7100397</v>
      </c>
      <c r="B321" s="186" t="s">
        <v>491</v>
      </c>
      <c r="C321" s="187" t="s">
        <v>492</v>
      </c>
      <c r="D321" s="187" t="s">
        <v>474</v>
      </c>
      <c r="E321" s="186">
        <v>3900</v>
      </c>
      <c r="F321" s="186">
        <v>600</v>
      </c>
      <c r="G321" s="186">
        <v>0</v>
      </c>
      <c r="H321" s="186">
        <v>260</v>
      </c>
      <c r="I321" s="186">
        <v>1575</v>
      </c>
      <c r="J321" s="186">
        <v>0</v>
      </c>
      <c r="K321" s="186">
        <v>0</v>
      </c>
      <c r="L321" s="186">
        <v>0</v>
      </c>
      <c r="M321" s="186">
        <v>750.36</v>
      </c>
      <c r="N321" s="186">
        <v>0</v>
      </c>
      <c r="O321" s="186">
        <v>0.04</v>
      </c>
      <c r="P321" s="186">
        <f t="shared" si="53"/>
        <v>5584.6</v>
      </c>
      <c r="Q321" s="189"/>
    </row>
    <row r="322" spans="1:17" ht="29.25" customHeight="1">
      <c r="A322" s="185">
        <v>7100399</v>
      </c>
      <c r="B322" s="212" t="s">
        <v>493</v>
      </c>
      <c r="C322" s="187" t="s">
        <v>494</v>
      </c>
      <c r="D322" s="187" t="s">
        <v>413</v>
      </c>
      <c r="E322" s="186">
        <v>2925</v>
      </c>
      <c r="F322" s="186">
        <v>585</v>
      </c>
      <c r="G322" s="186">
        <v>700</v>
      </c>
      <c r="H322" s="186">
        <v>300</v>
      </c>
      <c r="I322" s="186">
        <v>0</v>
      </c>
      <c r="J322" s="186">
        <v>0</v>
      </c>
      <c r="K322" s="186">
        <v>0</v>
      </c>
      <c r="L322" s="186">
        <v>0</v>
      </c>
      <c r="M322" s="186">
        <v>382.64</v>
      </c>
      <c r="N322" s="186">
        <v>0</v>
      </c>
      <c r="O322" s="186">
        <v>-0.04</v>
      </c>
      <c r="P322" s="186">
        <f t="shared" si="53"/>
        <v>4127.4</v>
      </c>
      <c r="Q322" s="189"/>
    </row>
    <row r="323" spans="1:17" ht="29.25" customHeight="1">
      <c r="A323" s="185">
        <v>7100400</v>
      </c>
      <c r="B323" s="212" t="s">
        <v>495</v>
      </c>
      <c r="C323" s="187" t="s">
        <v>496</v>
      </c>
      <c r="D323" s="187" t="s">
        <v>441</v>
      </c>
      <c r="E323" s="186">
        <v>4000.05</v>
      </c>
      <c r="F323" s="186">
        <v>533.34</v>
      </c>
      <c r="G323" s="186">
        <v>0</v>
      </c>
      <c r="H323" s="186">
        <v>300</v>
      </c>
      <c r="I323" s="186">
        <v>0</v>
      </c>
      <c r="J323" s="186">
        <v>0</v>
      </c>
      <c r="K323" s="186">
        <v>0</v>
      </c>
      <c r="L323" s="186">
        <v>0</v>
      </c>
      <c r="M323" s="186">
        <v>439.93</v>
      </c>
      <c r="N323" s="186">
        <v>0</v>
      </c>
      <c r="O323" s="186">
        <v>0.06</v>
      </c>
      <c r="P323" s="186">
        <f t="shared" si="53"/>
        <v>4393.4</v>
      </c>
      <c r="Q323" s="189"/>
    </row>
    <row r="324" spans="1:17" ht="29.25" customHeight="1">
      <c r="A324" s="185">
        <v>7100402</v>
      </c>
      <c r="B324" s="212" t="s">
        <v>497</v>
      </c>
      <c r="C324" s="187" t="s">
        <v>498</v>
      </c>
      <c r="D324" s="187" t="s">
        <v>441</v>
      </c>
      <c r="E324" s="186">
        <v>4000.05</v>
      </c>
      <c r="F324" s="186">
        <v>0</v>
      </c>
      <c r="G324" s="186">
        <v>0</v>
      </c>
      <c r="H324" s="186">
        <v>300</v>
      </c>
      <c r="I324" s="186">
        <v>0</v>
      </c>
      <c r="J324" s="186">
        <v>0</v>
      </c>
      <c r="K324" s="186">
        <v>0</v>
      </c>
      <c r="L324" s="186">
        <v>0</v>
      </c>
      <c r="M324" s="186">
        <v>349.05</v>
      </c>
      <c r="N324" s="186">
        <v>0</v>
      </c>
      <c r="O324" s="186">
        <v>0</v>
      </c>
      <c r="P324" s="186">
        <f t="shared" si="53"/>
        <v>3951</v>
      </c>
      <c r="Q324" s="189"/>
    </row>
    <row r="325" spans="1:17" ht="29.25" customHeight="1">
      <c r="A325" s="185">
        <v>7100404</v>
      </c>
      <c r="B325" s="214" t="s">
        <v>499</v>
      </c>
      <c r="C325" s="187" t="s">
        <v>500</v>
      </c>
      <c r="D325" s="187" t="s">
        <v>413</v>
      </c>
      <c r="E325" s="186">
        <v>2925</v>
      </c>
      <c r="F325" s="186">
        <v>585</v>
      </c>
      <c r="G325" s="186">
        <v>0</v>
      </c>
      <c r="H325" s="186">
        <v>300</v>
      </c>
      <c r="I325" s="186">
        <v>0</v>
      </c>
      <c r="J325" s="186">
        <v>0</v>
      </c>
      <c r="K325" s="186">
        <v>0</v>
      </c>
      <c r="L325" s="186">
        <v>0</v>
      </c>
      <c r="M325" s="186">
        <v>152.74</v>
      </c>
      <c r="N325" s="186">
        <v>0</v>
      </c>
      <c r="O325" s="186">
        <v>0.06</v>
      </c>
      <c r="P325" s="186">
        <f t="shared" si="53"/>
        <v>3657.2000000000003</v>
      </c>
      <c r="Q325" s="189"/>
    </row>
    <row r="326" spans="1:17" ht="29.25" customHeight="1">
      <c r="A326" s="185">
        <v>7100405</v>
      </c>
      <c r="B326" s="214" t="s">
        <v>501</v>
      </c>
      <c r="C326" s="187" t="s">
        <v>502</v>
      </c>
      <c r="D326" s="187" t="s">
        <v>441</v>
      </c>
      <c r="E326" s="186">
        <v>3466.71</v>
      </c>
      <c r="F326" s="186">
        <v>533.34</v>
      </c>
      <c r="G326" s="186">
        <v>0</v>
      </c>
      <c r="H326" s="186">
        <v>260</v>
      </c>
      <c r="I326" s="186">
        <v>0</v>
      </c>
      <c r="J326" s="186">
        <v>0</v>
      </c>
      <c r="K326" s="186">
        <v>0</v>
      </c>
      <c r="L326" s="186">
        <v>0</v>
      </c>
      <c r="M326" s="186">
        <v>349.05</v>
      </c>
      <c r="N326" s="186">
        <v>0</v>
      </c>
      <c r="O326" s="186">
        <v>0</v>
      </c>
      <c r="P326" s="186">
        <f t="shared" si="53"/>
        <v>3911</v>
      </c>
      <c r="Q326" s="189"/>
    </row>
    <row r="327" spans="1:17" ht="29.25" customHeight="1">
      <c r="A327" s="185">
        <v>7100406</v>
      </c>
      <c r="B327" s="214" t="s">
        <v>503</v>
      </c>
      <c r="C327" s="187" t="s">
        <v>504</v>
      </c>
      <c r="D327" s="187" t="s">
        <v>413</v>
      </c>
      <c r="E327" s="186">
        <v>2925</v>
      </c>
      <c r="F327" s="186">
        <v>585</v>
      </c>
      <c r="G327" s="186">
        <v>350</v>
      </c>
      <c r="H327" s="186">
        <v>300</v>
      </c>
      <c r="I327" s="186">
        <v>0</v>
      </c>
      <c r="J327" s="186">
        <v>0</v>
      </c>
      <c r="K327" s="186">
        <v>0</v>
      </c>
      <c r="L327" s="186">
        <v>0</v>
      </c>
      <c r="M327" s="186">
        <v>326.64</v>
      </c>
      <c r="N327" s="186">
        <v>0</v>
      </c>
      <c r="O327" s="186">
        <v>-0.04</v>
      </c>
      <c r="P327" s="186">
        <f t="shared" si="53"/>
        <v>3833.4</v>
      </c>
      <c r="Q327" s="189"/>
    </row>
    <row r="328" spans="1:17" ht="29.25" customHeight="1">
      <c r="A328" s="185">
        <v>7100407</v>
      </c>
      <c r="B328" s="214" t="s">
        <v>505</v>
      </c>
      <c r="C328" s="187" t="s">
        <v>506</v>
      </c>
      <c r="D328" s="187" t="s">
        <v>413</v>
      </c>
      <c r="E328" s="186">
        <v>2925</v>
      </c>
      <c r="F328" s="186">
        <v>780</v>
      </c>
      <c r="G328" s="186">
        <v>350</v>
      </c>
      <c r="H328" s="186">
        <v>300</v>
      </c>
      <c r="I328" s="188">
        <v>0</v>
      </c>
      <c r="J328" s="186">
        <v>0</v>
      </c>
      <c r="K328" s="186">
        <v>0</v>
      </c>
      <c r="L328" s="186">
        <v>0</v>
      </c>
      <c r="M328" s="186">
        <v>357.85</v>
      </c>
      <c r="N328" s="186">
        <v>0</v>
      </c>
      <c r="O328" s="186">
        <v>-0.05</v>
      </c>
      <c r="P328" s="186">
        <f t="shared" si="53"/>
        <v>3997.2000000000003</v>
      </c>
      <c r="Q328" s="189"/>
    </row>
    <row r="329" spans="1:17" ht="29.25" customHeight="1">
      <c r="A329" s="185">
        <v>7100411</v>
      </c>
      <c r="B329" s="214" t="s">
        <v>507</v>
      </c>
      <c r="C329" s="187" t="s">
        <v>508</v>
      </c>
      <c r="D329" s="187" t="s">
        <v>413</v>
      </c>
      <c r="E329" s="186">
        <v>2925</v>
      </c>
      <c r="F329" s="186">
        <v>585</v>
      </c>
      <c r="G329" s="186">
        <v>0</v>
      </c>
      <c r="H329" s="186">
        <v>300</v>
      </c>
      <c r="I329" s="188">
        <v>0</v>
      </c>
      <c r="J329" s="186">
        <v>0</v>
      </c>
      <c r="K329" s="186">
        <v>0</v>
      </c>
      <c r="L329" s="186">
        <v>0</v>
      </c>
      <c r="M329" s="186">
        <v>152.74</v>
      </c>
      <c r="N329" s="186">
        <v>0</v>
      </c>
      <c r="O329" s="186">
        <v>-0.14</v>
      </c>
      <c r="P329" s="186">
        <f aca="true" t="shared" si="54" ref="P329:P336">E329+F329+G329+H329+I329-J329-L329-M329-K329+N329-O329</f>
        <v>3657.4</v>
      </c>
      <c r="Q329" s="189"/>
    </row>
    <row r="330" spans="1:17" ht="29.25" customHeight="1">
      <c r="A330" s="185">
        <v>7100412</v>
      </c>
      <c r="B330" s="214" t="s">
        <v>509</v>
      </c>
      <c r="C330" s="187" t="s">
        <v>510</v>
      </c>
      <c r="D330" s="187" t="s">
        <v>413</v>
      </c>
      <c r="E330" s="186">
        <v>2925</v>
      </c>
      <c r="F330" s="186">
        <v>585</v>
      </c>
      <c r="G330" s="186">
        <v>0</v>
      </c>
      <c r="H330" s="186">
        <v>300</v>
      </c>
      <c r="I330" s="188">
        <v>0</v>
      </c>
      <c r="J330" s="186">
        <v>0</v>
      </c>
      <c r="K330" s="186">
        <v>0</v>
      </c>
      <c r="L330" s="186">
        <v>0</v>
      </c>
      <c r="M330" s="186">
        <v>152.74</v>
      </c>
      <c r="N330" s="186">
        <v>0</v>
      </c>
      <c r="O330" s="186">
        <v>-0.14</v>
      </c>
      <c r="P330" s="186">
        <f t="shared" si="54"/>
        <v>3657.4</v>
      </c>
      <c r="Q330" s="189"/>
    </row>
    <row r="331" spans="1:17" ht="29.25" customHeight="1">
      <c r="A331" s="185">
        <v>7100414</v>
      </c>
      <c r="B331" s="214" t="s">
        <v>511</v>
      </c>
      <c r="C331" s="187" t="s">
        <v>512</v>
      </c>
      <c r="D331" s="187" t="s">
        <v>413</v>
      </c>
      <c r="E331" s="186">
        <v>2925</v>
      </c>
      <c r="F331" s="186">
        <v>0</v>
      </c>
      <c r="G331" s="186">
        <v>0</v>
      </c>
      <c r="H331" s="186">
        <v>300</v>
      </c>
      <c r="I331" s="188">
        <v>0</v>
      </c>
      <c r="J331" s="186">
        <v>0</v>
      </c>
      <c r="K331" s="186">
        <v>0</v>
      </c>
      <c r="L331" s="186">
        <v>0</v>
      </c>
      <c r="M331" s="186">
        <v>68.82</v>
      </c>
      <c r="N331" s="186">
        <v>0</v>
      </c>
      <c r="O331" s="186">
        <v>-0.02</v>
      </c>
      <c r="P331" s="186">
        <f t="shared" si="54"/>
        <v>3156.2</v>
      </c>
      <c r="Q331" s="189"/>
    </row>
    <row r="332" spans="1:17" ht="29.25" customHeight="1">
      <c r="A332" s="185">
        <v>7100415</v>
      </c>
      <c r="B332" s="214" t="s">
        <v>513</v>
      </c>
      <c r="C332" s="187" t="s">
        <v>514</v>
      </c>
      <c r="D332" s="187" t="s">
        <v>413</v>
      </c>
      <c r="E332" s="186">
        <v>2925</v>
      </c>
      <c r="F332" s="186">
        <v>0</v>
      </c>
      <c r="G332" s="186">
        <v>0</v>
      </c>
      <c r="H332" s="186">
        <v>300</v>
      </c>
      <c r="I332" s="188">
        <v>0</v>
      </c>
      <c r="J332" s="186">
        <v>0</v>
      </c>
      <c r="K332" s="186">
        <v>0</v>
      </c>
      <c r="L332" s="186">
        <v>0</v>
      </c>
      <c r="M332" s="186">
        <v>68.82</v>
      </c>
      <c r="N332" s="186">
        <v>0</v>
      </c>
      <c r="O332" s="186">
        <v>-0.02</v>
      </c>
      <c r="P332" s="186">
        <f t="shared" si="54"/>
        <v>3156.2</v>
      </c>
      <c r="Q332" s="189"/>
    </row>
    <row r="333" spans="1:17" ht="29.25" customHeight="1">
      <c r="A333" s="185">
        <v>7100417</v>
      </c>
      <c r="B333" s="214" t="s">
        <v>515</v>
      </c>
      <c r="C333" s="187" t="s">
        <v>516</v>
      </c>
      <c r="D333" s="187" t="s">
        <v>413</v>
      </c>
      <c r="E333" s="186">
        <v>2535</v>
      </c>
      <c r="F333" s="186">
        <v>585</v>
      </c>
      <c r="G333" s="186">
        <v>700</v>
      </c>
      <c r="H333" s="186">
        <v>300</v>
      </c>
      <c r="I333" s="188">
        <v>0</v>
      </c>
      <c r="J333" s="186">
        <v>0</v>
      </c>
      <c r="K333" s="186">
        <v>0</v>
      </c>
      <c r="L333" s="186">
        <v>0</v>
      </c>
      <c r="M333" s="186">
        <v>320.24</v>
      </c>
      <c r="N333" s="186">
        <v>0</v>
      </c>
      <c r="O333" s="186">
        <v>-0.04</v>
      </c>
      <c r="P333" s="186">
        <f t="shared" si="54"/>
        <v>3799.8</v>
      </c>
      <c r="Q333" s="189"/>
    </row>
    <row r="334" spans="1:17" ht="29.25" customHeight="1">
      <c r="A334" s="185">
        <v>7100418</v>
      </c>
      <c r="B334" s="214" t="s">
        <v>517</v>
      </c>
      <c r="C334" s="187" t="s">
        <v>518</v>
      </c>
      <c r="D334" s="187" t="s">
        <v>413</v>
      </c>
      <c r="E334" s="186">
        <v>2925</v>
      </c>
      <c r="F334" s="186">
        <v>585</v>
      </c>
      <c r="G334" s="186">
        <v>0</v>
      </c>
      <c r="H334" s="186">
        <v>300</v>
      </c>
      <c r="I334" s="188">
        <v>0</v>
      </c>
      <c r="J334" s="186">
        <v>0</v>
      </c>
      <c r="K334" s="186">
        <v>0</v>
      </c>
      <c r="L334" s="186">
        <v>0</v>
      </c>
      <c r="M334" s="186">
        <v>152.74</v>
      </c>
      <c r="N334" s="186">
        <v>0</v>
      </c>
      <c r="O334" s="186">
        <v>-0.14</v>
      </c>
      <c r="P334" s="186">
        <f t="shared" si="54"/>
        <v>3657.4</v>
      </c>
      <c r="Q334" s="189"/>
    </row>
    <row r="335" spans="1:17" ht="29.25" customHeight="1">
      <c r="A335" s="185">
        <v>7100419</v>
      </c>
      <c r="B335" s="214" t="s">
        <v>519</v>
      </c>
      <c r="C335" s="187" t="s">
        <v>520</v>
      </c>
      <c r="D335" s="187" t="s">
        <v>521</v>
      </c>
      <c r="E335" s="186">
        <v>1836.45</v>
      </c>
      <c r="F335" s="186">
        <v>0</v>
      </c>
      <c r="G335" s="186">
        <v>0</v>
      </c>
      <c r="H335" s="186">
        <v>0</v>
      </c>
      <c r="I335" s="188">
        <v>0</v>
      </c>
      <c r="J335" s="186">
        <v>0</v>
      </c>
      <c r="K335" s="186">
        <v>0</v>
      </c>
      <c r="L335" s="186">
        <v>0</v>
      </c>
      <c r="M335" s="186">
        <v>0</v>
      </c>
      <c r="N335" s="186">
        <v>82.15</v>
      </c>
      <c r="O335" s="186">
        <v>0</v>
      </c>
      <c r="P335" s="186">
        <f t="shared" si="54"/>
        <v>1918.6000000000001</v>
      </c>
      <c r="Q335" s="189"/>
    </row>
    <row r="336" spans="1:17" ht="29.25" customHeight="1">
      <c r="A336" s="185">
        <v>7101001</v>
      </c>
      <c r="B336" s="198" t="s">
        <v>985</v>
      </c>
      <c r="C336" s="187" t="s">
        <v>986</v>
      </c>
      <c r="D336" s="187" t="s">
        <v>987</v>
      </c>
      <c r="E336" s="186">
        <v>4500</v>
      </c>
      <c r="F336" s="186">
        <v>900</v>
      </c>
      <c r="G336" s="186">
        <v>0</v>
      </c>
      <c r="H336" s="186">
        <v>300</v>
      </c>
      <c r="I336" s="213">
        <v>0</v>
      </c>
      <c r="J336" s="186">
        <v>0</v>
      </c>
      <c r="K336" s="186">
        <v>0</v>
      </c>
      <c r="L336" s="186">
        <v>0</v>
      </c>
      <c r="M336" s="186">
        <v>606.18</v>
      </c>
      <c r="N336" s="186">
        <v>0</v>
      </c>
      <c r="O336" s="186">
        <v>0.02</v>
      </c>
      <c r="P336" s="186">
        <f t="shared" si="54"/>
        <v>5093.799999999999</v>
      </c>
      <c r="Q336" s="189"/>
    </row>
    <row r="337" spans="1:17" s="25" customFormat="1" ht="21.75" customHeight="1">
      <c r="A337" s="392"/>
      <c r="B337" s="393" t="s">
        <v>40</v>
      </c>
      <c r="C337" s="395"/>
      <c r="D337" s="395"/>
      <c r="E337" s="423">
        <f>SUM(E317:E336)</f>
        <v>62948.31</v>
      </c>
      <c r="F337" s="424">
        <f aca="true" t="shared" si="55" ref="F337:P337">SUM(F317:F336)</f>
        <v>10191.68</v>
      </c>
      <c r="G337" s="423">
        <f t="shared" si="55"/>
        <v>2800</v>
      </c>
      <c r="H337" s="423">
        <f t="shared" si="55"/>
        <v>5580</v>
      </c>
      <c r="I337" s="423">
        <f t="shared" si="55"/>
        <v>1575</v>
      </c>
      <c r="J337" s="423">
        <f t="shared" si="55"/>
        <v>0</v>
      </c>
      <c r="K337" s="423">
        <f t="shared" si="55"/>
        <v>0</v>
      </c>
      <c r="L337" s="423">
        <f t="shared" si="55"/>
        <v>0</v>
      </c>
      <c r="M337" s="423">
        <f t="shared" si="55"/>
        <v>5777.229999999999</v>
      </c>
      <c r="N337" s="423">
        <f t="shared" si="55"/>
        <v>82.15</v>
      </c>
      <c r="O337" s="423">
        <f t="shared" si="55"/>
        <v>-0.08999999999999998</v>
      </c>
      <c r="P337" s="423">
        <f t="shared" si="55"/>
        <v>77400</v>
      </c>
      <c r="Q337" s="425"/>
    </row>
    <row r="338" spans="1:17" s="25" customFormat="1" ht="11.25" customHeight="1">
      <c r="A338" s="26"/>
      <c r="B338" s="71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20"/>
    </row>
    <row r="339" spans="1:17" s="315" customFormat="1" ht="13.5" customHeight="1">
      <c r="A339" s="312"/>
      <c r="B339" s="313"/>
      <c r="C339" s="313"/>
      <c r="D339" s="313" t="s">
        <v>52</v>
      </c>
      <c r="E339" s="313"/>
      <c r="F339" s="313"/>
      <c r="G339" s="313"/>
      <c r="H339" s="313"/>
      <c r="I339" s="313"/>
      <c r="J339" s="313" t="s">
        <v>54</v>
      </c>
      <c r="K339" s="313"/>
      <c r="L339" s="313"/>
      <c r="M339" s="313"/>
      <c r="N339" s="313"/>
      <c r="O339" s="313"/>
      <c r="P339" s="313"/>
      <c r="Q339" s="314"/>
    </row>
    <row r="340" spans="1:17" s="315" customFormat="1" ht="13.5" customHeight="1">
      <c r="A340" s="312" t="s">
        <v>53</v>
      </c>
      <c r="B340" s="313"/>
      <c r="C340" s="313"/>
      <c r="D340" s="313" t="s">
        <v>51</v>
      </c>
      <c r="E340" s="313"/>
      <c r="F340" s="313"/>
      <c r="G340" s="313"/>
      <c r="H340" s="313"/>
      <c r="I340" s="313"/>
      <c r="J340" s="313" t="s">
        <v>55</v>
      </c>
      <c r="K340" s="313"/>
      <c r="L340" s="313"/>
      <c r="M340" s="313"/>
      <c r="N340" s="313"/>
      <c r="O340" s="313"/>
      <c r="P340" s="313"/>
      <c r="Q340" s="314"/>
    </row>
    <row r="341" spans="2:16" ht="18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7" ht="13.5" customHeight="1">
      <c r="A342" s="119"/>
      <c r="B342" s="218"/>
      <c r="C342" s="218"/>
      <c r="D342" s="218"/>
      <c r="E342" s="218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122"/>
    </row>
    <row r="343" spans="1:17" ht="33.75">
      <c r="A343" s="311" t="s">
        <v>0</v>
      </c>
      <c r="B343" s="22"/>
      <c r="C343" s="6"/>
      <c r="D343" s="133" t="s">
        <v>1074</v>
      </c>
      <c r="E343" s="6"/>
      <c r="F343" s="6"/>
      <c r="G343" s="6"/>
      <c r="H343" s="6"/>
      <c r="I343" s="6"/>
      <c r="J343" s="6"/>
      <c r="K343" s="7"/>
      <c r="L343" s="6"/>
      <c r="M343" s="6"/>
      <c r="N343" s="6"/>
      <c r="O343" s="6"/>
      <c r="P343" s="6"/>
      <c r="Q343" s="29"/>
    </row>
    <row r="344" spans="1:17" ht="20.25">
      <c r="A344" s="8"/>
      <c r="B344" s="136" t="s">
        <v>401</v>
      </c>
      <c r="C344" s="9"/>
      <c r="D344" s="9"/>
      <c r="E344" s="9"/>
      <c r="F344" s="9"/>
      <c r="G344" s="9"/>
      <c r="H344" s="9"/>
      <c r="I344" s="10"/>
      <c r="J344" s="10"/>
      <c r="K344" s="11"/>
      <c r="L344" s="9"/>
      <c r="M344" s="9"/>
      <c r="N344" s="9"/>
      <c r="O344" s="9"/>
      <c r="P344" s="9"/>
      <c r="Q344" s="30" t="s">
        <v>1103</v>
      </c>
    </row>
    <row r="345" spans="1:17" ht="24.75">
      <c r="A345" s="12"/>
      <c r="B345" s="13"/>
      <c r="C345" s="13"/>
      <c r="D345" s="135" t="s">
        <v>231</v>
      </c>
      <c r="E345" s="14"/>
      <c r="F345" s="14"/>
      <c r="G345" s="14"/>
      <c r="H345" s="14"/>
      <c r="I345" s="14"/>
      <c r="J345" s="14"/>
      <c r="K345" s="15"/>
      <c r="L345" s="14"/>
      <c r="M345" s="14"/>
      <c r="N345" s="14"/>
      <c r="O345" s="14"/>
      <c r="P345" s="14"/>
      <c r="Q345" s="31"/>
    </row>
    <row r="346" spans="1:17" s="160" customFormat="1" ht="30" customHeight="1">
      <c r="A346" s="372" t="s">
        <v>1</v>
      </c>
      <c r="B346" s="397" t="s">
        <v>2</v>
      </c>
      <c r="C346" s="397" t="s">
        <v>3</v>
      </c>
      <c r="D346" s="397" t="s">
        <v>4</v>
      </c>
      <c r="E346" s="398" t="s">
        <v>5</v>
      </c>
      <c r="F346" s="399" t="s">
        <v>36</v>
      </c>
      <c r="G346" s="399" t="s">
        <v>43</v>
      </c>
      <c r="H346" s="399" t="s">
        <v>45</v>
      </c>
      <c r="I346" s="398" t="s">
        <v>38</v>
      </c>
      <c r="J346" s="398" t="s">
        <v>22</v>
      </c>
      <c r="K346" s="398" t="s">
        <v>21</v>
      </c>
      <c r="L346" s="399" t="s">
        <v>27</v>
      </c>
      <c r="M346" s="400" t="s">
        <v>23</v>
      </c>
      <c r="N346" s="399" t="s">
        <v>24</v>
      </c>
      <c r="O346" s="399" t="s">
        <v>39</v>
      </c>
      <c r="P346" s="399" t="s">
        <v>37</v>
      </c>
      <c r="Q346" s="401" t="s">
        <v>25</v>
      </c>
    </row>
    <row r="347" spans="1:17" ht="21" customHeight="1">
      <c r="A347" s="302" t="s">
        <v>407</v>
      </c>
      <c r="B347" s="429"/>
      <c r="C347" s="430"/>
      <c r="D347" s="430"/>
      <c r="E347" s="429"/>
      <c r="F347" s="429"/>
      <c r="G347" s="429"/>
      <c r="H347" s="429"/>
      <c r="I347" s="429"/>
      <c r="J347" s="429"/>
      <c r="K347" s="431"/>
      <c r="L347" s="429"/>
      <c r="M347" s="429"/>
      <c r="N347" s="429"/>
      <c r="O347" s="429"/>
      <c r="P347" s="429"/>
      <c r="Q347" s="184"/>
    </row>
    <row r="348" spans="1:17" ht="29.25" customHeight="1">
      <c r="A348" s="185">
        <v>7102001</v>
      </c>
      <c r="B348" s="186" t="s">
        <v>1057</v>
      </c>
      <c r="C348" s="223" t="s">
        <v>1058</v>
      </c>
      <c r="D348" s="187" t="s">
        <v>413</v>
      </c>
      <c r="E348" s="223">
        <v>2925</v>
      </c>
      <c r="F348" s="223">
        <v>0</v>
      </c>
      <c r="G348" s="223">
        <v>0</v>
      </c>
      <c r="H348" s="223">
        <v>200</v>
      </c>
      <c r="I348" s="223">
        <v>0</v>
      </c>
      <c r="J348" s="223">
        <v>0</v>
      </c>
      <c r="K348" s="412">
        <v>0</v>
      </c>
      <c r="L348" s="223">
        <v>0</v>
      </c>
      <c r="M348" s="223">
        <v>68.82</v>
      </c>
      <c r="N348" s="223">
        <v>0</v>
      </c>
      <c r="O348" s="223">
        <v>-0.02</v>
      </c>
      <c r="P348" s="223">
        <f aca="true" t="shared" si="56" ref="P348:P359">E348+F348+G348+H348+I348-J348-L348-M348-K348+N348-O348</f>
        <v>3056.2</v>
      </c>
      <c r="Q348" s="189"/>
    </row>
    <row r="349" spans="1:17" ht="29.25" customHeight="1">
      <c r="A349" s="185">
        <v>7102002</v>
      </c>
      <c r="B349" s="214" t="s">
        <v>991</v>
      </c>
      <c r="C349" s="187" t="s">
        <v>992</v>
      </c>
      <c r="D349" s="187" t="s">
        <v>413</v>
      </c>
      <c r="E349" s="186">
        <v>2925</v>
      </c>
      <c r="F349" s="186">
        <v>975</v>
      </c>
      <c r="G349" s="186">
        <v>0</v>
      </c>
      <c r="H349" s="186">
        <v>300</v>
      </c>
      <c r="I349" s="186">
        <v>0</v>
      </c>
      <c r="J349" s="186">
        <v>0</v>
      </c>
      <c r="K349" s="186">
        <v>0</v>
      </c>
      <c r="L349" s="186">
        <v>0</v>
      </c>
      <c r="M349" s="186">
        <v>333.05</v>
      </c>
      <c r="N349" s="186">
        <v>0</v>
      </c>
      <c r="O349" s="186">
        <v>-0.05</v>
      </c>
      <c r="P349" s="186">
        <f t="shared" si="56"/>
        <v>3867</v>
      </c>
      <c r="Q349" s="189"/>
    </row>
    <row r="350" spans="1:17" ht="29.25" customHeight="1">
      <c r="A350" s="185">
        <v>7102003</v>
      </c>
      <c r="B350" s="214" t="s">
        <v>993</v>
      </c>
      <c r="C350" s="187" t="s">
        <v>994</v>
      </c>
      <c r="D350" s="187" t="s">
        <v>413</v>
      </c>
      <c r="E350" s="186">
        <v>2925</v>
      </c>
      <c r="F350" s="186">
        <v>780</v>
      </c>
      <c r="G350" s="186">
        <v>0</v>
      </c>
      <c r="H350" s="186">
        <v>300</v>
      </c>
      <c r="I350" s="186">
        <v>0</v>
      </c>
      <c r="J350" s="186">
        <v>0</v>
      </c>
      <c r="K350" s="186">
        <v>0</v>
      </c>
      <c r="L350" s="186">
        <v>0</v>
      </c>
      <c r="M350" s="186">
        <v>301.84</v>
      </c>
      <c r="N350" s="186">
        <v>0</v>
      </c>
      <c r="O350" s="186">
        <v>-0.04</v>
      </c>
      <c r="P350" s="186">
        <f t="shared" si="56"/>
        <v>3703.2</v>
      </c>
      <c r="Q350" s="189"/>
    </row>
    <row r="351" spans="1:17" ht="29.25" customHeight="1">
      <c r="A351" s="185">
        <v>7102004</v>
      </c>
      <c r="B351" s="214" t="s">
        <v>995</v>
      </c>
      <c r="C351" s="187" t="s">
        <v>996</v>
      </c>
      <c r="D351" s="187" t="s">
        <v>413</v>
      </c>
      <c r="E351" s="186">
        <v>2925</v>
      </c>
      <c r="F351" s="186">
        <v>780</v>
      </c>
      <c r="G351" s="186">
        <v>0</v>
      </c>
      <c r="H351" s="186">
        <v>300</v>
      </c>
      <c r="I351" s="186">
        <v>0</v>
      </c>
      <c r="J351" s="186">
        <v>0</v>
      </c>
      <c r="K351" s="186">
        <v>0</v>
      </c>
      <c r="L351" s="186">
        <v>0</v>
      </c>
      <c r="M351" s="186">
        <v>301.84</v>
      </c>
      <c r="N351" s="186">
        <v>0</v>
      </c>
      <c r="O351" s="186">
        <v>-0.04</v>
      </c>
      <c r="P351" s="186">
        <f t="shared" si="56"/>
        <v>3703.2</v>
      </c>
      <c r="Q351" s="189"/>
    </row>
    <row r="352" spans="1:17" ht="29.25" customHeight="1">
      <c r="A352" s="185">
        <v>7102005</v>
      </c>
      <c r="B352" s="214" t="s">
        <v>997</v>
      </c>
      <c r="C352" s="187" t="s">
        <v>998</v>
      </c>
      <c r="D352" s="187" t="s">
        <v>413</v>
      </c>
      <c r="E352" s="186">
        <v>2925</v>
      </c>
      <c r="F352" s="186">
        <v>0</v>
      </c>
      <c r="G352" s="186">
        <v>0</v>
      </c>
      <c r="H352" s="186">
        <v>300</v>
      </c>
      <c r="I352" s="188">
        <v>0</v>
      </c>
      <c r="J352" s="186">
        <v>0</v>
      </c>
      <c r="K352" s="186">
        <v>0</v>
      </c>
      <c r="L352" s="186">
        <v>0</v>
      </c>
      <c r="M352" s="186">
        <v>68.82</v>
      </c>
      <c r="N352" s="186">
        <v>0</v>
      </c>
      <c r="O352" s="186">
        <v>-0.02</v>
      </c>
      <c r="P352" s="186">
        <f t="shared" si="56"/>
        <v>3156.2</v>
      </c>
      <c r="Q352" s="189"/>
    </row>
    <row r="353" spans="1:17" ht="29.25" customHeight="1">
      <c r="A353" s="185">
        <v>7102006</v>
      </c>
      <c r="B353" s="214" t="s">
        <v>999</v>
      </c>
      <c r="C353" s="187" t="s">
        <v>1124</v>
      </c>
      <c r="D353" s="187" t="s">
        <v>413</v>
      </c>
      <c r="E353" s="186">
        <v>2925</v>
      </c>
      <c r="F353" s="186">
        <v>975</v>
      </c>
      <c r="G353" s="186">
        <v>0</v>
      </c>
      <c r="H353" s="186">
        <v>300</v>
      </c>
      <c r="I353" s="188">
        <v>300</v>
      </c>
      <c r="J353" s="186">
        <v>0</v>
      </c>
      <c r="K353" s="186">
        <v>0</v>
      </c>
      <c r="L353" s="186">
        <v>0</v>
      </c>
      <c r="M353" s="186">
        <v>381.04</v>
      </c>
      <c r="N353" s="186">
        <v>0</v>
      </c>
      <c r="O353" s="186">
        <v>-0.04</v>
      </c>
      <c r="P353" s="186">
        <f t="shared" si="56"/>
        <v>4119</v>
      </c>
      <c r="Q353" s="189"/>
    </row>
    <row r="354" spans="1:17" ht="29.25" customHeight="1">
      <c r="A354" s="185">
        <v>7102007</v>
      </c>
      <c r="B354" s="214" t="s">
        <v>1000</v>
      </c>
      <c r="C354" s="187" t="s">
        <v>1125</v>
      </c>
      <c r="D354" s="187" t="s">
        <v>413</v>
      </c>
      <c r="E354" s="186">
        <v>2925</v>
      </c>
      <c r="F354" s="186">
        <v>975</v>
      </c>
      <c r="G354" s="186">
        <v>0</v>
      </c>
      <c r="H354" s="186">
        <v>300</v>
      </c>
      <c r="I354" s="188">
        <v>300</v>
      </c>
      <c r="J354" s="186">
        <v>0</v>
      </c>
      <c r="K354" s="186">
        <v>0</v>
      </c>
      <c r="L354" s="186">
        <v>0</v>
      </c>
      <c r="M354" s="186">
        <v>381.04</v>
      </c>
      <c r="N354" s="186">
        <v>0</v>
      </c>
      <c r="O354" s="186">
        <v>-0.04</v>
      </c>
      <c r="P354" s="186">
        <f t="shared" si="56"/>
        <v>4119</v>
      </c>
      <c r="Q354" s="189"/>
    </row>
    <row r="355" spans="1:17" ht="29.25" customHeight="1">
      <c r="A355" s="185">
        <v>7102009</v>
      </c>
      <c r="B355" s="214" t="s">
        <v>1001</v>
      </c>
      <c r="C355" s="187" t="s">
        <v>1126</v>
      </c>
      <c r="D355" s="187" t="s">
        <v>413</v>
      </c>
      <c r="E355" s="186">
        <v>2925</v>
      </c>
      <c r="F355" s="186">
        <v>0</v>
      </c>
      <c r="G355" s="186">
        <v>0</v>
      </c>
      <c r="H355" s="186">
        <v>0</v>
      </c>
      <c r="I355" s="188">
        <v>0</v>
      </c>
      <c r="J355" s="186">
        <v>0</v>
      </c>
      <c r="K355" s="186">
        <v>0</v>
      </c>
      <c r="L355" s="186">
        <v>0</v>
      </c>
      <c r="M355" s="186">
        <v>68.82</v>
      </c>
      <c r="N355" s="186">
        <v>0</v>
      </c>
      <c r="O355" s="186">
        <v>-0.02</v>
      </c>
      <c r="P355" s="186">
        <f t="shared" si="56"/>
        <v>2856.2</v>
      </c>
      <c r="Q355" s="189"/>
    </row>
    <row r="356" spans="1:17" ht="29.25" customHeight="1">
      <c r="A356" s="185">
        <v>7110501</v>
      </c>
      <c r="B356" s="186" t="s">
        <v>522</v>
      </c>
      <c r="C356" s="187" t="s">
        <v>523</v>
      </c>
      <c r="D356" s="187" t="s">
        <v>521</v>
      </c>
      <c r="E356" s="186">
        <v>1928.27</v>
      </c>
      <c r="F356" s="186">
        <v>0</v>
      </c>
      <c r="G356" s="186">
        <v>0</v>
      </c>
      <c r="H356" s="186">
        <v>0</v>
      </c>
      <c r="I356" s="186">
        <v>0</v>
      </c>
      <c r="J356" s="186">
        <v>0</v>
      </c>
      <c r="K356" s="186">
        <v>0</v>
      </c>
      <c r="L356" s="186">
        <v>0</v>
      </c>
      <c r="M356" s="186">
        <v>0</v>
      </c>
      <c r="N356" s="186">
        <v>76.27</v>
      </c>
      <c r="O356" s="186">
        <v>-0.06</v>
      </c>
      <c r="P356" s="186">
        <f t="shared" si="56"/>
        <v>2004.6</v>
      </c>
      <c r="Q356" s="189"/>
    </row>
    <row r="357" spans="1:17" ht="29.25" customHeight="1">
      <c r="A357" s="185">
        <v>7110503</v>
      </c>
      <c r="B357" s="186" t="s">
        <v>524</v>
      </c>
      <c r="C357" s="187" t="s">
        <v>525</v>
      </c>
      <c r="D357" s="187" t="s">
        <v>413</v>
      </c>
      <c r="E357" s="186">
        <v>2925</v>
      </c>
      <c r="F357" s="186">
        <v>585</v>
      </c>
      <c r="G357" s="186">
        <v>0</v>
      </c>
      <c r="H357" s="186">
        <v>300</v>
      </c>
      <c r="I357" s="186">
        <v>0</v>
      </c>
      <c r="J357" s="186">
        <v>0</v>
      </c>
      <c r="K357" s="186">
        <v>0</v>
      </c>
      <c r="L357" s="186">
        <v>0</v>
      </c>
      <c r="M357" s="186">
        <v>152.74</v>
      </c>
      <c r="N357" s="186">
        <v>0</v>
      </c>
      <c r="O357" s="186">
        <v>0.06</v>
      </c>
      <c r="P357" s="186">
        <f t="shared" si="56"/>
        <v>3657.2000000000003</v>
      </c>
      <c r="Q357" s="189"/>
    </row>
    <row r="358" spans="1:17" ht="29.25" customHeight="1">
      <c r="A358" s="185">
        <v>7110510</v>
      </c>
      <c r="B358" s="198" t="s">
        <v>526</v>
      </c>
      <c r="C358" s="187" t="s">
        <v>527</v>
      </c>
      <c r="D358" s="187" t="s">
        <v>413</v>
      </c>
      <c r="E358" s="186">
        <v>2925</v>
      </c>
      <c r="F358" s="186">
        <v>585</v>
      </c>
      <c r="G358" s="186">
        <v>0</v>
      </c>
      <c r="H358" s="186">
        <v>300</v>
      </c>
      <c r="I358" s="186">
        <v>0</v>
      </c>
      <c r="J358" s="186">
        <v>0</v>
      </c>
      <c r="K358" s="186">
        <v>0</v>
      </c>
      <c r="L358" s="186">
        <v>0</v>
      </c>
      <c r="M358" s="186">
        <v>152.74</v>
      </c>
      <c r="N358" s="186">
        <v>0</v>
      </c>
      <c r="O358" s="186">
        <v>0.06</v>
      </c>
      <c r="P358" s="186">
        <f t="shared" si="56"/>
        <v>3657.2000000000003</v>
      </c>
      <c r="Q358" s="189"/>
    </row>
    <row r="359" spans="1:17" ht="29.25" customHeight="1">
      <c r="A359" s="185">
        <v>7110512</v>
      </c>
      <c r="B359" s="198" t="s">
        <v>528</v>
      </c>
      <c r="C359" s="187" t="s">
        <v>529</v>
      </c>
      <c r="D359" s="187" t="s">
        <v>441</v>
      </c>
      <c r="E359" s="186">
        <v>4000.05</v>
      </c>
      <c r="F359" s="186">
        <v>533.34</v>
      </c>
      <c r="G359" s="186">
        <v>0</v>
      </c>
      <c r="H359" s="186">
        <v>300</v>
      </c>
      <c r="I359" s="186">
        <v>0</v>
      </c>
      <c r="J359" s="186">
        <v>0</v>
      </c>
      <c r="K359" s="186">
        <v>0</v>
      </c>
      <c r="L359" s="186">
        <v>0</v>
      </c>
      <c r="M359" s="186">
        <v>439.93</v>
      </c>
      <c r="N359" s="186">
        <v>0</v>
      </c>
      <c r="O359" s="186">
        <v>0.06</v>
      </c>
      <c r="P359" s="186">
        <f t="shared" si="56"/>
        <v>4393.4</v>
      </c>
      <c r="Q359" s="189"/>
    </row>
    <row r="360" spans="1:17" s="271" customFormat="1" ht="24" customHeight="1" hidden="1">
      <c r="A360" s="426"/>
      <c r="B360" s="413"/>
      <c r="C360" s="414"/>
      <c r="D360" s="414"/>
      <c r="E360" s="414">
        <f>SUM(E348:E359)</f>
        <v>35178.32</v>
      </c>
      <c r="F360" s="414">
        <f aca="true" t="shared" si="57" ref="F360:P360">SUM(F348:F359)</f>
        <v>6188.34</v>
      </c>
      <c r="G360" s="414">
        <f t="shared" si="57"/>
        <v>0</v>
      </c>
      <c r="H360" s="414">
        <f t="shared" si="57"/>
        <v>2900</v>
      </c>
      <c r="I360" s="414">
        <f t="shared" si="57"/>
        <v>600</v>
      </c>
      <c r="J360" s="414">
        <f t="shared" si="57"/>
        <v>0</v>
      </c>
      <c r="K360" s="414">
        <f t="shared" si="57"/>
        <v>0</v>
      </c>
      <c r="L360" s="414">
        <f t="shared" si="57"/>
        <v>0</v>
      </c>
      <c r="M360" s="414">
        <f t="shared" si="57"/>
        <v>2650.68</v>
      </c>
      <c r="N360" s="414">
        <f t="shared" si="57"/>
        <v>76.27</v>
      </c>
      <c r="O360" s="414">
        <f t="shared" si="57"/>
        <v>-0.15000000000000002</v>
      </c>
      <c r="P360" s="414">
        <f t="shared" si="57"/>
        <v>42292.399999999994</v>
      </c>
      <c r="Q360" s="427"/>
    </row>
    <row r="361" spans="1:17" s="45" customFormat="1" ht="26.25" customHeight="1">
      <c r="A361" s="306" t="s">
        <v>221</v>
      </c>
      <c r="B361" s="224"/>
      <c r="C361" s="224"/>
      <c r="D361" s="224"/>
      <c r="E361" s="415">
        <f aca="true" t="shared" si="58" ref="E361:P361">E274+E307+E337+E360</f>
        <v>209846.78</v>
      </c>
      <c r="F361" s="415">
        <f t="shared" si="58"/>
        <v>36223.36</v>
      </c>
      <c r="G361" s="415">
        <f t="shared" si="58"/>
        <v>6300</v>
      </c>
      <c r="H361" s="415">
        <f t="shared" si="58"/>
        <v>18100</v>
      </c>
      <c r="I361" s="415">
        <f t="shared" si="58"/>
        <v>3150</v>
      </c>
      <c r="J361" s="415">
        <f t="shared" si="58"/>
        <v>0</v>
      </c>
      <c r="K361" s="415">
        <f t="shared" si="58"/>
        <v>5523.379999999999</v>
      </c>
      <c r="L361" s="415">
        <f t="shared" si="58"/>
        <v>0</v>
      </c>
      <c r="M361" s="415">
        <f t="shared" si="58"/>
        <v>17480.27</v>
      </c>
      <c r="N361" s="415">
        <f t="shared" si="58"/>
        <v>158.42000000000002</v>
      </c>
      <c r="O361" s="415">
        <f t="shared" si="58"/>
        <v>0.7100000000000002</v>
      </c>
      <c r="P361" s="415">
        <f t="shared" si="58"/>
        <v>250774.19999999998</v>
      </c>
      <c r="Q361" s="192"/>
    </row>
    <row r="362" spans="1:17" ht="21" customHeight="1">
      <c r="A362" s="303" t="s">
        <v>530</v>
      </c>
      <c r="B362" s="194"/>
      <c r="C362" s="195"/>
      <c r="D362" s="195"/>
      <c r="E362" s="194"/>
      <c r="F362" s="194"/>
      <c r="G362" s="194"/>
      <c r="H362" s="194"/>
      <c r="I362" s="194"/>
      <c r="J362" s="194"/>
      <c r="K362" s="196"/>
      <c r="L362" s="194"/>
      <c r="M362" s="194"/>
      <c r="N362" s="194"/>
      <c r="O362" s="194"/>
      <c r="P362" s="194"/>
      <c r="Q362" s="197"/>
    </row>
    <row r="363" spans="1:17" ht="29.25" customHeight="1">
      <c r="A363" s="185">
        <v>7100005</v>
      </c>
      <c r="B363" s="186" t="s">
        <v>531</v>
      </c>
      <c r="C363" s="187" t="s">
        <v>532</v>
      </c>
      <c r="D363" s="416" t="s">
        <v>533</v>
      </c>
      <c r="E363" s="186">
        <v>6825</v>
      </c>
      <c r="F363" s="186">
        <v>0</v>
      </c>
      <c r="G363" s="186">
        <v>0</v>
      </c>
      <c r="H363" s="186">
        <v>0</v>
      </c>
      <c r="I363" s="186">
        <v>0</v>
      </c>
      <c r="J363" s="186">
        <v>0</v>
      </c>
      <c r="K363" s="186">
        <v>0</v>
      </c>
      <c r="L363" s="186">
        <v>0</v>
      </c>
      <c r="M363" s="186">
        <v>910.56</v>
      </c>
      <c r="N363" s="186">
        <v>0</v>
      </c>
      <c r="O363" s="186">
        <v>0.04</v>
      </c>
      <c r="P363" s="186">
        <f>E363+F363+G363+H363+I363-J363-L363-M363-K363+N363-O363</f>
        <v>5914.400000000001</v>
      </c>
      <c r="Q363" s="189"/>
    </row>
    <row r="364" spans="1:17" ht="29.25" customHeight="1">
      <c r="A364" s="185">
        <v>7101002</v>
      </c>
      <c r="B364" s="212" t="s">
        <v>988</v>
      </c>
      <c r="C364" s="187" t="s">
        <v>989</v>
      </c>
      <c r="D364" s="416" t="s">
        <v>990</v>
      </c>
      <c r="E364" s="186">
        <v>6825</v>
      </c>
      <c r="F364" s="403">
        <v>2275</v>
      </c>
      <c r="G364" s="186">
        <v>0</v>
      </c>
      <c r="H364" s="186">
        <v>0</v>
      </c>
      <c r="I364" s="213">
        <v>0</v>
      </c>
      <c r="J364" s="186">
        <v>0</v>
      </c>
      <c r="K364" s="186">
        <v>0</v>
      </c>
      <c r="L364" s="186">
        <v>0</v>
      </c>
      <c r="M364" s="186">
        <v>1396.5</v>
      </c>
      <c r="N364" s="186">
        <v>0</v>
      </c>
      <c r="O364" s="186">
        <v>-0.1</v>
      </c>
      <c r="P364" s="186">
        <f>E364+F364+G364+H364+I364-J364-L364-M364-K364+N364-O364</f>
        <v>7703.6</v>
      </c>
      <c r="Q364" s="189"/>
    </row>
    <row r="365" spans="1:17" s="45" customFormat="1" ht="21" customHeight="1">
      <c r="A365" s="306" t="s">
        <v>221</v>
      </c>
      <c r="B365" s="224"/>
      <c r="C365" s="224"/>
      <c r="D365" s="224"/>
      <c r="E365" s="415">
        <f>SUM(E363:E364)</f>
        <v>13650</v>
      </c>
      <c r="F365" s="415">
        <f aca="true" t="shared" si="59" ref="F365:P365">SUM(F363:F364)</f>
        <v>2275</v>
      </c>
      <c r="G365" s="415">
        <f t="shared" si="59"/>
        <v>0</v>
      </c>
      <c r="H365" s="415">
        <f t="shared" si="59"/>
        <v>0</v>
      </c>
      <c r="I365" s="415">
        <f t="shared" si="59"/>
        <v>0</v>
      </c>
      <c r="J365" s="415">
        <f t="shared" si="59"/>
        <v>0</v>
      </c>
      <c r="K365" s="415">
        <f t="shared" si="59"/>
        <v>0</v>
      </c>
      <c r="L365" s="415">
        <f t="shared" si="59"/>
        <v>0</v>
      </c>
      <c r="M365" s="415">
        <f t="shared" si="59"/>
        <v>2307.06</v>
      </c>
      <c r="N365" s="415">
        <f t="shared" si="59"/>
        <v>0</v>
      </c>
      <c r="O365" s="415">
        <f t="shared" si="59"/>
        <v>-0.060000000000000005</v>
      </c>
      <c r="P365" s="415">
        <f t="shared" si="59"/>
        <v>13618</v>
      </c>
      <c r="Q365" s="192"/>
    </row>
    <row r="366" spans="1:17" s="25" customFormat="1" ht="29.25" customHeight="1">
      <c r="A366" s="392"/>
      <c r="B366" s="393" t="s">
        <v>40</v>
      </c>
      <c r="C366" s="394"/>
      <c r="D366" s="394"/>
      <c r="E366" s="394">
        <f>E360+E365</f>
        <v>48828.32</v>
      </c>
      <c r="F366" s="394">
        <f aca="true" t="shared" si="60" ref="F366:P366">F360+F365</f>
        <v>8463.34</v>
      </c>
      <c r="G366" s="394">
        <f t="shared" si="60"/>
        <v>0</v>
      </c>
      <c r="H366" s="394">
        <f t="shared" si="60"/>
        <v>2900</v>
      </c>
      <c r="I366" s="394">
        <f t="shared" si="60"/>
        <v>600</v>
      </c>
      <c r="J366" s="394">
        <f t="shared" si="60"/>
        <v>0</v>
      </c>
      <c r="K366" s="394">
        <f t="shared" si="60"/>
        <v>0</v>
      </c>
      <c r="L366" s="394">
        <f t="shared" si="60"/>
        <v>0</v>
      </c>
      <c r="M366" s="394">
        <f t="shared" si="60"/>
        <v>4957.74</v>
      </c>
      <c r="N366" s="394">
        <f t="shared" si="60"/>
        <v>76.27</v>
      </c>
      <c r="O366" s="394">
        <f t="shared" si="60"/>
        <v>-0.21000000000000002</v>
      </c>
      <c r="P366" s="394">
        <f t="shared" si="60"/>
        <v>55910.399999999994</v>
      </c>
      <c r="Q366" s="425"/>
    </row>
    <row r="367" spans="1:17" s="315" customFormat="1" ht="42.75" customHeight="1">
      <c r="A367" s="312"/>
      <c r="B367" s="313"/>
      <c r="C367" s="313"/>
      <c r="D367" s="313" t="s">
        <v>52</v>
      </c>
      <c r="E367" s="313"/>
      <c r="F367" s="313"/>
      <c r="G367" s="313"/>
      <c r="H367" s="313"/>
      <c r="I367" s="313"/>
      <c r="J367" s="313" t="s">
        <v>54</v>
      </c>
      <c r="K367" s="313"/>
      <c r="L367" s="313"/>
      <c r="M367" s="313"/>
      <c r="N367" s="313"/>
      <c r="O367" s="313"/>
      <c r="P367" s="313"/>
      <c r="Q367" s="314"/>
    </row>
    <row r="368" spans="1:17" s="315" customFormat="1" ht="13.5" customHeight="1">
      <c r="A368" s="312" t="s">
        <v>53</v>
      </c>
      <c r="B368" s="313"/>
      <c r="C368" s="313"/>
      <c r="D368" s="313" t="s">
        <v>51</v>
      </c>
      <c r="E368" s="313"/>
      <c r="F368" s="313"/>
      <c r="G368" s="313"/>
      <c r="H368" s="313"/>
      <c r="I368" s="313"/>
      <c r="J368" s="313" t="s">
        <v>55</v>
      </c>
      <c r="K368" s="313"/>
      <c r="L368" s="313"/>
      <c r="M368" s="313"/>
      <c r="N368" s="313"/>
      <c r="O368" s="313"/>
      <c r="P368" s="313"/>
      <c r="Q368" s="314"/>
    </row>
    <row r="369" spans="2:16" ht="13.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1" spans="1:17" ht="30.75" customHeight="1">
      <c r="A371" s="311" t="s">
        <v>0</v>
      </c>
      <c r="B371" s="37"/>
      <c r="C371" s="6"/>
      <c r="D371" s="133" t="s">
        <v>1074</v>
      </c>
      <c r="E371" s="6"/>
      <c r="F371" s="6"/>
      <c r="G371" s="6"/>
      <c r="H371" s="6"/>
      <c r="I371" s="6"/>
      <c r="J371" s="6"/>
      <c r="K371" s="7"/>
      <c r="L371" s="6"/>
      <c r="M371" s="6"/>
      <c r="N371" s="6"/>
      <c r="O371" s="6"/>
      <c r="P371" s="6"/>
      <c r="Q371" s="29"/>
    </row>
    <row r="372" spans="1:17" ht="17.25" customHeight="1">
      <c r="A372" s="8"/>
      <c r="B372" s="301" t="s">
        <v>534</v>
      </c>
      <c r="C372" s="9"/>
      <c r="D372" s="9"/>
      <c r="E372" s="9"/>
      <c r="F372" s="9"/>
      <c r="G372" s="9"/>
      <c r="H372" s="9"/>
      <c r="I372" s="10"/>
      <c r="J372" s="10"/>
      <c r="K372" s="11"/>
      <c r="L372" s="9"/>
      <c r="M372" s="9"/>
      <c r="N372" s="9"/>
      <c r="O372" s="9"/>
      <c r="P372" s="9"/>
      <c r="Q372" s="30" t="s">
        <v>1104</v>
      </c>
    </row>
    <row r="373" spans="1:17" ht="18.75" customHeight="1">
      <c r="A373" s="12"/>
      <c r="B373" s="49"/>
      <c r="C373" s="13"/>
      <c r="D373" s="135" t="s">
        <v>231</v>
      </c>
      <c r="E373" s="14"/>
      <c r="F373" s="14"/>
      <c r="G373" s="14"/>
      <c r="H373" s="14"/>
      <c r="I373" s="14"/>
      <c r="J373" s="14"/>
      <c r="K373" s="15"/>
      <c r="L373" s="14"/>
      <c r="M373" s="14"/>
      <c r="N373" s="14"/>
      <c r="O373" s="14"/>
      <c r="P373" s="14"/>
      <c r="Q373" s="31"/>
    </row>
    <row r="374" spans="1:17" s="428" customFormat="1" ht="26.25" customHeight="1">
      <c r="A374" s="372" t="s">
        <v>1</v>
      </c>
      <c r="B374" s="373" t="s">
        <v>2</v>
      </c>
      <c r="C374" s="373" t="s">
        <v>3</v>
      </c>
      <c r="D374" s="373" t="s">
        <v>4</v>
      </c>
      <c r="E374" s="399" t="s">
        <v>5</v>
      </c>
      <c r="F374" s="399" t="s">
        <v>36</v>
      </c>
      <c r="G374" s="399" t="s">
        <v>20</v>
      </c>
      <c r="H374" s="399" t="s">
        <v>45</v>
      </c>
      <c r="I374" s="399" t="s">
        <v>38</v>
      </c>
      <c r="J374" s="399" t="s">
        <v>22</v>
      </c>
      <c r="K374" s="399" t="s">
        <v>21</v>
      </c>
      <c r="L374" s="399" t="s">
        <v>27</v>
      </c>
      <c r="M374" s="399" t="s">
        <v>23</v>
      </c>
      <c r="N374" s="399" t="s">
        <v>24</v>
      </c>
      <c r="O374" s="399" t="s">
        <v>39</v>
      </c>
      <c r="P374" s="399" t="s">
        <v>37</v>
      </c>
      <c r="Q374" s="433" t="s">
        <v>25</v>
      </c>
    </row>
    <row r="375" spans="1:17" ht="21" customHeight="1">
      <c r="A375" s="436" t="s">
        <v>535</v>
      </c>
      <c r="B375" s="182"/>
      <c r="C375" s="182"/>
      <c r="D375" s="182"/>
      <c r="E375" s="182"/>
      <c r="F375" s="182"/>
      <c r="G375" s="182"/>
      <c r="H375" s="182"/>
      <c r="I375" s="182"/>
      <c r="J375" s="182"/>
      <c r="K375" s="183"/>
      <c r="L375" s="182"/>
      <c r="M375" s="182"/>
      <c r="N375" s="182"/>
      <c r="O375" s="182"/>
      <c r="P375" s="182"/>
      <c r="Q375" s="184"/>
    </row>
    <row r="376" spans="1:17" ht="28.5" customHeight="1">
      <c r="A376" s="185">
        <v>800001</v>
      </c>
      <c r="B376" s="186" t="s">
        <v>1002</v>
      </c>
      <c r="C376" s="187" t="s">
        <v>1003</v>
      </c>
      <c r="D376" s="187" t="s">
        <v>966</v>
      </c>
      <c r="E376" s="186">
        <v>7166.25</v>
      </c>
      <c r="F376" s="186">
        <v>0</v>
      </c>
      <c r="G376" s="186">
        <v>0</v>
      </c>
      <c r="H376" s="186">
        <v>0</v>
      </c>
      <c r="I376" s="186">
        <v>0</v>
      </c>
      <c r="J376" s="186">
        <v>0</v>
      </c>
      <c r="K376" s="186">
        <v>0</v>
      </c>
      <c r="L376" s="186">
        <v>0</v>
      </c>
      <c r="M376" s="186">
        <v>983.45</v>
      </c>
      <c r="N376" s="186">
        <v>0</v>
      </c>
      <c r="O376" s="186">
        <v>0</v>
      </c>
      <c r="P376" s="186">
        <f>E376+F376+G376+I376-J376-L376-M376-K376+N376-O376</f>
        <v>6182.8</v>
      </c>
      <c r="Q376" s="189"/>
    </row>
    <row r="377" spans="1:17" ht="28.5" customHeight="1">
      <c r="A377" s="185">
        <v>8100207</v>
      </c>
      <c r="B377" s="186" t="s">
        <v>549</v>
      </c>
      <c r="C377" s="187" t="s">
        <v>550</v>
      </c>
      <c r="D377" s="187" t="s">
        <v>6</v>
      </c>
      <c r="E377" s="186">
        <v>3070.95</v>
      </c>
      <c r="F377" s="186">
        <v>0</v>
      </c>
      <c r="G377" s="186">
        <v>0</v>
      </c>
      <c r="H377" s="186">
        <v>0</v>
      </c>
      <c r="I377" s="186">
        <v>0</v>
      </c>
      <c r="J377" s="186">
        <v>0</v>
      </c>
      <c r="K377" s="186">
        <v>0</v>
      </c>
      <c r="L377" s="186">
        <v>0</v>
      </c>
      <c r="M377" s="186">
        <v>84.7</v>
      </c>
      <c r="N377" s="186">
        <v>0</v>
      </c>
      <c r="O377" s="186">
        <v>0.05</v>
      </c>
      <c r="P377" s="186">
        <f>E377+F377+G377+I377-J377-L377-M377-K377+N377-O377</f>
        <v>2986.2</v>
      </c>
      <c r="Q377" s="189"/>
    </row>
    <row r="378" spans="1:17" ht="28.5" customHeight="1">
      <c r="A378" s="185">
        <v>10100101</v>
      </c>
      <c r="B378" s="186" t="s">
        <v>558</v>
      </c>
      <c r="C378" s="187" t="s">
        <v>559</v>
      </c>
      <c r="D378" s="187" t="s">
        <v>6</v>
      </c>
      <c r="E378" s="186">
        <v>2998.8</v>
      </c>
      <c r="F378" s="186">
        <v>0</v>
      </c>
      <c r="G378" s="186">
        <v>0</v>
      </c>
      <c r="H378" s="186">
        <v>0</v>
      </c>
      <c r="I378" s="186">
        <v>0</v>
      </c>
      <c r="J378" s="186">
        <v>0</v>
      </c>
      <c r="K378" s="186">
        <v>0</v>
      </c>
      <c r="L378" s="186">
        <v>0</v>
      </c>
      <c r="M378" s="186">
        <v>76.85</v>
      </c>
      <c r="N378" s="186">
        <v>0</v>
      </c>
      <c r="O378" s="186">
        <v>-0.05</v>
      </c>
      <c r="P378" s="186">
        <f>E378+F378+G378+I378-J378-L378-M378-K378+N378-O378</f>
        <v>2922.0000000000005</v>
      </c>
      <c r="Q378" s="189"/>
    </row>
    <row r="379" spans="1:17" ht="19.5" customHeight="1">
      <c r="A379" s="306" t="s">
        <v>221</v>
      </c>
      <c r="B379" s="186"/>
      <c r="C379" s="187"/>
      <c r="D379" s="187"/>
      <c r="E379" s="193">
        <f aca="true" t="shared" si="61" ref="E379:P379">SUM(E376:E378)</f>
        <v>13236</v>
      </c>
      <c r="F379" s="432">
        <f t="shared" si="61"/>
        <v>0</v>
      </c>
      <c r="G379" s="432">
        <f t="shared" si="61"/>
        <v>0</v>
      </c>
      <c r="H379" s="432">
        <f t="shared" si="61"/>
        <v>0</v>
      </c>
      <c r="I379" s="432">
        <f t="shared" si="61"/>
        <v>0</v>
      </c>
      <c r="J379" s="432">
        <f t="shared" si="61"/>
        <v>0</v>
      </c>
      <c r="K379" s="432">
        <f t="shared" si="61"/>
        <v>0</v>
      </c>
      <c r="L379" s="432">
        <f t="shared" si="61"/>
        <v>0</v>
      </c>
      <c r="M379" s="432">
        <f t="shared" si="61"/>
        <v>1145</v>
      </c>
      <c r="N379" s="432">
        <f t="shared" si="61"/>
        <v>0</v>
      </c>
      <c r="O379" s="432">
        <f t="shared" si="61"/>
        <v>0</v>
      </c>
      <c r="P379" s="432">
        <f t="shared" si="61"/>
        <v>12091</v>
      </c>
      <c r="Q379" s="189"/>
    </row>
    <row r="380" spans="1:17" ht="21" customHeight="1">
      <c r="A380" s="434" t="s">
        <v>536</v>
      </c>
      <c r="B380" s="194"/>
      <c r="C380" s="195"/>
      <c r="D380" s="195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7"/>
    </row>
    <row r="381" spans="1:17" ht="28.5" customHeight="1">
      <c r="A381" s="185">
        <v>810001</v>
      </c>
      <c r="B381" s="186" t="s">
        <v>1004</v>
      </c>
      <c r="C381" s="187" t="s">
        <v>1005</v>
      </c>
      <c r="D381" s="187" t="s">
        <v>1006</v>
      </c>
      <c r="E381" s="186">
        <v>5500.5</v>
      </c>
      <c r="F381" s="186">
        <v>0</v>
      </c>
      <c r="G381" s="186">
        <v>0</v>
      </c>
      <c r="H381" s="186">
        <v>0</v>
      </c>
      <c r="I381" s="186">
        <v>0</v>
      </c>
      <c r="J381" s="186">
        <v>0</v>
      </c>
      <c r="K381" s="186">
        <v>0</v>
      </c>
      <c r="L381" s="186">
        <v>0</v>
      </c>
      <c r="M381" s="186">
        <v>627.65</v>
      </c>
      <c r="N381" s="186">
        <v>0</v>
      </c>
      <c r="O381" s="186">
        <v>-0.15</v>
      </c>
      <c r="P381" s="186">
        <f>E381+F381+G381+I381-J381-L381-M381-K381+N381-O381</f>
        <v>4873</v>
      </c>
      <c r="Q381" s="189"/>
    </row>
    <row r="382" spans="1:17" ht="18.75" customHeight="1">
      <c r="A382" s="306" t="s">
        <v>221</v>
      </c>
      <c r="B382" s="186"/>
      <c r="C382" s="187"/>
      <c r="D382" s="187"/>
      <c r="E382" s="432">
        <f>E381</f>
        <v>5500.5</v>
      </c>
      <c r="F382" s="432">
        <f aca="true" t="shared" si="62" ref="F382:P382">F381</f>
        <v>0</v>
      </c>
      <c r="G382" s="432">
        <f t="shared" si="62"/>
        <v>0</v>
      </c>
      <c r="H382" s="432">
        <f t="shared" si="62"/>
        <v>0</v>
      </c>
      <c r="I382" s="432">
        <f t="shared" si="62"/>
        <v>0</v>
      </c>
      <c r="J382" s="432">
        <f t="shared" si="62"/>
        <v>0</v>
      </c>
      <c r="K382" s="432">
        <f t="shared" si="62"/>
        <v>0</v>
      </c>
      <c r="L382" s="432">
        <f t="shared" si="62"/>
        <v>0</v>
      </c>
      <c r="M382" s="432">
        <f t="shared" si="62"/>
        <v>627.65</v>
      </c>
      <c r="N382" s="432">
        <f t="shared" si="62"/>
        <v>0</v>
      </c>
      <c r="O382" s="432">
        <f t="shared" si="62"/>
        <v>-0.15</v>
      </c>
      <c r="P382" s="432">
        <f t="shared" si="62"/>
        <v>4873</v>
      </c>
      <c r="Q382" s="189"/>
    </row>
    <row r="383" spans="1:17" ht="21" customHeight="1">
      <c r="A383" s="434" t="s">
        <v>537</v>
      </c>
      <c r="B383" s="194"/>
      <c r="C383" s="195"/>
      <c r="D383" s="195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7"/>
    </row>
    <row r="384" spans="1:17" ht="28.5" customHeight="1">
      <c r="A384" s="185">
        <v>820001</v>
      </c>
      <c r="B384" s="186" t="s">
        <v>1059</v>
      </c>
      <c r="C384" s="187" t="s">
        <v>1060</v>
      </c>
      <c r="D384" s="416" t="s">
        <v>1127</v>
      </c>
      <c r="E384" s="186">
        <v>2998.8</v>
      </c>
      <c r="F384" s="186">
        <v>0</v>
      </c>
      <c r="G384" s="186">
        <v>0</v>
      </c>
      <c r="H384" s="186">
        <v>0</v>
      </c>
      <c r="I384" s="186">
        <v>399.84</v>
      </c>
      <c r="J384" s="186">
        <v>0</v>
      </c>
      <c r="K384" s="186">
        <v>0</v>
      </c>
      <c r="L384" s="186">
        <v>0</v>
      </c>
      <c r="M384" s="186">
        <v>140.63</v>
      </c>
      <c r="N384" s="186">
        <v>0</v>
      </c>
      <c r="O384" s="186">
        <v>0.01</v>
      </c>
      <c r="P384" s="186">
        <f aca="true" t="shared" si="63" ref="P384:P397">E384+F384+G384+I384-J384-L384-M384-K384+N384-O384</f>
        <v>3258</v>
      </c>
      <c r="Q384" s="189"/>
    </row>
    <row r="385" spans="1:17" ht="28.5" customHeight="1">
      <c r="A385" s="185">
        <v>8100201</v>
      </c>
      <c r="B385" s="186" t="s">
        <v>538</v>
      </c>
      <c r="C385" s="187" t="s">
        <v>539</v>
      </c>
      <c r="D385" s="416" t="s">
        <v>1127</v>
      </c>
      <c r="E385" s="186">
        <v>3204.9</v>
      </c>
      <c r="F385" s="186">
        <v>0</v>
      </c>
      <c r="G385" s="186">
        <v>0</v>
      </c>
      <c r="H385" s="186">
        <v>0</v>
      </c>
      <c r="I385" s="186">
        <v>0</v>
      </c>
      <c r="J385" s="186">
        <v>0</v>
      </c>
      <c r="K385" s="186">
        <v>209.01</v>
      </c>
      <c r="L385" s="186">
        <v>0</v>
      </c>
      <c r="M385" s="186">
        <v>119.55</v>
      </c>
      <c r="N385" s="186">
        <v>0</v>
      </c>
      <c r="O385" s="186">
        <v>-0.06</v>
      </c>
      <c r="P385" s="186">
        <f t="shared" si="63"/>
        <v>2876.4</v>
      </c>
      <c r="Q385" s="189"/>
    </row>
    <row r="386" spans="1:17" ht="28.5" customHeight="1">
      <c r="A386" s="185">
        <v>8100202</v>
      </c>
      <c r="B386" s="186" t="s">
        <v>540</v>
      </c>
      <c r="C386" s="187" t="s">
        <v>541</v>
      </c>
      <c r="D386" s="416" t="s">
        <v>1127</v>
      </c>
      <c r="E386" s="186">
        <v>2842.65</v>
      </c>
      <c r="F386" s="186">
        <v>0</v>
      </c>
      <c r="G386" s="186">
        <v>0</v>
      </c>
      <c r="H386" s="186">
        <v>0</v>
      </c>
      <c r="I386" s="186">
        <v>0</v>
      </c>
      <c r="J386" s="186">
        <v>0</v>
      </c>
      <c r="K386" s="186">
        <v>0</v>
      </c>
      <c r="L386" s="186">
        <v>0</v>
      </c>
      <c r="M386" s="186">
        <v>59.86</v>
      </c>
      <c r="N386" s="186">
        <v>0</v>
      </c>
      <c r="O386" s="186">
        <v>-0.01</v>
      </c>
      <c r="P386" s="186">
        <f t="shared" si="63"/>
        <v>2782.8</v>
      </c>
      <c r="Q386" s="189"/>
    </row>
    <row r="387" spans="1:17" ht="28.5" customHeight="1">
      <c r="A387" s="185">
        <v>8100203</v>
      </c>
      <c r="B387" s="186" t="s">
        <v>542</v>
      </c>
      <c r="C387" s="187" t="s">
        <v>543</v>
      </c>
      <c r="D387" s="187" t="s">
        <v>544</v>
      </c>
      <c r="E387" s="186">
        <v>3783.75</v>
      </c>
      <c r="F387" s="186">
        <v>0</v>
      </c>
      <c r="G387" s="186">
        <v>0</v>
      </c>
      <c r="H387" s="186">
        <v>0</v>
      </c>
      <c r="I387" s="186">
        <v>0</v>
      </c>
      <c r="J387" s="186">
        <v>0</v>
      </c>
      <c r="K387" s="186">
        <v>0</v>
      </c>
      <c r="L387" s="186">
        <v>0</v>
      </c>
      <c r="M387" s="186">
        <v>314.44</v>
      </c>
      <c r="N387" s="186">
        <v>0</v>
      </c>
      <c r="O387" s="186">
        <v>0.11</v>
      </c>
      <c r="P387" s="186">
        <f t="shared" si="63"/>
        <v>3469.2</v>
      </c>
      <c r="Q387" s="189"/>
    </row>
    <row r="388" spans="1:17" ht="28.5" customHeight="1">
      <c r="A388" s="185">
        <v>8100210</v>
      </c>
      <c r="B388" s="186" t="s">
        <v>551</v>
      </c>
      <c r="C388" s="187" t="s">
        <v>552</v>
      </c>
      <c r="D388" s="187" t="s">
        <v>553</v>
      </c>
      <c r="E388" s="186">
        <v>2942.1</v>
      </c>
      <c r="F388" s="186">
        <v>0</v>
      </c>
      <c r="G388" s="186">
        <v>0</v>
      </c>
      <c r="H388" s="186">
        <v>0</v>
      </c>
      <c r="I388" s="186">
        <v>0</v>
      </c>
      <c r="J388" s="186">
        <v>0</v>
      </c>
      <c r="K388" s="186">
        <v>0</v>
      </c>
      <c r="L388" s="186">
        <v>0</v>
      </c>
      <c r="M388" s="186">
        <v>70.68</v>
      </c>
      <c r="N388" s="186">
        <v>0</v>
      </c>
      <c r="O388" s="186">
        <v>0.02</v>
      </c>
      <c r="P388" s="186">
        <f t="shared" si="63"/>
        <v>2871.4</v>
      </c>
      <c r="Q388" s="189"/>
    </row>
    <row r="389" spans="1:17" ht="28.5" customHeight="1">
      <c r="A389" s="185">
        <v>8100211</v>
      </c>
      <c r="B389" s="186" t="s">
        <v>554</v>
      </c>
      <c r="C389" s="187" t="s">
        <v>555</v>
      </c>
      <c r="D389" s="187" t="s">
        <v>553</v>
      </c>
      <c r="E389" s="186">
        <v>2942.1</v>
      </c>
      <c r="F389" s="186">
        <v>0</v>
      </c>
      <c r="G389" s="186">
        <v>0</v>
      </c>
      <c r="H389" s="186">
        <v>0</v>
      </c>
      <c r="I389" s="186">
        <v>0</v>
      </c>
      <c r="J389" s="186">
        <v>0</v>
      </c>
      <c r="K389" s="186">
        <v>0</v>
      </c>
      <c r="L389" s="186">
        <v>0</v>
      </c>
      <c r="M389" s="186">
        <v>70.68</v>
      </c>
      <c r="N389" s="186">
        <v>0</v>
      </c>
      <c r="O389" s="186">
        <v>0.02</v>
      </c>
      <c r="P389" s="186">
        <f t="shared" si="63"/>
        <v>2871.4</v>
      </c>
      <c r="Q389" s="189"/>
    </row>
    <row r="390" spans="1:17" ht="28.5" customHeight="1">
      <c r="A390" s="185">
        <v>8100212</v>
      </c>
      <c r="B390" s="186" t="s">
        <v>556</v>
      </c>
      <c r="C390" s="187" t="s">
        <v>557</v>
      </c>
      <c r="D390" s="187" t="s">
        <v>553</v>
      </c>
      <c r="E390" s="186">
        <v>2942.1</v>
      </c>
      <c r="F390" s="186">
        <v>0</v>
      </c>
      <c r="G390" s="186">
        <v>0</v>
      </c>
      <c r="H390" s="186">
        <v>0</v>
      </c>
      <c r="I390" s="186">
        <v>0</v>
      </c>
      <c r="J390" s="186">
        <v>0</v>
      </c>
      <c r="K390" s="186">
        <v>0</v>
      </c>
      <c r="L390" s="186">
        <v>0</v>
      </c>
      <c r="M390" s="186">
        <v>70.68</v>
      </c>
      <c r="N390" s="186">
        <v>0</v>
      </c>
      <c r="O390" s="186">
        <v>0.02</v>
      </c>
      <c r="P390" s="186">
        <f t="shared" si="63"/>
        <v>2871.4</v>
      </c>
      <c r="Q390" s="189"/>
    </row>
    <row r="391" spans="1:17" ht="28.5" customHeight="1">
      <c r="A391" s="185">
        <v>10100201</v>
      </c>
      <c r="B391" s="186" t="s">
        <v>566</v>
      </c>
      <c r="C391" s="187" t="s">
        <v>567</v>
      </c>
      <c r="D391" s="187" t="s">
        <v>568</v>
      </c>
      <c r="E391" s="186">
        <v>3853.24</v>
      </c>
      <c r="F391" s="186">
        <v>0</v>
      </c>
      <c r="G391" s="186">
        <v>0</v>
      </c>
      <c r="H391" s="186">
        <v>0</v>
      </c>
      <c r="I391" s="186">
        <v>0</v>
      </c>
      <c r="J391" s="186">
        <v>0</v>
      </c>
      <c r="K391" s="186">
        <v>0</v>
      </c>
      <c r="L391" s="186">
        <v>0</v>
      </c>
      <c r="M391" s="186">
        <v>325.56</v>
      </c>
      <c r="N391" s="186">
        <v>0</v>
      </c>
      <c r="O391" s="186">
        <v>-0.12</v>
      </c>
      <c r="P391" s="186">
        <f t="shared" si="63"/>
        <v>3527.7999999999997</v>
      </c>
      <c r="Q391" s="189"/>
    </row>
    <row r="392" spans="1:17" ht="28.5" customHeight="1">
      <c r="A392" s="185">
        <v>10100202</v>
      </c>
      <c r="B392" s="186" t="s">
        <v>569</v>
      </c>
      <c r="C392" s="187" t="s">
        <v>570</v>
      </c>
      <c r="D392" s="187" t="s">
        <v>908</v>
      </c>
      <c r="E392" s="186">
        <v>3853.24</v>
      </c>
      <c r="F392" s="186">
        <v>0</v>
      </c>
      <c r="G392" s="186">
        <v>0</v>
      </c>
      <c r="H392" s="186">
        <v>0</v>
      </c>
      <c r="I392" s="186">
        <v>0</v>
      </c>
      <c r="J392" s="186">
        <v>0</v>
      </c>
      <c r="K392" s="186">
        <v>0</v>
      </c>
      <c r="L392" s="186">
        <v>0</v>
      </c>
      <c r="M392" s="186">
        <v>325.56</v>
      </c>
      <c r="N392" s="186">
        <v>0</v>
      </c>
      <c r="O392" s="186">
        <v>-0.12</v>
      </c>
      <c r="P392" s="186">
        <f t="shared" si="63"/>
        <v>3527.7999999999997</v>
      </c>
      <c r="Q392" s="189"/>
    </row>
    <row r="393" spans="1:17" ht="28.5" customHeight="1">
      <c r="A393" s="185">
        <v>11100201</v>
      </c>
      <c r="B393" s="186" t="s">
        <v>581</v>
      </c>
      <c r="C393" s="187" t="s">
        <v>582</v>
      </c>
      <c r="D393" s="187" t="s">
        <v>13</v>
      </c>
      <c r="E393" s="186">
        <v>2514.75</v>
      </c>
      <c r="F393" s="186">
        <v>0</v>
      </c>
      <c r="G393" s="186">
        <v>0</v>
      </c>
      <c r="H393" s="186">
        <v>0</v>
      </c>
      <c r="I393" s="186">
        <v>0</v>
      </c>
      <c r="J393" s="186">
        <v>0</v>
      </c>
      <c r="K393" s="186">
        <v>155.25</v>
      </c>
      <c r="L393" s="186">
        <v>0</v>
      </c>
      <c r="M393" s="186">
        <v>9.26</v>
      </c>
      <c r="N393" s="186">
        <v>0</v>
      </c>
      <c r="O393" s="186">
        <v>0.04</v>
      </c>
      <c r="P393" s="186">
        <f t="shared" si="63"/>
        <v>2350.2</v>
      </c>
      <c r="Q393" s="189"/>
    </row>
    <row r="394" spans="1:17" ht="28.5" customHeight="1">
      <c r="A394" s="185">
        <v>11100203</v>
      </c>
      <c r="B394" s="186" t="s">
        <v>585</v>
      </c>
      <c r="C394" s="187" t="s">
        <v>586</v>
      </c>
      <c r="D394" s="187" t="s">
        <v>13</v>
      </c>
      <c r="E394" s="186">
        <v>2514.75</v>
      </c>
      <c r="F394" s="186">
        <v>0</v>
      </c>
      <c r="G394" s="186">
        <v>0</v>
      </c>
      <c r="H394" s="186">
        <v>0</v>
      </c>
      <c r="I394" s="186">
        <v>0</v>
      </c>
      <c r="J394" s="186">
        <v>0</v>
      </c>
      <c r="K394" s="186">
        <v>0</v>
      </c>
      <c r="L394" s="186">
        <v>0</v>
      </c>
      <c r="M394" s="186">
        <v>9.26</v>
      </c>
      <c r="N394" s="186">
        <v>0</v>
      </c>
      <c r="O394" s="186">
        <v>0.09</v>
      </c>
      <c r="P394" s="186">
        <f t="shared" si="63"/>
        <v>2505.3999999999996</v>
      </c>
      <c r="Q394" s="189"/>
    </row>
    <row r="395" spans="1:17" ht="28.5" customHeight="1">
      <c r="A395" s="185">
        <v>11100209</v>
      </c>
      <c r="B395" s="186" t="s">
        <v>593</v>
      </c>
      <c r="C395" s="187" t="s">
        <v>594</v>
      </c>
      <c r="D395" s="187" t="s">
        <v>13</v>
      </c>
      <c r="E395" s="186">
        <v>3137.7</v>
      </c>
      <c r="F395" s="186">
        <v>0</v>
      </c>
      <c r="G395" s="186">
        <v>0</v>
      </c>
      <c r="H395" s="186">
        <v>0</v>
      </c>
      <c r="I395" s="186">
        <v>0</v>
      </c>
      <c r="J395" s="186">
        <v>0</v>
      </c>
      <c r="K395" s="186">
        <v>0</v>
      </c>
      <c r="L395" s="186">
        <v>0</v>
      </c>
      <c r="M395" s="186">
        <v>112.24</v>
      </c>
      <c r="N395" s="186">
        <v>0</v>
      </c>
      <c r="O395" s="186">
        <v>0.06</v>
      </c>
      <c r="P395" s="186">
        <f t="shared" si="63"/>
        <v>3025.4</v>
      </c>
      <c r="Q395" s="189"/>
    </row>
    <row r="396" spans="1:17" ht="28.5" customHeight="1">
      <c r="A396" s="185">
        <v>11100210</v>
      </c>
      <c r="B396" s="186" t="s">
        <v>595</v>
      </c>
      <c r="C396" s="187" t="s">
        <v>596</v>
      </c>
      <c r="D396" s="187" t="s">
        <v>13</v>
      </c>
      <c r="E396" s="186">
        <v>2514.75</v>
      </c>
      <c r="F396" s="186">
        <v>0</v>
      </c>
      <c r="G396" s="186">
        <v>0</v>
      </c>
      <c r="H396" s="186">
        <v>0</v>
      </c>
      <c r="I396" s="186">
        <v>0</v>
      </c>
      <c r="J396" s="186">
        <v>0</v>
      </c>
      <c r="K396" s="186">
        <v>134.5</v>
      </c>
      <c r="L396" s="186">
        <v>0</v>
      </c>
      <c r="M396" s="186">
        <v>9.26</v>
      </c>
      <c r="N396" s="186">
        <v>0</v>
      </c>
      <c r="O396" s="186">
        <v>-0.01</v>
      </c>
      <c r="P396" s="186">
        <f t="shared" si="63"/>
        <v>2371</v>
      </c>
      <c r="Q396" s="189"/>
    </row>
    <row r="397" spans="1:17" ht="28.5" customHeight="1">
      <c r="A397" s="185">
        <v>15100000</v>
      </c>
      <c r="B397" s="186" t="s">
        <v>746</v>
      </c>
      <c r="C397" s="187" t="s">
        <v>747</v>
      </c>
      <c r="D397" s="187" t="s">
        <v>1081</v>
      </c>
      <c r="E397" s="186">
        <v>3858.6</v>
      </c>
      <c r="F397" s="186">
        <v>0</v>
      </c>
      <c r="G397" s="186">
        <v>0</v>
      </c>
      <c r="H397" s="186">
        <v>0</v>
      </c>
      <c r="I397" s="186">
        <v>0</v>
      </c>
      <c r="J397" s="186">
        <v>0</v>
      </c>
      <c r="K397" s="186">
        <v>0</v>
      </c>
      <c r="L397" s="186">
        <v>0</v>
      </c>
      <c r="M397" s="186">
        <v>326.42</v>
      </c>
      <c r="N397" s="186">
        <v>0</v>
      </c>
      <c r="O397" s="186">
        <v>-0.02</v>
      </c>
      <c r="P397" s="186">
        <f t="shared" si="63"/>
        <v>3532.2</v>
      </c>
      <c r="Q397" s="189"/>
    </row>
    <row r="398" spans="1:17" ht="19.5" customHeight="1">
      <c r="A398" s="437" t="s">
        <v>221</v>
      </c>
      <c r="B398" s="216"/>
      <c r="C398" s="215"/>
      <c r="D398" s="215"/>
      <c r="E398" s="435">
        <f>SUM(E384:E397)</f>
        <v>43903.42999999999</v>
      </c>
      <c r="F398" s="435">
        <f aca="true" t="shared" si="64" ref="F398:P398">SUM(F384:F397)</f>
        <v>0</v>
      </c>
      <c r="G398" s="435">
        <f t="shared" si="64"/>
        <v>0</v>
      </c>
      <c r="H398" s="435">
        <f t="shared" si="64"/>
        <v>0</v>
      </c>
      <c r="I398" s="435">
        <f t="shared" si="64"/>
        <v>399.84</v>
      </c>
      <c r="J398" s="435">
        <f t="shared" si="64"/>
        <v>0</v>
      </c>
      <c r="K398" s="435">
        <f t="shared" si="64"/>
        <v>498.76</v>
      </c>
      <c r="L398" s="435">
        <f t="shared" si="64"/>
        <v>0</v>
      </c>
      <c r="M398" s="435">
        <f t="shared" si="64"/>
        <v>1964.0800000000002</v>
      </c>
      <c r="N398" s="435">
        <f t="shared" si="64"/>
        <v>0</v>
      </c>
      <c r="O398" s="435">
        <f t="shared" si="64"/>
        <v>0.030000000000000023</v>
      </c>
      <c r="P398" s="435">
        <f t="shared" si="64"/>
        <v>41840.4</v>
      </c>
      <c r="Q398" s="217"/>
    </row>
    <row r="399" spans="1:17" s="25" customFormat="1" ht="24" customHeight="1">
      <c r="A399" s="65"/>
      <c r="B399" s="308" t="s">
        <v>40</v>
      </c>
      <c r="C399" s="74"/>
      <c r="D399" s="74"/>
      <c r="E399" s="93">
        <f aca="true" t="shared" si="65" ref="E399:P399">E379+E382+E398</f>
        <v>62639.92999999999</v>
      </c>
      <c r="F399" s="93">
        <f t="shared" si="65"/>
        <v>0</v>
      </c>
      <c r="G399" s="93">
        <f t="shared" si="65"/>
        <v>0</v>
      </c>
      <c r="H399" s="93">
        <f t="shared" si="65"/>
        <v>0</v>
      </c>
      <c r="I399" s="93">
        <f t="shared" si="65"/>
        <v>399.84</v>
      </c>
      <c r="J399" s="93">
        <f t="shared" si="65"/>
        <v>0</v>
      </c>
      <c r="K399" s="93">
        <f t="shared" si="65"/>
        <v>498.76</v>
      </c>
      <c r="L399" s="93">
        <f t="shared" si="65"/>
        <v>0</v>
      </c>
      <c r="M399" s="93">
        <f t="shared" si="65"/>
        <v>3736.7300000000005</v>
      </c>
      <c r="N399" s="93">
        <f t="shared" si="65"/>
        <v>0</v>
      </c>
      <c r="O399" s="93">
        <f t="shared" si="65"/>
        <v>-0.11999999999999997</v>
      </c>
      <c r="P399" s="93">
        <f t="shared" si="65"/>
        <v>58804.4</v>
      </c>
      <c r="Q399" s="67"/>
    </row>
    <row r="400" spans="1:17" ht="15" customHeight="1">
      <c r="A400" s="12"/>
      <c r="B400" s="438"/>
      <c r="C400" s="438"/>
      <c r="D400" s="438"/>
      <c r="E400" s="438"/>
      <c r="F400" s="438"/>
      <c r="G400" s="438"/>
      <c r="H400" s="438"/>
      <c r="I400" s="438"/>
      <c r="J400" s="438"/>
      <c r="K400" s="438"/>
      <c r="L400" s="438"/>
      <c r="M400" s="438"/>
      <c r="N400" s="438"/>
      <c r="O400" s="438"/>
      <c r="P400" s="438"/>
      <c r="Q400" s="364"/>
    </row>
    <row r="401" spans="1:17" s="315" customFormat="1" ht="16.5" customHeight="1">
      <c r="A401" s="312"/>
      <c r="B401" s="313"/>
      <c r="C401" s="313"/>
      <c r="D401" s="313" t="s">
        <v>52</v>
      </c>
      <c r="E401" s="313"/>
      <c r="F401" s="313"/>
      <c r="G401" s="313"/>
      <c r="H401" s="313"/>
      <c r="I401" s="313"/>
      <c r="J401" s="313" t="s">
        <v>54</v>
      </c>
      <c r="K401" s="313"/>
      <c r="L401" s="313"/>
      <c r="M401" s="313"/>
      <c r="N401" s="313"/>
      <c r="O401" s="313"/>
      <c r="P401" s="313"/>
      <c r="Q401" s="314"/>
    </row>
    <row r="402" spans="1:17" s="315" customFormat="1" ht="15" customHeight="1">
      <c r="A402" s="312" t="s">
        <v>53</v>
      </c>
      <c r="B402" s="313"/>
      <c r="C402" s="313"/>
      <c r="D402" s="313" t="s">
        <v>51</v>
      </c>
      <c r="E402" s="313"/>
      <c r="F402" s="313"/>
      <c r="G402" s="313"/>
      <c r="H402" s="313"/>
      <c r="I402" s="313"/>
      <c r="J402" s="313" t="s">
        <v>55</v>
      </c>
      <c r="K402" s="313"/>
      <c r="L402" s="313"/>
      <c r="M402" s="313"/>
      <c r="N402" s="313"/>
      <c r="O402" s="313"/>
      <c r="P402" s="313"/>
      <c r="Q402" s="314"/>
    </row>
    <row r="405" spans="1:17" ht="93" customHeight="1">
      <c r="A405" s="311" t="s">
        <v>0</v>
      </c>
      <c r="B405" s="37"/>
      <c r="C405" s="6"/>
      <c r="D405" s="134" t="s">
        <v>1074</v>
      </c>
      <c r="E405" s="6"/>
      <c r="F405" s="6"/>
      <c r="G405" s="6"/>
      <c r="H405" s="6"/>
      <c r="I405" s="6"/>
      <c r="J405" s="6"/>
      <c r="K405" s="7"/>
      <c r="L405" s="6"/>
      <c r="M405" s="6"/>
      <c r="N405" s="6"/>
      <c r="O405" s="6"/>
      <c r="P405" s="6"/>
      <c r="Q405" s="29"/>
    </row>
    <row r="406" spans="1:17" ht="28.5" customHeight="1">
      <c r="A406" s="8"/>
      <c r="B406" s="301" t="s">
        <v>560</v>
      </c>
      <c r="C406" s="9"/>
      <c r="D406" s="9"/>
      <c r="E406" s="9"/>
      <c r="F406" s="9"/>
      <c r="G406" s="9"/>
      <c r="H406" s="9"/>
      <c r="I406" s="10"/>
      <c r="J406" s="10"/>
      <c r="K406" s="11"/>
      <c r="L406" s="9"/>
      <c r="M406" s="9"/>
      <c r="N406" s="9"/>
      <c r="O406" s="9"/>
      <c r="P406" s="9"/>
      <c r="Q406" s="30" t="s">
        <v>1105</v>
      </c>
    </row>
    <row r="407" spans="1:17" ht="34.5" customHeight="1">
      <c r="A407" s="12"/>
      <c r="B407" s="49"/>
      <c r="C407" s="13"/>
      <c r="D407" s="135" t="s">
        <v>231</v>
      </c>
      <c r="E407" s="14"/>
      <c r="F407" s="14"/>
      <c r="G407" s="14"/>
      <c r="H407" s="14"/>
      <c r="I407" s="14"/>
      <c r="J407" s="14"/>
      <c r="K407" s="15"/>
      <c r="L407" s="14"/>
      <c r="M407" s="14"/>
      <c r="N407" s="14"/>
      <c r="O407" s="14"/>
      <c r="P407" s="14"/>
      <c r="Q407" s="31"/>
    </row>
    <row r="408" spans="1:17" s="402" customFormat="1" ht="36.75" customHeight="1" thickBot="1">
      <c r="A408" s="367" t="s">
        <v>1</v>
      </c>
      <c r="B408" s="376" t="s">
        <v>2</v>
      </c>
      <c r="C408" s="376" t="s">
        <v>3</v>
      </c>
      <c r="D408" s="376" t="s">
        <v>4</v>
      </c>
      <c r="E408" s="374" t="s">
        <v>5</v>
      </c>
      <c r="F408" s="369" t="s">
        <v>36</v>
      </c>
      <c r="G408" s="369" t="s">
        <v>20</v>
      </c>
      <c r="H408" s="369" t="s">
        <v>45</v>
      </c>
      <c r="I408" s="374" t="s">
        <v>38</v>
      </c>
      <c r="J408" s="374" t="s">
        <v>22</v>
      </c>
      <c r="K408" s="374" t="s">
        <v>21</v>
      </c>
      <c r="L408" s="369" t="s">
        <v>27</v>
      </c>
      <c r="M408" s="377" t="s">
        <v>23</v>
      </c>
      <c r="N408" s="369" t="s">
        <v>24</v>
      </c>
      <c r="O408" s="369" t="s">
        <v>39</v>
      </c>
      <c r="P408" s="369" t="s">
        <v>37</v>
      </c>
      <c r="Q408" s="380" t="s">
        <v>25</v>
      </c>
    </row>
    <row r="409" spans="1:17" ht="37.5" customHeight="1" thickTop="1">
      <c r="A409" s="144" t="s">
        <v>561</v>
      </c>
      <c r="B409" s="105"/>
      <c r="C409" s="105"/>
      <c r="D409" s="105"/>
      <c r="E409" s="105"/>
      <c r="F409" s="105"/>
      <c r="G409" s="105"/>
      <c r="H409" s="105"/>
      <c r="I409" s="105"/>
      <c r="J409" s="105"/>
      <c r="K409" s="106"/>
      <c r="L409" s="105"/>
      <c r="M409" s="105"/>
      <c r="N409" s="105"/>
      <c r="O409" s="105"/>
      <c r="P409" s="105"/>
      <c r="Q409" s="104"/>
    </row>
    <row r="410" spans="1:17" ht="50.25" customHeight="1">
      <c r="A410" s="172">
        <v>900001</v>
      </c>
      <c r="B410" s="219" t="s">
        <v>1007</v>
      </c>
      <c r="C410" s="47" t="s">
        <v>1008</v>
      </c>
      <c r="D410" s="47" t="s">
        <v>1009</v>
      </c>
      <c r="E410" s="72">
        <v>8500.05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1268.35</v>
      </c>
      <c r="N410" s="72">
        <v>0</v>
      </c>
      <c r="O410" s="72">
        <v>0.1</v>
      </c>
      <c r="P410" s="72">
        <f>E410+F410+G410+I410-J410-L410-M410-K410+N410-O410</f>
        <v>7231.5999999999985</v>
      </c>
      <c r="Q410" s="32"/>
    </row>
    <row r="411" spans="1:17" ht="50.25" customHeight="1">
      <c r="A411" s="172">
        <v>4100000</v>
      </c>
      <c r="B411" s="219" t="s">
        <v>1010</v>
      </c>
      <c r="C411" s="47"/>
      <c r="D411" s="47" t="s">
        <v>1011</v>
      </c>
      <c r="E411" s="72">
        <v>6615</v>
      </c>
      <c r="F411" s="72">
        <v>0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865.71</v>
      </c>
      <c r="N411" s="72">
        <v>0</v>
      </c>
      <c r="O411" s="72">
        <v>-0.11</v>
      </c>
      <c r="P411" s="72">
        <f>E411+F411+G411+I411-J411-L411-M411-K411+N411-O411</f>
        <v>5749.4</v>
      </c>
      <c r="Q411" s="32"/>
    </row>
    <row r="412" spans="1:17" ht="47.25" customHeight="1">
      <c r="A412" s="307" t="s">
        <v>221</v>
      </c>
      <c r="B412" s="60"/>
      <c r="C412" s="61"/>
      <c r="D412" s="61"/>
      <c r="E412" s="88">
        <f>E410+E411</f>
        <v>15115.05</v>
      </c>
      <c r="F412" s="88">
        <f aca="true" t="shared" si="66" ref="F412:P412">F410+F411</f>
        <v>0</v>
      </c>
      <c r="G412" s="88">
        <f t="shared" si="66"/>
        <v>0</v>
      </c>
      <c r="H412" s="88">
        <f t="shared" si="66"/>
        <v>0</v>
      </c>
      <c r="I412" s="88">
        <f t="shared" si="66"/>
        <v>0</v>
      </c>
      <c r="J412" s="88">
        <f t="shared" si="66"/>
        <v>0</v>
      </c>
      <c r="K412" s="88">
        <f t="shared" si="66"/>
        <v>0</v>
      </c>
      <c r="L412" s="88">
        <f t="shared" si="66"/>
        <v>0</v>
      </c>
      <c r="M412" s="88">
        <f t="shared" si="66"/>
        <v>2134.06</v>
      </c>
      <c r="N412" s="88">
        <f t="shared" si="66"/>
        <v>0</v>
      </c>
      <c r="O412" s="88">
        <f t="shared" si="66"/>
        <v>-0.009999999999999995</v>
      </c>
      <c r="P412" s="88">
        <f t="shared" si="66"/>
        <v>12980.999999999998</v>
      </c>
      <c r="Q412" s="32"/>
    </row>
    <row r="413" spans="1:17" ht="18">
      <c r="A413" s="23"/>
      <c r="B413" s="10"/>
      <c r="C413" s="10"/>
      <c r="D413" s="10"/>
      <c r="E413" s="10"/>
      <c r="F413" s="10"/>
      <c r="G413" s="10"/>
      <c r="H413" s="10"/>
      <c r="I413" s="10"/>
      <c r="J413" s="10"/>
      <c r="K413" s="24"/>
      <c r="L413" s="10"/>
      <c r="M413" s="10"/>
      <c r="N413" s="10"/>
      <c r="O413" s="10"/>
      <c r="P413" s="10"/>
      <c r="Q413" s="34"/>
    </row>
    <row r="414" spans="1:17" ht="18">
      <c r="A414" s="23"/>
      <c r="B414" s="10"/>
      <c r="C414" s="10"/>
      <c r="D414" s="10"/>
      <c r="E414" s="10"/>
      <c r="F414" s="10"/>
      <c r="G414" s="10"/>
      <c r="H414" s="10"/>
      <c r="I414" s="10"/>
      <c r="J414" s="10"/>
      <c r="K414" s="24"/>
      <c r="L414" s="10"/>
      <c r="M414" s="10"/>
      <c r="N414" s="10"/>
      <c r="O414" s="10"/>
      <c r="P414" s="10"/>
      <c r="Q414" s="34"/>
    </row>
    <row r="415" spans="1:17" ht="18">
      <c r="A415" s="23"/>
      <c r="B415" s="10"/>
      <c r="C415" s="10"/>
      <c r="D415" s="10"/>
      <c r="E415" s="10"/>
      <c r="F415" s="10"/>
      <c r="G415" s="10"/>
      <c r="H415" s="10"/>
      <c r="I415" s="10"/>
      <c r="J415" s="10"/>
      <c r="K415" s="24"/>
      <c r="L415" s="10"/>
      <c r="M415" s="10"/>
      <c r="N415" s="10"/>
      <c r="O415" s="10"/>
      <c r="P415" s="10"/>
      <c r="Q415" s="34"/>
    </row>
    <row r="416" spans="1:17" ht="18">
      <c r="A416" s="23"/>
      <c r="B416" s="10"/>
      <c r="C416" s="10"/>
      <c r="D416" s="10"/>
      <c r="E416" s="10"/>
      <c r="F416" s="10"/>
      <c r="G416" s="10"/>
      <c r="H416" s="10"/>
      <c r="I416" s="10"/>
      <c r="J416" s="10"/>
      <c r="K416" s="24"/>
      <c r="L416" s="10"/>
      <c r="M416" s="10"/>
      <c r="N416" s="10"/>
      <c r="O416" s="10"/>
      <c r="P416" s="10"/>
      <c r="Q416" s="34"/>
    </row>
    <row r="417" spans="1:17" ht="18">
      <c r="A417" s="23"/>
      <c r="B417" s="10"/>
      <c r="C417" s="10"/>
      <c r="D417" s="10"/>
      <c r="E417" s="10"/>
      <c r="F417" s="10"/>
      <c r="G417" s="10"/>
      <c r="H417" s="10"/>
      <c r="I417" s="10"/>
      <c r="J417" s="10"/>
      <c r="K417" s="24"/>
      <c r="L417" s="10"/>
      <c r="M417" s="10"/>
      <c r="N417" s="10"/>
      <c r="O417" s="10"/>
      <c r="P417" s="10"/>
      <c r="Q417" s="34"/>
    </row>
    <row r="418" spans="1:17" ht="18">
      <c r="A418" s="23"/>
      <c r="B418" s="10"/>
      <c r="C418" s="10"/>
      <c r="D418" s="10"/>
      <c r="E418" s="10"/>
      <c r="F418" s="10"/>
      <c r="G418" s="10"/>
      <c r="H418" s="10"/>
      <c r="I418" s="10"/>
      <c r="J418" s="10"/>
      <c r="K418" s="24"/>
      <c r="L418" s="10"/>
      <c r="M418" s="10"/>
      <c r="N418" s="10"/>
      <c r="O418" s="10"/>
      <c r="P418" s="10"/>
      <c r="Q418" s="34"/>
    </row>
    <row r="420" spans="1:17" s="315" customFormat="1" ht="18.75">
      <c r="A420" s="312"/>
      <c r="B420" s="313"/>
      <c r="C420" s="313"/>
      <c r="D420" s="313" t="s">
        <v>52</v>
      </c>
      <c r="E420" s="313"/>
      <c r="F420" s="313"/>
      <c r="G420" s="313"/>
      <c r="H420" s="313"/>
      <c r="I420" s="313"/>
      <c r="J420" s="313" t="s">
        <v>54</v>
      </c>
      <c r="K420" s="313"/>
      <c r="L420" s="313"/>
      <c r="M420" s="313"/>
      <c r="N420" s="313"/>
      <c r="O420" s="313"/>
      <c r="P420" s="313"/>
      <c r="Q420" s="314"/>
    </row>
    <row r="421" spans="1:17" s="315" customFormat="1" ht="18.75">
      <c r="A421" s="312" t="s">
        <v>53</v>
      </c>
      <c r="B421" s="313"/>
      <c r="C421" s="313"/>
      <c r="D421" s="313" t="s">
        <v>51</v>
      </c>
      <c r="E421" s="313"/>
      <c r="F421" s="313"/>
      <c r="G421" s="313"/>
      <c r="H421" s="313"/>
      <c r="I421" s="313"/>
      <c r="J421" s="313" t="s">
        <v>55</v>
      </c>
      <c r="K421" s="313"/>
      <c r="L421" s="313"/>
      <c r="M421" s="313"/>
      <c r="N421" s="313"/>
      <c r="O421" s="313"/>
      <c r="P421" s="313"/>
      <c r="Q421" s="314"/>
    </row>
    <row r="424" spans="1:17" ht="53.25" customHeight="1">
      <c r="A424" s="311" t="s">
        <v>0</v>
      </c>
      <c r="B424" s="22"/>
      <c r="C424" s="6"/>
      <c r="D424" s="133" t="s">
        <v>1074</v>
      </c>
      <c r="E424" s="6"/>
      <c r="F424" s="6"/>
      <c r="G424" s="6"/>
      <c r="H424" s="6"/>
      <c r="I424" s="6"/>
      <c r="J424" s="6"/>
      <c r="K424" s="7"/>
      <c r="L424" s="6"/>
      <c r="M424" s="6"/>
      <c r="N424" s="6"/>
      <c r="O424" s="6"/>
      <c r="P424" s="6"/>
      <c r="Q424" s="29"/>
    </row>
    <row r="425" spans="1:17" ht="20.25">
      <c r="A425" s="8"/>
      <c r="B425" s="301" t="s">
        <v>1012</v>
      </c>
      <c r="C425" s="9"/>
      <c r="D425" s="9"/>
      <c r="E425" s="9"/>
      <c r="F425" s="9"/>
      <c r="G425" s="9"/>
      <c r="H425" s="9"/>
      <c r="I425" s="10"/>
      <c r="J425" s="10"/>
      <c r="K425" s="11"/>
      <c r="L425" s="9"/>
      <c r="M425" s="9"/>
      <c r="N425" s="9"/>
      <c r="O425" s="9"/>
      <c r="P425" s="9"/>
      <c r="Q425" s="30" t="s">
        <v>1106</v>
      </c>
    </row>
    <row r="426" spans="1:17" ht="24.75">
      <c r="A426" s="12"/>
      <c r="B426" s="49"/>
      <c r="C426" s="13"/>
      <c r="D426" s="135" t="s">
        <v>231</v>
      </c>
      <c r="E426" s="14"/>
      <c r="F426" s="14"/>
      <c r="G426" s="14"/>
      <c r="H426" s="14"/>
      <c r="I426" s="14"/>
      <c r="J426" s="14"/>
      <c r="K426" s="15"/>
      <c r="L426" s="14"/>
      <c r="M426" s="14"/>
      <c r="N426" s="14"/>
      <c r="O426" s="14"/>
      <c r="P426" s="14"/>
      <c r="Q426" s="31"/>
    </row>
    <row r="427" spans="1:17" s="89" customFormat="1" ht="31.5" customHeight="1" thickBot="1">
      <c r="A427" s="54" t="s">
        <v>1</v>
      </c>
      <c r="B427" s="75" t="s">
        <v>2</v>
      </c>
      <c r="C427" s="75" t="s">
        <v>3</v>
      </c>
      <c r="D427" s="75" t="s">
        <v>4</v>
      </c>
      <c r="E427" s="28" t="s">
        <v>5</v>
      </c>
      <c r="F427" s="28" t="s">
        <v>36</v>
      </c>
      <c r="G427" s="28" t="s">
        <v>20</v>
      </c>
      <c r="H427" s="28" t="s">
        <v>45</v>
      </c>
      <c r="I427" s="28" t="s">
        <v>38</v>
      </c>
      <c r="J427" s="28" t="s">
        <v>22</v>
      </c>
      <c r="K427" s="28" t="s">
        <v>21</v>
      </c>
      <c r="L427" s="28" t="s">
        <v>27</v>
      </c>
      <c r="M427" s="28" t="s">
        <v>23</v>
      </c>
      <c r="N427" s="28" t="s">
        <v>24</v>
      </c>
      <c r="O427" s="28" t="s">
        <v>39</v>
      </c>
      <c r="P427" s="28" t="s">
        <v>37</v>
      </c>
      <c r="Q427" s="76" t="s">
        <v>25</v>
      </c>
    </row>
    <row r="428" spans="1:17" ht="33" customHeight="1" thickTop="1">
      <c r="A428" s="140" t="s">
        <v>562</v>
      </c>
      <c r="B428" s="102"/>
      <c r="C428" s="105"/>
      <c r="D428" s="105"/>
      <c r="E428" s="105"/>
      <c r="F428" s="105"/>
      <c r="G428" s="105"/>
      <c r="H428" s="105"/>
      <c r="I428" s="105"/>
      <c r="J428" s="105"/>
      <c r="K428" s="106"/>
      <c r="L428" s="105"/>
      <c r="M428" s="105"/>
      <c r="N428" s="105"/>
      <c r="O428" s="105"/>
      <c r="P428" s="105"/>
      <c r="Q428" s="104"/>
    </row>
    <row r="429" spans="1:17" ht="39" customHeight="1">
      <c r="A429" s="172">
        <v>1000001</v>
      </c>
      <c r="B429" s="72" t="s">
        <v>1013</v>
      </c>
      <c r="C429" s="47" t="s">
        <v>1014</v>
      </c>
      <c r="D429" s="47" t="s">
        <v>1015</v>
      </c>
      <c r="E429" s="43">
        <v>7000.05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947.95</v>
      </c>
      <c r="N429" s="43">
        <v>0</v>
      </c>
      <c r="O429" s="43">
        <v>0.1</v>
      </c>
      <c r="P429" s="43">
        <f>E429+F429+G429+I429-J429-L429-M429-K429+N429-O429</f>
        <v>6052</v>
      </c>
      <c r="Q429" s="32"/>
    </row>
    <row r="430" spans="1:17" ht="33" customHeight="1">
      <c r="A430" s="305" t="s">
        <v>221</v>
      </c>
      <c r="B430" s="72"/>
      <c r="C430" s="47"/>
      <c r="D430" s="47"/>
      <c r="E430" s="78">
        <f>E429</f>
        <v>7000.05</v>
      </c>
      <c r="F430" s="78">
        <f aca="true" t="shared" si="67" ref="F430:M430">F429</f>
        <v>0</v>
      </c>
      <c r="G430" s="78">
        <f t="shared" si="67"/>
        <v>0</v>
      </c>
      <c r="H430" s="78">
        <f t="shared" si="67"/>
        <v>0</v>
      </c>
      <c r="I430" s="78">
        <f t="shared" si="67"/>
        <v>0</v>
      </c>
      <c r="J430" s="78">
        <f t="shared" si="67"/>
        <v>0</v>
      </c>
      <c r="K430" s="78">
        <f>K429</f>
        <v>0</v>
      </c>
      <c r="L430" s="78">
        <f t="shared" si="67"/>
        <v>0</v>
      </c>
      <c r="M430" s="78">
        <f t="shared" si="67"/>
        <v>947.95</v>
      </c>
      <c r="N430" s="78">
        <f>N429</f>
        <v>0</v>
      </c>
      <c r="O430" s="78">
        <f>O429</f>
        <v>0.1</v>
      </c>
      <c r="P430" s="78">
        <f>P429</f>
        <v>6052</v>
      </c>
      <c r="Q430" s="32"/>
    </row>
    <row r="431" spans="1:17" ht="33" customHeight="1">
      <c r="A431" s="140" t="s">
        <v>563</v>
      </c>
      <c r="B431" s="102"/>
      <c r="C431" s="103"/>
      <c r="D431" s="103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4"/>
    </row>
    <row r="432" spans="1:17" ht="39" customHeight="1">
      <c r="A432" s="172">
        <v>1010002</v>
      </c>
      <c r="B432" s="72" t="s">
        <v>1016</v>
      </c>
      <c r="C432" s="47" t="s">
        <v>1128</v>
      </c>
      <c r="D432" s="47" t="s">
        <v>1017</v>
      </c>
      <c r="E432" s="72">
        <v>3858.6</v>
      </c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v>326.42</v>
      </c>
      <c r="N432" s="72">
        <v>0</v>
      </c>
      <c r="O432" s="72">
        <v>-0.02</v>
      </c>
      <c r="P432" s="72">
        <f>E432+F432+G432+I432-J432-L432-M432-K432+N432-O432</f>
        <v>3532.2</v>
      </c>
      <c r="Q432" s="32"/>
    </row>
    <row r="433" spans="1:17" ht="39" customHeight="1">
      <c r="A433" s="172">
        <v>10100102</v>
      </c>
      <c r="B433" s="72" t="s">
        <v>564</v>
      </c>
      <c r="C433" s="47" t="s">
        <v>565</v>
      </c>
      <c r="D433" s="47" t="s">
        <v>6</v>
      </c>
      <c r="E433" s="72">
        <v>2464.05</v>
      </c>
      <c r="F433" s="72">
        <v>0</v>
      </c>
      <c r="G433" s="72">
        <v>0</v>
      </c>
      <c r="H433" s="72">
        <v>0</v>
      </c>
      <c r="I433" s="72">
        <v>0</v>
      </c>
      <c r="J433" s="72">
        <v>0</v>
      </c>
      <c r="K433" s="72">
        <v>0</v>
      </c>
      <c r="L433" s="72">
        <v>0</v>
      </c>
      <c r="M433" s="72">
        <v>3.75</v>
      </c>
      <c r="N433" s="72">
        <v>0</v>
      </c>
      <c r="O433" s="72">
        <v>-0.1</v>
      </c>
      <c r="P433" s="72">
        <f>E433+F433+G433+I433-J433-L433-M433-K433+N433-O433</f>
        <v>2460.4</v>
      </c>
      <c r="Q433" s="32"/>
    </row>
    <row r="434" spans="1:17" ht="39" customHeight="1">
      <c r="A434" s="172">
        <v>19300010</v>
      </c>
      <c r="B434" s="72" t="s">
        <v>800</v>
      </c>
      <c r="C434" s="47" t="s">
        <v>801</v>
      </c>
      <c r="D434" s="47" t="s">
        <v>1017</v>
      </c>
      <c r="E434" s="72">
        <v>2500.05</v>
      </c>
      <c r="F434" s="72">
        <v>0</v>
      </c>
      <c r="G434" s="72">
        <v>0</v>
      </c>
      <c r="H434" s="72">
        <v>0</v>
      </c>
      <c r="I434" s="72">
        <v>0</v>
      </c>
      <c r="J434" s="72">
        <v>0</v>
      </c>
      <c r="K434" s="72">
        <v>0</v>
      </c>
      <c r="L434" s="72">
        <v>0</v>
      </c>
      <c r="M434" s="72">
        <v>7.66</v>
      </c>
      <c r="N434" s="72">
        <v>0</v>
      </c>
      <c r="O434" s="72">
        <v>-0.01</v>
      </c>
      <c r="P434" s="72">
        <f>E434+F434+G434+H434+I434-J434-L434-M434-K434+N434-O434</f>
        <v>2492.4000000000005</v>
      </c>
      <c r="Q434" s="35"/>
    </row>
    <row r="435" spans="1:17" ht="33" customHeight="1">
      <c r="A435" s="305" t="s">
        <v>221</v>
      </c>
      <c r="B435" s="72"/>
      <c r="C435" s="47"/>
      <c r="D435" s="47"/>
      <c r="E435" s="50">
        <f>SUM(E432:E434)</f>
        <v>8822.7</v>
      </c>
      <c r="F435" s="50">
        <f aca="true" t="shared" si="68" ref="F435:P435">SUM(F432:F434)</f>
        <v>0</v>
      </c>
      <c r="G435" s="50">
        <f t="shared" si="68"/>
        <v>0</v>
      </c>
      <c r="H435" s="50">
        <f t="shared" si="68"/>
        <v>0</v>
      </c>
      <c r="I435" s="50">
        <f t="shared" si="68"/>
        <v>0</v>
      </c>
      <c r="J435" s="50">
        <f t="shared" si="68"/>
        <v>0</v>
      </c>
      <c r="K435" s="50">
        <f t="shared" si="68"/>
        <v>0</v>
      </c>
      <c r="L435" s="50">
        <f t="shared" si="68"/>
        <v>0</v>
      </c>
      <c r="M435" s="50">
        <f t="shared" si="68"/>
        <v>337.83000000000004</v>
      </c>
      <c r="N435" s="50">
        <f t="shared" si="68"/>
        <v>0</v>
      </c>
      <c r="O435" s="50">
        <f t="shared" si="68"/>
        <v>-0.13</v>
      </c>
      <c r="P435" s="50">
        <f t="shared" si="68"/>
        <v>8485</v>
      </c>
      <c r="Q435" s="32"/>
    </row>
    <row r="436" spans="1:17" ht="33" customHeight="1">
      <c r="A436" s="140" t="s">
        <v>571</v>
      </c>
      <c r="B436" s="102"/>
      <c r="C436" s="103"/>
      <c r="D436" s="103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4"/>
    </row>
    <row r="437" spans="1:17" ht="39" customHeight="1">
      <c r="A437" s="172">
        <v>1010001</v>
      </c>
      <c r="B437" s="72" t="s">
        <v>1061</v>
      </c>
      <c r="C437" s="47" t="s">
        <v>1062</v>
      </c>
      <c r="D437" s="47" t="s">
        <v>1129</v>
      </c>
      <c r="E437" s="72">
        <v>5500.05</v>
      </c>
      <c r="F437" s="72">
        <v>0</v>
      </c>
      <c r="G437" s="72">
        <v>0</v>
      </c>
      <c r="H437" s="72">
        <v>0</v>
      </c>
      <c r="I437" s="72">
        <v>3400</v>
      </c>
      <c r="J437" s="72">
        <v>0</v>
      </c>
      <c r="K437" s="72">
        <v>0</v>
      </c>
      <c r="L437" s="72">
        <v>0</v>
      </c>
      <c r="M437" s="72">
        <v>1353.79</v>
      </c>
      <c r="N437" s="72">
        <v>0</v>
      </c>
      <c r="O437" s="72">
        <v>0.06</v>
      </c>
      <c r="P437" s="72">
        <f>E437+F437+G437+I437-J437-L437-M437-K437+N437-O437</f>
        <v>7546.199999999999</v>
      </c>
      <c r="Q437" s="32"/>
    </row>
    <row r="438" spans="1:17" ht="33" customHeight="1">
      <c r="A438" s="305" t="s">
        <v>221</v>
      </c>
      <c r="B438" s="72"/>
      <c r="C438" s="47"/>
      <c r="D438" s="47"/>
      <c r="E438" s="78">
        <f>E437</f>
        <v>5500.05</v>
      </c>
      <c r="F438" s="78">
        <f aca="true" t="shared" si="69" ref="F438:M438">F437</f>
        <v>0</v>
      </c>
      <c r="G438" s="78">
        <f t="shared" si="69"/>
        <v>0</v>
      </c>
      <c r="H438" s="78">
        <f t="shared" si="69"/>
        <v>0</v>
      </c>
      <c r="I438" s="78">
        <f t="shared" si="69"/>
        <v>3400</v>
      </c>
      <c r="J438" s="78">
        <f t="shared" si="69"/>
        <v>0</v>
      </c>
      <c r="K438" s="78">
        <f>K437</f>
        <v>0</v>
      </c>
      <c r="L438" s="78">
        <f t="shared" si="69"/>
        <v>0</v>
      </c>
      <c r="M438" s="78">
        <f t="shared" si="69"/>
        <v>1353.79</v>
      </c>
      <c r="N438" s="78">
        <f>N437</f>
        <v>0</v>
      </c>
      <c r="O438" s="78">
        <f>O437</f>
        <v>0.06</v>
      </c>
      <c r="P438" s="78">
        <f>P437</f>
        <v>7546.199999999999</v>
      </c>
      <c r="Q438" s="32"/>
    </row>
    <row r="439" spans="1:17" s="25" customFormat="1" ht="33" customHeight="1">
      <c r="A439" s="65"/>
      <c r="B439" s="308" t="s">
        <v>40</v>
      </c>
      <c r="C439" s="74"/>
      <c r="D439" s="74"/>
      <c r="E439" s="93">
        <f>E430+E435+E438</f>
        <v>21322.8</v>
      </c>
      <c r="F439" s="93">
        <f aca="true" t="shared" si="70" ref="F439:P439">F430+F435+F438</f>
        <v>0</v>
      </c>
      <c r="G439" s="93">
        <f t="shared" si="70"/>
        <v>0</v>
      </c>
      <c r="H439" s="93">
        <f t="shared" si="70"/>
        <v>0</v>
      </c>
      <c r="I439" s="93">
        <f t="shared" si="70"/>
        <v>3400</v>
      </c>
      <c r="J439" s="93">
        <f t="shared" si="70"/>
        <v>0</v>
      </c>
      <c r="K439" s="93">
        <f t="shared" si="70"/>
        <v>0</v>
      </c>
      <c r="L439" s="93">
        <f t="shared" si="70"/>
        <v>0</v>
      </c>
      <c r="M439" s="93">
        <f t="shared" si="70"/>
        <v>2639.57</v>
      </c>
      <c r="N439" s="93">
        <f t="shared" si="70"/>
        <v>0</v>
      </c>
      <c r="O439" s="93">
        <f t="shared" si="70"/>
        <v>0.03</v>
      </c>
      <c r="P439" s="93">
        <f t="shared" si="70"/>
        <v>22083.199999999997</v>
      </c>
      <c r="Q439" s="66"/>
    </row>
    <row r="440" ht="18">
      <c r="K440" s="3"/>
    </row>
    <row r="441" ht="18">
      <c r="K441" s="3"/>
    </row>
    <row r="442" ht="18">
      <c r="K442" s="3"/>
    </row>
    <row r="443" ht="18">
      <c r="K443" s="3"/>
    </row>
    <row r="444" spans="1:17" s="315" customFormat="1" ht="18.75">
      <c r="A444" s="312"/>
      <c r="B444" s="313"/>
      <c r="C444" s="313"/>
      <c r="D444" s="313" t="s">
        <v>52</v>
      </c>
      <c r="E444" s="313"/>
      <c r="F444" s="313"/>
      <c r="G444" s="313"/>
      <c r="H444" s="313"/>
      <c r="I444" s="313"/>
      <c r="J444" s="313" t="s">
        <v>54</v>
      </c>
      <c r="K444" s="313"/>
      <c r="L444" s="313"/>
      <c r="M444" s="313"/>
      <c r="N444" s="313"/>
      <c r="O444" s="313"/>
      <c r="P444" s="313"/>
      <c r="Q444" s="314"/>
    </row>
    <row r="445" spans="1:17" s="315" customFormat="1" ht="18.75">
      <c r="A445" s="312" t="s">
        <v>53</v>
      </c>
      <c r="B445" s="313"/>
      <c r="C445" s="313"/>
      <c r="D445" s="313" t="s">
        <v>51</v>
      </c>
      <c r="E445" s="313"/>
      <c r="F445" s="313"/>
      <c r="G445" s="313"/>
      <c r="H445" s="313"/>
      <c r="I445" s="313"/>
      <c r="J445" s="313" t="s">
        <v>55</v>
      </c>
      <c r="K445" s="313"/>
      <c r="L445" s="313"/>
      <c r="M445" s="313"/>
      <c r="N445" s="313"/>
      <c r="O445" s="313"/>
      <c r="P445" s="313"/>
      <c r="Q445" s="314"/>
    </row>
    <row r="448" spans="1:17" ht="27.75" customHeight="1">
      <c r="A448" s="311" t="s">
        <v>0</v>
      </c>
      <c r="B448" s="37"/>
      <c r="C448" s="6"/>
      <c r="D448" s="133" t="s">
        <v>1074</v>
      </c>
      <c r="E448" s="6"/>
      <c r="F448" s="6"/>
      <c r="G448" s="6"/>
      <c r="H448" s="6"/>
      <c r="I448" s="6"/>
      <c r="J448" s="6"/>
      <c r="K448" s="7"/>
      <c r="L448" s="6"/>
      <c r="M448" s="6"/>
      <c r="N448" s="6"/>
      <c r="O448" s="6"/>
      <c r="P448" s="6"/>
      <c r="Q448" s="29"/>
    </row>
    <row r="449" spans="1:17" ht="19.5" customHeight="1">
      <c r="A449" s="8"/>
      <c r="B449" s="301" t="s">
        <v>572</v>
      </c>
      <c r="C449" s="9"/>
      <c r="D449" s="9"/>
      <c r="E449" s="9"/>
      <c r="F449" s="9"/>
      <c r="G449" s="9"/>
      <c r="H449" s="9"/>
      <c r="I449" s="10"/>
      <c r="J449" s="10"/>
      <c r="K449" s="11"/>
      <c r="L449" s="9"/>
      <c r="M449" s="9"/>
      <c r="N449" s="9"/>
      <c r="O449" s="9"/>
      <c r="P449" s="9"/>
      <c r="Q449" s="30" t="s">
        <v>1107</v>
      </c>
    </row>
    <row r="450" spans="1:17" ht="24.75">
      <c r="A450" s="362"/>
      <c r="B450" s="439"/>
      <c r="C450" s="407"/>
      <c r="D450" s="408" t="s">
        <v>231</v>
      </c>
      <c r="E450" s="9"/>
      <c r="F450" s="9"/>
      <c r="G450" s="9"/>
      <c r="H450" s="9"/>
      <c r="I450" s="9"/>
      <c r="J450" s="9"/>
      <c r="K450" s="11"/>
      <c r="L450" s="9"/>
      <c r="M450" s="9"/>
      <c r="N450" s="9"/>
      <c r="O450" s="9"/>
      <c r="P450" s="9"/>
      <c r="Q450" s="222"/>
    </row>
    <row r="451" spans="1:17" s="89" customFormat="1" ht="22.5">
      <c r="A451" s="446" t="s">
        <v>1</v>
      </c>
      <c r="B451" s="440" t="s">
        <v>2</v>
      </c>
      <c r="C451" s="440" t="s">
        <v>3</v>
      </c>
      <c r="D451" s="440" t="s">
        <v>4</v>
      </c>
      <c r="E451" s="410" t="s">
        <v>5</v>
      </c>
      <c r="F451" s="410" t="s">
        <v>36</v>
      </c>
      <c r="G451" s="410" t="s">
        <v>20</v>
      </c>
      <c r="H451" s="410" t="s">
        <v>45</v>
      </c>
      <c r="I451" s="410" t="s">
        <v>38</v>
      </c>
      <c r="J451" s="410" t="s">
        <v>22</v>
      </c>
      <c r="K451" s="410" t="s">
        <v>21</v>
      </c>
      <c r="L451" s="410" t="s">
        <v>27</v>
      </c>
      <c r="M451" s="410" t="s">
        <v>23</v>
      </c>
      <c r="N451" s="410" t="s">
        <v>24</v>
      </c>
      <c r="O451" s="410" t="s">
        <v>39</v>
      </c>
      <c r="P451" s="410" t="s">
        <v>37</v>
      </c>
      <c r="Q451" s="447" t="s">
        <v>25</v>
      </c>
    </row>
    <row r="452" spans="1:17" ht="18.75" customHeight="1">
      <c r="A452" s="448" t="s">
        <v>573</v>
      </c>
      <c r="B452" s="384"/>
      <c r="C452" s="384"/>
      <c r="D452" s="384"/>
      <c r="E452" s="384"/>
      <c r="F452" s="384"/>
      <c r="G452" s="384"/>
      <c r="H452" s="384"/>
      <c r="I452" s="384"/>
      <c r="J452" s="384"/>
      <c r="K452" s="385"/>
      <c r="L452" s="384"/>
      <c r="M452" s="384"/>
      <c r="N452" s="384"/>
      <c r="O452" s="384"/>
      <c r="P452" s="384"/>
      <c r="Q452" s="197"/>
    </row>
    <row r="453" spans="1:17" s="45" customFormat="1" ht="29.25" customHeight="1">
      <c r="A453" s="185">
        <v>1100001</v>
      </c>
      <c r="B453" s="403" t="s">
        <v>1018</v>
      </c>
      <c r="C453" s="443" t="s">
        <v>1019</v>
      </c>
      <c r="D453" s="187" t="s">
        <v>1078</v>
      </c>
      <c r="E453" s="444">
        <v>6615</v>
      </c>
      <c r="F453" s="444">
        <v>0</v>
      </c>
      <c r="G453" s="444">
        <v>0</v>
      </c>
      <c r="H453" s="444">
        <v>0</v>
      </c>
      <c r="I453" s="444">
        <v>0</v>
      </c>
      <c r="J453" s="444">
        <v>0</v>
      </c>
      <c r="K453" s="444">
        <v>0</v>
      </c>
      <c r="L453" s="444">
        <v>0</v>
      </c>
      <c r="M453" s="444">
        <v>865.71</v>
      </c>
      <c r="N453" s="444">
        <v>0</v>
      </c>
      <c r="O453" s="444">
        <v>0.09</v>
      </c>
      <c r="P453" s="444">
        <f>E453+F453+G453+I453-J453-L453-M453-K453+N453-O453</f>
        <v>5749.2</v>
      </c>
      <c r="Q453" s="449"/>
    </row>
    <row r="454" spans="1:17" ht="29.25" customHeight="1">
      <c r="A454" s="185">
        <v>5200203</v>
      </c>
      <c r="B454" s="444" t="s">
        <v>574</v>
      </c>
      <c r="C454" s="187" t="s">
        <v>575</v>
      </c>
      <c r="D454" s="187" t="s">
        <v>142</v>
      </c>
      <c r="E454" s="444">
        <v>3236.4</v>
      </c>
      <c r="F454" s="444">
        <v>0</v>
      </c>
      <c r="G454" s="444">
        <v>0</v>
      </c>
      <c r="H454" s="444">
        <v>0</v>
      </c>
      <c r="I454" s="444">
        <v>0</v>
      </c>
      <c r="J454" s="444">
        <v>0</v>
      </c>
      <c r="K454" s="444">
        <v>0</v>
      </c>
      <c r="L454" s="444">
        <v>0</v>
      </c>
      <c r="M454" s="444">
        <v>122.97</v>
      </c>
      <c r="N454" s="444">
        <v>0</v>
      </c>
      <c r="O454" s="444">
        <v>0.03</v>
      </c>
      <c r="P454" s="444">
        <f>E454+F454+G454+I454-J454-L454-M454-K454+N454-O454</f>
        <v>3113.4</v>
      </c>
      <c r="Q454" s="189"/>
    </row>
    <row r="455" spans="1:17" ht="29.25" customHeight="1">
      <c r="A455" s="185">
        <v>11100101</v>
      </c>
      <c r="B455" s="444" t="s">
        <v>576</v>
      </c>
      <c r="C455" s="187" t="s">
        <v>577</v>
      </c>
      <c r="D455" s="187" t="s">
        <v>142</v>
      </c>
      <c r="E455" s="444">
        <v>1750.05</v>
      </c>
      <c r="F455" s="444">
        <v>0</v>
      </c>
      <c r="G455" s="444">
        <v>0</v>
      </c>
      <c r="H455" s="444">
        <v>0</v>
      </c>
      <c r="I455" s="444">
        <v>0</v>
      </c>
      <c r="J455" s="444">
        <v>0</v>
      </c>
      <c r="K455" s="444">
        <v>0</v>
      </c>
      <c r="L455" s="444">
        <v>0</v>
      </c>
      <c r="M455" s="444">
        <v>0</v>
      </c>
      <c r="N455" s="444">
        <v>87.68</v>
      </c>
      <c r="O455" s="444">
        <v>-0.07</v>
      </c>
      <c r="P455" s="444">
        <f>E455+F455+G455+I455-J455-L455-M455-K455+N455-O455</f>
        <v>1837.8</v>
      </c>
      <c r="Q455" s="189"/>
    </row>
    <row r="456" spans="1:17" ht="18">
      <c r="A456" s="306" t="s">
        <v>221</v>
      </c>
      <c r="B456" s="223"/>
      <c r="C456" s="187"/>
      <c r="D456" s="187"/>
      <c r="E456" s="415">
        <f>SUM(E453:E455)</f>
        <v>11601.449999999999</v>
      </c>
      <c r="F456" s="415">
        <f aca="true" t="shared" si="71" ref="F456:P456">SUM(F453:F455)</f>
        <v>0</v>
      </c>
      <c r="G456" s="415">
        <f t="shared" si="71"/>
        <v>0</v>
      </c>
      <c r="H456" s="415">
        <f t="shared" si="71"/>
        <v>0</v>
      </c>
      <c r="I456" s="415">
        <f t="shared" si="71"/>
        <v>0</v>
      </c>
      <c r="J456" s="415">
        <f t="shared" si="71"/>
        <v>0</v>
      </c>
      <c r="K456" s="415">
        <f t="shared" si="71"/>
        <v>0</v>
      </c>
      <c r="L456" s="415">
        <f t="shared" si="71"/>
        <v>0</v>
      </c>
      <c r="M456" s="415">
        <f t="shared" si="71"/>
        <v>988.6800000000001</v>
      </c>
      <c r="N456" s="415">
        <f t="shared" si="71"/>
        <v>87.68</v>
      </c>
      <c r="O456" s="415">
        <f t="shared" si="71"/>
        <v>0.04999999999999999</v>
      </c>
      <c r="P456" s="415">
        <f t="shared" si="71"/>
        <v>10700.4</v>
      </c>
      <c r="Q456" s="189"/>
    </row>
    <row r="457" spans="1:17" ht="18.75" customHeight="1">
      <c r="A457" s="448" t="s">
        <v>578</v>
      </c>
      <c r="B457" s="384"/>
      <c r="C457" s="195"/>
      <c r="D457" s="195"/>
      <c r="E457" s="384"/>
      <c r="F457" s="384"/>
      <c r="G457" s="384"/>
      <c r="H457" s="384"/>
      <c r="I457" s="384"/>
      <c r="J457" s="384"/>
      <c r="K457" s="384"/>
      <c r="L457" s="384"/>
      <c r="M457" s="384"/>
      <c r="N457" s="384"/>
      <c r="O457" s="384"/>
      <c r="P457" s="384"/>
      <c r="Q457" s="197"/>
    </row>
    <row r="458" spans="1:17" s="45" customFormat="1" ht="29.25" customHeight="1">
      <c r="A458" s="185">
        <v>1110001</v>
      </c>
      <c r="B458" s="444" t="s">
        <v>1020</v>
      </c>
      <c r="C458" s="443" t="s">
        <v>965</v>
      </c>
      <c r="D458" s="187" t="s">
        <v>1130</v>
      </c>
      <c r="E458" s="444">
        <v>5500.05</v>
      </c>
      <c r="F458" s="444">
        <v>0</v>
      </c>
      <c r="G458" s="444">
        <v>0</v>
      </c>
      <c r="H458" s="444">
        <v>0</v>
      </c>
      <c r="I458" s="444">
        <v>0</v>
      </c>
      <c r="J458" s="444">
        <v>0</v>
      </c>
      <c r="K458" s="444">
        <v>0</v>
      </c>
      <c r="L458" s="444">
        <v>0</v>
      </c>
      <c r="M458" s="444">
        <v>627.55</v>
      </c>
      <c r="N458" s="444">
        <v>0</v>
      </c>
      <c r="O458" s="444">
        <v>-0.1</v>
      </c>
      <c r="P458" s="444">
        <f aca="true" t="shared" si="72" ref="P458:P471">E458+F458+G458+I458-J458-L458-M458-K458+N458-O458</f>
        <v>4872.6</v>
      </c>
      <c r="Q458" s="192"/>
    </row>
    <row r="459" spans="1:17" s="45" customFormat="1" ht="29.25" customHeight="1">
      <c r="A459" s="185">
        <v>1110002</v>
      </c>
      <c r="B459" s="444" t="s">
        <v>1063</v>
      </c>
      <c r="C459" s="443" t="s">
        <v>1064</v>
      </c>
      <c r="D459" s="187" t="s">
        <v>15</v>
      </c>
      <c r="E459" s="444">
        <v>1915.05</v>
      </c>
      <c r="F459" s="444">
        <v>0</v>
      </c>
      <c r="G459" s="444">
        <v>0</v>
      </c>
      <c r="H459" s="444">
        <v>0</v>
      </c>
      <c r="I459" s="444">
        <v>0</v>
      </c>
      <c r="J459" s="444">
        <v>0</v>
      </c>
      <c r="K459" s="444">
        <v>0</v>
      </c>
      <c r="L459" s="444">
        <v>0</v>
      </c>
      <c r="M459" s="444">
        <v>0</v>
      </c>
      <c r="N459" s="444">
        <v>77.12</v>
      </c>
      <c r="O459" s="444">
        <v>-0.03</v>
      </c>
      <c r="P459" s="444">
        <f t="shared" si="72"/>
        <v>1992.2</v>
      </c>
      <c r="Q459" s="192"/>
    </row>
    <row r="460" spans="1:17" ht="29.25" customHeight="1">
      <c r="A460" s="185">
        <v>8100204</v>
      </c>
      <c r="B460" s="444" t="s">
        <v>545</v>
      </c>
      <c r="C460" s="187" t="s">
        <v>546</v>
      </c>
      <c r="D460" s="187" t="s">
        <v>14</v>
      </c>
      <c r="E460" s="444">
        <v>3070.95</v>
      </c>
      <c r="F460" s="444">
        <v>0</v>
      </c>
      <c r="G460" s="444">
        <v>0</v>
      </c>
      <c r="H460" s="444">
        <v>0</v>
      </c>
      <c r="I460" s="444">
        <v>0</v>
      </c>
      <c r="J460" s="444">
        <v>0</v>
      </c>
      <c r="K460" s="444">
        <v>0</v>
      </c>
      <c r="L460" s="444">
        <v>0</v>
      </c>
      <c r="M460" s="444">
        <v>84.7</v>
      </c>
      <c r="N460" s="444">
        <v>0</v>
      </c>
      <c r="O460" s="444">
        <v>0.05</v>
      </c>
      <c r="P460" s="444">
        <f t="shared" si="72"/>
        <v>2986.2</v>
      </c>
      <c r="Q460" s="189"/>
    </row>
    <row r="461" spans="1:17" ht="29.25" customHeight="1">
      <c r="A461" s="185">
        <v>11100000</v>
      </c>
      <c r="B461" s="444" t="s">
        <v>579</v>
      </c>
      <c r="C461" s="187" t="s">
        <v>580</v>
      </c>
      <c r="D461" s="187" t="s">
        <v>13</v>
      </c>
      <c r="E461" s="444">
        <v>2927.25</v>
      </c>
      <c r="F461" s="444">
        <v>0</v>
      </c>
      <c r="G461" s="444">
        <v>0</v>
      </c>
      <c r="H461" s="444">
        <v>0</v>
      </c>
      <c r="I461" s="444">
        <v>0</v>
      </c>
      <c r="J461" s="444">
        <v>0</v>
      </c>
      <c r="K461" s="444">
        <v>0</v>
      </c>
      <c r="L461" s="444">
        <v>0</v>
      </c>
      <c r="M461" s="444">
        <v>69.06</v>
      </c>
      <c r="N461" s="444">
        <v>0</v>
      </c>
      <c r="O461" s="444">
        <v>-0.01</v>
      </c>
      <c r="P461" s="444">
        <f t="shared" si="72"/>
        <v>2858.2000000000003</v>
      </c>
      <c r="Q461" s="189"/>
    </row>
    <row r="462" spans="1:17" ht="29.25" customHeight="1">
      <c r="A462" s="185">
        <v>11100202</v>
      </c>
      <c r="B462" s="444" t="s">
        <v>583</v>
      </c>
      <c r="C462" s="187" t="s">
        <v>584</v>
      </c>
      <c r="D462" s="187" t="s">
        <v>13</v>
      </c>
      <c r="E462" s="444">
        <v>2514.75</v>
      </c>
      <c r="F462" s="444">
        <v>0</v>
      </c>
      <c r="G462" s="444">
        <v>0</v>
      </c>
      <c r="H462" s="444">
        <v>0</v>
      </c>
      <c r="I462" s="444">
        <v>0</v>
      </c>
      <c r="J462" s="444">
        <v>0</v>
      </c>
      <c r="K462" s="444">
        <v>357.5</v>
      </c>
      <c r="L462" s="444">
        <v>0</v>
      </c>
      <c r="M462" s="444">
        <v>9.26</v>
      </c>
      <c r="N462" s="444">
        <v>0</v>
      </c>
      <c r="O462" s="444">
        <v>-0.01</v>
      </c>
      <c r="P462" s="444">
        <f t="shared" si="72"/>
        <v>2148</v>
      </c>
      <c r="Q462" s="189"/>
    </row>
    <row r="463" spans="1:17" ht="29.25" customHeight="1">
      <c r="A463" s="185">
        <v>11100204</v>
      </c>
      <c r="B463" s="444" t="s">
        <v>587</v>
      </c>
      <c r="C463" s="187" t="s">
        <v>588</v>
      </c>
      <c r="D463" s="187" t="s">
        <v>13</v>
      </c>
      <c r="E463" s="444">
        <v>2514.75</v>
      </c>
      <c r="F463" s="444">
        <v>0</v>
      </c>
      <c r="G463" s="444">
        <v>0</v>
      </c>
      <c r="H463" s="444">
        <v>0</v>
      </c>
      <c r="I463" s="444">
        <v>0</v>
      </c>
      <c r="J463" s="444">
        <v>0</v>
      </c>
      <c r="K463" s="444">
        <v>0</v>
      </c>
      <c r="L463" s="444">
        <v>0</v>
      </c>
      <c r="M463" s="444">
        <v>9.26</v>
      </c>
      <c r="N463" s="444">
        <v>0</v>
      </c>
      <c r="O463" s="444">
        <v>0.09</v>
      </c>
      <c r="P463" s="444">
        <f t="shared" si="72"/>
        <v>2505.3999999999996</v>
      </c>
      <c r="Q463" s="189"/>
    </row>
    <row r="464" spans="1:17" ht="29.25" customHeight="1">
      <c r="A464" s="185">
        <v>11100205</v>
      </c>
      <c r="B464" s="444" t="s">
        <v>589</v>
      </c>
      <c r="C464" s="187" t="s">
        <v>590</v>
      </c>
      <c r="D464" s="187" t="s">
        <v>13</v>
      </c>
      <c r="E464" s="444">
        <v>3199.5</v>
      </c>
      <c r="F464" s="444">
        <v>0</v>
      </c>
      <c r="G464" s="444">
        <v>0</v>
      </c>
      <c r="H464" s="444">
        <v>0</v>
      </c>
      <c r="I464" s="444">
        <v>0</v>
      </c>
      <c r="J464" s="444">
        <v>0</v>
      </c>
      <c r="K464" s="444">
        <v>0</v>
      </c>
      <c r="L464" s="444">
        <v>0</v>
      </c>
      <c r="M464" s="444">
        <v>118.96</v>
      </c>
      <c r="N464" s="444">
        <v>0</v>
      </c>
      <c r="O464" s="444">
        <v>-0.06</v>
      </c>
      <c r="P464" s="444">
        <f t="shared" si="72"/>
        <v>3080.6</v>
      </c>
      <c r="Q464" s="189"/>
    </row>
    <row r="465" spans="1:17" ht="29.25" customHeight="1">
      <c r="A465" s="185">
        <v>11100208</v>
      </c>
      <c r="B465" s="444" t="s">
        <v>591</v>
      </c>
      <c r="C465" s="187" t="s">
        <v>592</v>
      </c>
      <c r="D465" s="187" t="s">
        <v>13</v>
      </c>
      <c r="E465" s="444">
        <v>2514.75</v>
      </c>
      <c r="F465" s="444">
        <v>0</v>
      </c>
      <c r="G465" s="444">
        <v>0</v>
      </c>
      <c r="H465" s="444">
        <v>0</v>
      </c>
      <c r="I465" s="444">
        <v>0</v>
      </c>
      <c r="J465" s="444">
        <v>0</v>
      </c>
      <c r="K465" s="444">
        <v>0</v>
      </c>
      <c r="L465" s="444">
        <v>0</v>
      </c>
      <c r="M465" s="444">
        <v>9.26</v>
      </c>
      <c r="N465" s="444">
        <v>0</v>
      </c>
      <c r="O465" s="444">
        <v>-0.11</v>
      </c>
      <c r="P465" s="444">
        <f t="shared" si="72"/>
        <v>2505.6</v>
      </c>
      <c r="Q465" s="189"/>
    </row>
    <row r="466" spans="1:17" ht="29.25" customHeight="1">
      <c r="A466" s="185">
        <v>11100301</v>
      </c>
      <c r="B466" s="444" t="s">
        <v>597</v>
      </c>
      <c r="C466" s="187" t="s">
        <v>598</v>
      </c>
      <c r="D466" s="187" t="s">
        <v>13</v>
      </c>
      <c r="E466" s="444">
        <v>2171.85</v>
      </c>
      <c r="F466" s="444">
        <v>0</v>
      </c>
      <c r="G466" s="444">
        <v>0</v>
      </c>
      <c r="H466" s="444">
        <v>0</v>
      </c>
      <c r="I466" s="444">
        <v>0</v>
      </c>
      <c r="J466" s="444">
        <v>0</v>
      </c>
      <c r="K466" s="444">
        <v>0</v>
      </c>
      <c r="L466" s="444">
        <v>0</v>
      </c>
      <c r="M466" s="444">
        <v>0</v>
      </c>
      <c r="N466" s="444">
        <v>56.46</v>
      </c>
      <c r="O466" s="444">
        <v>0.11</v>
      </c>
      <c r="P466" s="444">
        <f t="shared" si="72"/>
        <v>2228.2</v>
      </c>
      <c r="Q466" s="189"/>
    </row>
    <row r="467" spans="1:17" ht="29.25" customHeight="1">
      <c r="A467" s="185">
        <v>11100302</v>
      </c>
      <c r="B467" s="444" t="s">
        <v>599</v>
      </c>
      <c r="C467" s="187" t="s">
        <v>600</v>
      </c>
      <c r="D467" s="187" t="s">
        <v>1077</v>
      </c>
      <c r="E467" s="444">
        <v>2266.8</v>
      </c>
      <c r="F467" s="444">
        <v>0</v>
      </c>
      <c r="G467" s="444">
        <v>0</v>
      </c>
      <c r="H467" s="444">
        <v>0</v>
      </c>
      <c r="I467" s="444">
        <v>0</v>
      </c>
      <c r="J467" s="444">
        <v>0</v>
      </c>
      <c r="K467" s="444">
        <v>0</v>
      </c>
      <c r="L467" s="444">
        <v>0</v>
      </c>
      <c r="M467" s="444">
        <v>0</v>
      </c>
      <c r="N467" s="444">
        <v>32.2</v>
      </c>
      <c r="O467" s="444">
        <v>0</v>
      </c>
      <c r="P467" s="444">
        <f t="shared" si="72"/>
        <v>2299</v>
      </c>
      <c r="Q467" s="189"/>
    </row>
    <row r="468" spans="1:17" ht="29.25" customHeight="1">
      <c r="A468" s="185">
        <v>11100303</v>
      </c>
      <c r="B468" s="444" t="s">
        <v>601</v>
      </c>
      <c r="C468" s="187" t="s">
        <v>602</v>
      </c>
      <c r="D468" s="187" t="s">
        <v>15</v>
      </c>
      <c r="E468" s="444">
        <v>1681.8</v>
      </c>
      <c r="F468" s="444">
        <v>0</v>
      </c>
      <c r="G468" s="444">
        <v>0</v>
      </c>
      <c r="H468" s="444">
        <v>0</v>
      </c>
      <c r="I468" s="444">
        <v>0</v>
      </c>
      <c r="J468" s="444">
        <v>0</v>
      </c>
      <c r="K468" s="444">
        <v>0</v>
      </c>
      <c r="L468" s="444">
        <v>0</v>
      </c>
      <c r="M468" s="444">
        <v>0</v>
      </c>
      <c r="N468" s="444">
        <v>103.97</v>
      </c>
      <c r="O468" s="444">
        <v>-0.03</v>
      </c>
      <c r="P468" s="444">
        <f t="shared" si="72"/>
        <v>1785.8</v>
      </c>
      <c r="Q468" s="189"/>
    </row>
    <row r="469" spans="1:17" ht="29.25" customHeight="1">
      <c r="A469" s="185">
        <v>11100305</v>
      </c>
      <c r="B469" s="444" t="s">
        <v>603</v>
      </c>
      <c r="C469" s="187" t="s">
        <v>604</v>
      </c>
      <c r="D469" s="187" t="s">
        <v>14</v>
      </c>
      <c r="E469" s="444">
        <v>1681.8</v>
      </c>
      <c r="F469" s="444">
        <v>0</v>
      </c>
      <c r="G469" s="444">
        <v>0</v>
      </c>
      <c r="H469" s="444">
        <v>0</v>
      </c>
      <c r="I469" s="444">
        <v>0</v>
      </c>
      <c r="J469" s="444">
        <v>0</v>
      </c>
      <c r="K469" s="444">
        <v>0</v>
      </c>
      <c r="L469" s="444">
        <v>0</v>
      </c>
      <c r="M469" s="444">
        <v>0</v>
      </c>
      <c r="N469" s="444">
        <v>103.97</v>
      </c>
      <c r="O469" s="444">
        <v>-0.03</v>
      </c>
      <c r="P469" s="444">
        <f t="shared" si="72"/>
        <v>1785.8</v>
      </c>
      <c r="Q469" s="189"/>
    </row>
    <row r="470" spans="1:17" ht="29.25" customHeight="1">
      <c r="A470" s="185">
        <v>11100306</v>
      </c>
      <c r="B470" s="444" t="s">
        <v>605</v>
      </c>
      <c r="C470" s="187" t="s">
        <v>606</v>
      </c>
      <c r="D470" s="187" t="s">
        <v>13</v>
      </c>
      <c r="E470" s="444">
        <v>1824.6</v>
      </c>
      <c r="F470" s="444">
        <v>0</v>
      </c>
      <c r="G470" s="444">
        <v>0</v>
      </c>
      <c r="H470" s="444">
        <v>0</v>
      </c>
      <c r="I470" s="444">
        <v>0</v>
      </c>
      <c r="J470" s="444">
        <v>0</v>
      </c>
      <c r="K470" s="444">
        <v>113.88</v>
      </c>
      <c r="L470" s="444">
        <v>0</v>
      </c>
      <c r="M470" s="444">
        <v>0</v>
      </c>
      <c r="N470" s="444">
        <v>82.91</v>
      </c>
      <c r="O470" s="444">
        <v>0.03</v>
      </c>
      <c r="P470" s="444">
        <f t="shared" si="72"/>
        <v>1793.6</v>
      </c>
      <c r="Q470" s="189"/>
    </row>
    <row r="471" spans="1:17" ht="29.25" customHeight="1">
      <c r="A471" s="185">
        <v>11100307</v>
      </c>
      <c r="B471" s="444" t="s">
        <v>607</v>
      </c>
      <c r="C471" s="187" t="s">
        <v>608</v>
      </c>
      <c r="D471" s="187" t="s">
        <v>15</v>
      </c>
      <c r="E471" s="444">
        <v>1681.8</v>
      </c>
      <c r="F471" s="444">
        <v>0</v>
      </c>
      <c r="G471" s="444">
        <v>0</v>
      </c>
      <c r="H471" s="444">
        <v>0</v>
      </c>
      <c r="I471" s="444">
        <v>0</v>
      </c>
      <c r="J471" s="444">
        <v>0</v>
      </c>
      <c r="K471" s="444">
        <v>0</v>
      </c>
      <c r="L471" s="444">
        <v>0</v>
      </c>
      <c r="M471" s="444">
        <v>0</v>
      </c>
      <c r="N471" s="444">
        <v>103.97</v>
      </c>
      <c r="O471" s="444">
        <v>-0.03</v>
      </c>
      <c r="P471" s="444">
        <f t="shared" si="72"/>
        <v>1785.8</v>
      </c>
      <c r="Q471" s="189"/>
    </row>
    <row r="472" spans="1:17" ht="25.5" customHeight="1" hidden="1">
      <c r="A472" s="287"/>
      <c r="B472" s="445" t="s">
        <v>1073</v>
      </c>
      <c r="C472" s="288"/>
      <c r="D472" s="288"/>
      <c r="E472" s="445">
        <f>SUM(E458:E471)</f>
        <v>35465.7</v>
      </c>
      <c r="F472" s="445">
        <f aca="true" t="shared" si="73" ref="F472:P472">SUM(F458:F471)</f>
        <v>0</v>
      </c>
      <c r="G472" s="445">
        <f t="shared" si="73"/>
        <v>0</v>
      </c>
      <c r="H472" s="445">
        <f t="shared" si="73"/>
        <v>0</v>
      </c>
      <c r="I472" s="445">
        <f t="shared" si="73"/>
        <v>0</v>
      </c>
      <c r="J472" s="445">
        <f t="shared" si="73"/>
        <v>0</v>
      </c>
      <c r="K472" s="445">
        <f t="shared" si="73"/>
        <v>471.38</v>
      </c>
      <c r="L472" s="445">
        <f t="shared" si="73"/>
        <v>0</v>
      </c>
      <c r="M472" s="445">
        <f t="shared" si="73"/>
        <v>928.05</v>
      </c>
      <c r="N472" s="445">
        <f t="shared" si="73"/>
        <v>560.6</v>
      </c>
      <c r="O472" s="445">
        <f t="shared" si="73"/>
        <v>-0.13</v>
      </c>
      <c r="P472" s="445">
        <f t="shared" si="73"/>
        <v>34627</v>
      </c>
      <c r="Q472" s="289"/>
    </row>
    <row r="473" spans="1:17" s="383" customFormat="1" ht="21.75">
      <c r="A473" s="392"/>
      <c r="B473" s="393" t="s">
        <v>40</v>
      </c>
      <c r="C473" s="450"/>
      <c r="D473" s="450"/>
      <c r="E473" s="450">
        <f>E456+E472</f>
        <v>47067.149999999994</v>
      </c>
      <c r="F473" s="450">
        <f aca="true" t="shared" si="74" ref="F473:P473">F456+F472</f>
        <v>0</v>
      </c>
      <c r="G473" s="450">
        <f t="shared" si="74"/>
        <v>0</v>
      </c>
      <c r="H473" s="450">
        <f t="shared" si="74"/>
        <v>0</v>
      </c>
      <c r="I473" s="450">
        <f t="shared" si="74"/>
        <v>0</v>
      </c>
      <c r="J473" s="450">
        <f t="shared" si="74"/>
        <v>0</v>
      </c>
      <c r="K473" s="450">
        <f t="shared" si="74"/>
        <v>471.38</v>
      </c>
      <c r="L473" s="450">
        <f t="shared" si="74"/>
        <v>0</v>
      </c>
      <c r="M473" s="450">
        <f t="shared" si="74"/>
        <v>1916.73</v>
      </c>
      <c r="N473" s="450">
        <f t="shared" si="74"/>
        <v>648.28</v>
      </c>
      <c r="O473" s="450">
        <f t="shared" si="74"/>
        <v>-0.08000000000000002</v>
      </c>
      <c r="P473" s="450">
        <f t="shared" si="74"/>
        <v>45327.4</v>
      </c>
      <c r="Q473" s="396"/>
    </row>
    <row r="474" spans="1:17" ht="37.5" customHeight="1">
      <c r="A474" s="23"/>
      <c r="B474" s="7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34"/>
    </row>
    <row r="475" spans="1:17" s="315" customFormat="1" ht="12.75" customHeight="1">
      <c r="A475" s="312"/>
      <c r="B475" s="313"/>
      <c r="C475" s="313"/>
      <c r="D475" s="313" t="s">
        <v>52</v>
      </c>
      <c r="E475" s="313"/>
      <c r="F475" s="313"/>
      <c r="G475" s="313"/>
      <c r="H475" s="313"/>
      <c r="I475" s="313"/>
      <c r="J475" s="313" t="s">
        <v>54</v>
      </c>
      <c r="K475" s="313"/>
      <c r="L475" s="313"/>
      <c r="M475" s="313"/>
      <c r="N475" s="313"/>
      <c r="O475" s="313"/>
      <c r="P475" s="313"/>
      <c r="Q475" s="314"/>
    </row>
    <row r="476" spans="1:17" s="315" customFormat="1" ht="12.75" customHeight="1">
      <c r="A476" s="312" t="s">
        <v>53</v>
      </c>
      <c r="B476" s="313"/>
      <c r="C476" s="313"/>
      <c r="D476" s="313" t="s">
        <v>51</v>
      </c>
      <c r="E476" s="313"/>
      <c r="F476" s="313"/>
      <c r="G476" s="313"/>
      <c r="H476" s="313"/>
      <c r="I476" s="313"/>
      <c r="J476" s="313" t="s">
        <v>55</v>
      </c>
      <c r="K476" s="313"/>
      <c r="L476" s="313"/>
      <c r="M476" s="313"/>
      <c r="N476" s="313"/>
      <c r="O476" s="313"/>
      <c r="P476" s="313"/>
      <c r="Q476" s="314"/>
    </row>
    <row r="477" spans="2:16" ht="18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7" ht="33.75">
      <c r="A478" s="311" t="s">
        <v>0</v>
      </c>
      <c r="B478" s="37"/>
      <c r="C478" s="6"/>
      <c r="D478" s="133" t="s">
        <v>1074</v>
      </c>
      <c r="E478" s="6"/>
      <c r="F478" s="6"/>
      <c r="G478" s="6"/>
      <c r="H478" s="6"/>
      <c r="I478" s="6"/>
      <c r="J478" s="6"/>
      <c r="K478" s="7"/>
      <c r="L478" s="6"/>
      <c r="M478" s="6"/>
      <c r="N478" s="6"/>
      <c r="O478" s="6"/>
      <c r="P478" s="6"/>
      <c r="Q478" s="221" t="s">
        <v>1108</v>
      </c>
    </row>
    <row r="479" spans="1:17" ht="20.25">
      <c r="A479" s="8"/>
      <c r="B479" s="301" t="s">
        <v>572</v>
      </c>
      <c r="C479" s="9"/>
      <c r="D479" s="9"/>
      <c r="E479" s="9"/>
      <c r="F479" s="9"/>
      <c r="G479" s="9"/>
      <c r="H479" s="9"/>
      <c r="I479" s="10"/>
      <c r="J479" s="10"/>
      <c r="K479" s="11"/>
      <c r="L479" s="9"/>
      <c r="M479" s="9"/>
      <c r="N479" s="9"/>
      <c r="O479" s="9"/>
      <c r="P479" s="9"/>
      <c r="Q479" s="222"/>
    </row>
    <row r="480" spans="1:17" ht="24.75">
      <c r="A480" s="362"/>
      <c r="B480" s="439"/>
      <c r="C480" s="407"/>
      <c r="D480" s="408" t="s">
        <v>231</v>
      </c>
      <c r="E480" s="9"/>
      <c r="F480" s="9"/>
      <c r="G480" s="9"/>
      <c r="H480" s="9"/>
      <c r="I480" s="9"/>
      <c r="J480" s="9"/>
      <c r="K480" s="11"/>
      <c r="L480" s="9"/>
      <c r="M480" s="9"/>
      <c r="N480" s="9"/>
      <c r="O480" s="9"/>
      <c r="P480" s="9"/>
      <c r="Q480" s="222"/>
    </row>
    <row r="481" spans="1:17" s="89" customFormat="1" ht="22.5">
      <c r="A481" s="409" t="s">
        <v>1</v>
      </c>
      <c r="B481" s="440" t="s">
        <v>2</v>
      </c>
      <c r="C481" s="440" t="s">
        <v>3</v>
      </c>
      <c r="D481" s="440" t="s">
        <v>4</v>
      </c>
      <c r="E481" s="410" t="s">
        <v>5</v>
      </c>
      <c r="F481" s="410" t="s">
        <v>36</v>
      </c>
      <c r="G481" s="410" t="s">
        <v>20</v>
      </c>
      <c r="H481" s="410" t="s">
        <v>45</v>
      </c>
      <c r="I481" s="410" t="s">
        <v>38</v>
      </c>
      <c r="J481" s="410" t="s">
        <v>22</v>
      </c>
      <c r="K481" s="410" t="s">
        <v>21</v>
      </c>
      <c r="L481" s="410" t="s">
        <v>27</v>
      </c>
      <c r="M481" s="410" t="s">
        <v>23</v>
      </c>
      <c r="N481" s="410" t="s">
        <v>24</v>
      </c>
      <c r="O481" s="410" t="s">
        <v>39</v>
      </c>
      <c r="P481" s="410" t="s">
        <v>37</v>
      </c>
      <c r="Q481" s="441" t="s">
        <v>25</v>
      </c>
    </row>
    <row r="482" spans="1:17" s="41" customFormat="1" ht="22.5" customHeight="1">
      <c r="A482" s="442" t="s">
        <v>578</v>
      </c>
      <c r="B482" s="451"/>
      <c r="C482" s="452"/>
      <c r="D482" s="452"/>
      <c r="E482" s="453"/>
      <c r="F482" s="454"/>
      <c r="G482" s="455"/>
      <c r="H482" s="455"/>
      <c r="I482" s="453"/>
      <c r="J482" s="453"/>
      <c r="K482" s="453"/>
      <c r="L482" s="455"/>
      <c r="M482" s="456"/>
      <c r="N482" s="455"/>
      <c r="O482" s="455"/>
      <c r="P482" s="454"/>
      <c r="Q482" s="457"/>
    </row>
    <row r="483" spans="1:17" ht="29.25" customHeight="1">
      <c r="A483" s="386">
        <v>11100308</v>
      </c>
      <c r="B483" s="186" t="s">
        <v>609</v>
      </c>
      <c r="C483" s="187" t="s">
        <v>610</v>
      </c>
      <c r="D483" s="187" t="s">
        <v>15</v>
      </c>
      <c r="E483" s="186">
        <v>1681.8</v>
      </c>
      <c r="F483" s="186">
        <v>0</v>
      </c>
      <c r="G483" s="186">
        <v>0</v>
      </c>
      <c r="H483" s="186">
        <v>0</v>
      </c>
      <c r="I483" s="186">
        <v>0</v>
      </c>
      <c r="J483" s="186">
        <v>0</v>
      </c>
      <c r="K483" s="186">
        <v>0</v>
      </c>
      <c r="L483" s="186">
        <v>0</v>
      </c>
      <c r="M483" s="186">
        <v>0</v>
      </c>
      <c r="N483" s="186">
        <v>103.97</v>
      </c>
      <c r="O483" s="186">
        <v>0.17</v>
      </c>
      <c r="P483" s="186">
        <f>E483+F483+G483+I483-J483-L483-M483-K483+N483-O483</f>
        <v>1785.6</v>
      </c>
      <c r="Q483" s="387"/>
    </row>
    <row r="484" spans="1:17" ht="29.25" customHeight="1">
      <c r="A484" s="386">
        <v>11100309</v>
      </c>
      <c r="B484" s="186" t="s">
        <v>611</v>
      </c>
      <c r="C484" s="187" t="s">
        <v>612</v>
      </c>
      <c r="D484" s="187" t="s">
        <v>14</v>
      </c>
      <c r="E484" s="186">
        <v>1681.8</v>
      </c>
      <c r="F484" s="186">
        <v>0</v>
      </c>
      <c r="G484" s="186">
        <v>0</v>
      </c>
      <c r="H484" s="186">
        <v>0</v>
      </c>
      <c r="I484" s="186">
        <v>0</v>
      </c>
      <c r="J484" s="186">
        <v>0</v>
      </c>
      <c r="K484" s="186">
        <v>277.7</v>
      </c>
      <c r="L484" s="186">
        <v>0</v>
      </c>
      <c r="M484" s="186">
        <v>0</v>
      </c>
      <c r="N484" s="186">
        <v>103.97</v>
      </c>
      <c r="O484" s="186">
        <v>-0.13</v>
      </c>
      <c r="P484" s="186">
        <f>E484+F484+G484+I484-J484-L484-M484-K484+N484-O484</f>
        <v>1508.2</v>
      </c>
      <c r="Q484" s="387"/>
    </row>
    <row r="485" spans="1:17" ht="29.25" customHeight="1">
      <c r="A485" s="386">
        <v>11100310</v>
      </c>
      <c r="B485" s="186" t="s">
        <v>613</v>
      </c>
      <c r="C485" s="187" t="s">
        <v>614</v>
      </c>
      <c r="D485" s="187" t="s">
        <v>14</v>
      </c>
      <c r="E485" s="186">
        <v>1935</v>
      </c>
      <c r="F485" s="186">
        <v>0</v>
      </c>
      <c r="G485" s="186">
        <v>0</v>
      </c>
      <c r="H485" s="186">
        <v>0</v>
      </c>
      <c r="I485" s="186">
        <v>0</v>
      </c>
      <c r="J485" s="186">
        <v>0</v>
      </c>
      <c r="K485" s="186">
        <v>0</v>
      </c>
      <c r="L485" s="186">
        <v>0</v>
      </c>
      <c r="M485" s="186">
        <v>0</v>
      </c>
      <c r="N485" s="186">
        <v>75.84</v>
      </c>
      <c r="O485" s="186">
        <v>-0.16</v>
      </c>
      <c r="P485" s="186">
        <f>E485+F485+G485+I485-J485-L485-M485-K485+N485-O485</f>
        <v>2011</v>
      </c>
      <c r="Q485" s="387"/>
    </row>
    <row r="486" spans="1:17" ht="29.25" customHeight="1">
      <c r="A486" s="386">
        <v>11100312</v>
      </c>
      <c r="B486" s="186" t="s">
        <v>615</v>
      </c>
      <c r="C486" s="187" t="s">
        <v>616</v>
      </c>
      <c r="D486" s="187" t="s">
        <v>14</v>
      </c>
      <c r="E486" s="186">
        <v>1681.8</v>
      </c>
      <c r="F486" s="186">
        <v>0</v>
      </c>
      <c r="G486" s="186">
        <v>0</v>
      </c>
      <c r="H486" s="186">
        <v>0</v>
      </c>
      <c r="I486" s="186">
        <v>0</v>
      </c>
      <c r="J486" s="186">
        <v>0</v>
      </c>
      <c r="K486" s="186">
        <v>0</v>
      </c>
      <c r="L486" s="186">
        <v>0</v>
      </c>
      <c r="M486" s="186">
        <v>0</v>
      </c>
      <c r="N486" s="186">
        <v>103.97</v>
      </c>
      <c r="O486" s="186">
        <v>-0.03</v>
      </c>
      <c r="P486" s="186">
        <f>E486+F486+G486+I486-J486-L486-M486-K486+N486-O486</f>
        <v>1785.8</v>
      </c>
      <c r="Q486" s="387"/>
    </row>
    <row r="487" spans="1:17" ht="29.25" customHeight="1">
      <c r="A487" s="386">
        <v>11100313</v>
      </c>
      <c r="B487" s="186" t="s">
        <v>617</v>
      </c>
      <c r="C487" s="187" t="s">
        <v>618</v>
      </c>
      <c r="D487" s="187" t="s">
        <v>14</v>
      </c>
      <c r="E487" s="186">
        <v>2129.1</v>
      </c>
      <c r="F487" s="186">
        <v>0</v>
      </c>
      <c r="G487" s="186">
        <v>0</v>
      </c>
      <c r="H487" s="186">
        <v>0</v>
      </c>
      <c r="I487" s="186">
        <v>0</v>
      </c>
      <c r="J487" s="186">
        <v>0</v>
      </c>
      <c r="K487" s="186">
        <v>0</v>
      </c>
      <c r="L487" s="186">
        <v>0</v>
      </c>
      <c r="M487" s="186">
        <v>0</v>
      </c>
      <c r="N487" s="186">
        <v>61.11</v>
      </c>
      <c r="O487" s="186">
        <v>0.01</v>
      </c>
      <c r="P487" s="186">
        <f aca="true" t="shared" si="75" ref="P487:P501">E487+F487+G487+I487-J487-L487-M487-K487+N487-O487</f>
        <v>2190.2</v>
      </c>
      <c r="Q487" s="387"/>
    </row>
    <row r="488" spans="1:17" ht="29.25" customHeight="1">
      <c r="A488" s="386">
        <v>11100314</v>
      </c>
      <c r="B488" s="186" t="s">
        <v>619</v>
      </c>
      <c r="C488" s="187" t="s">
        <v>620</v>
      </c>
      <c r="D488" s="187" t="s">
        <v>14</v>
      </c>
      <c r="E488" s="186">
        <v>1681.8</v>
      </c>
      <c r="F488" s="186">
        <v>0</v>
      </c>
      <c r="G488" s="186">
        <v>0</v>
      </c>
      <c r="H488" s="186">
        <v>0</v>
      </c>
      <c r="I488" s="186">
        <v>0</v>
      </c>
      <c r="J488" s="186">
        <v>0</v>
      </c>
      <c r="K488" s="186">
        <v>0</v>
      </c>
      <c r="L488" s="186">
        <v>0</v>
      </c>
      <c r="M488" s="186">
        <v>0</v>
      </c>
      <c r="N488" s="186">
        <v>103.97</v>
      </c>
      <c r="O488" s="186">
        <v>-0.03</v>
      </c>
      <c r="P488" s="186">
        <f t="shared" si="75"/>
        <v>1785.8</v>
      </c>
      <c r="Q488" s="387"/>
    </row>
    <row r="489" spans="1:17" ht="29.25" customHeight="1">
      <c r="A489" s="386">
        <v>11100315</v>
      </c>
      <c r="B489" s="186" t="s">
        <v>621</v>
      </c>
      <c r="C489" s="187" t="s">
        <v>622</v>
      </c>
      <c r="D489" s="187" t="s">
        <v>14</v>
      </c>
      <c r="E489" s="186">
        <v>1681.8</v>
      </c>
      <c r="F489" s="186">
        <v>0</v>
      </c>
      <c r="G489" s="186">
        <v>0</v>
      </c>
      <c r="H489" s="186">
        <v>0</v>
      </c>
      <c r="I489" s="186">
        <v>0</v>
      </c>
      <c r="J489" s="186">
        <v>0</v>
      </c>
      <c r="K489" s="186">
        <v>0</v>
      </c>
      <c r="L489" s="186">
        <v>0</v>
      </c>
      <c r="M489" s="186">
        <v>0</v>
      </c>
      <c r="N489" s="186">
        <v>103.97</v>
      </c>
      <c r="O489" s="186">
        <v>-0.03</v>
      </c>
      <c r="P489" s="186">
        <f t="shared" si="75"/>
        <v>1785.8</v>
      </c>
      <c r="Q489" s="387"/>
    </row>
    <row r="490" spans="1:17" ht="29.25" customHeight="1">
      <c r="A490" s="386">
        <v>11100317</v>
      </c>
      <c r="B490" s="186" t="s">
        <v>623</v>
      </c>
      <c r="C490" s="187" t="s">
        <v>624</v>
      </c>
      <c r="D490" s="187" t="s">
        <v>14</v>
      </c>
      <c r="E490" s="186">
        <v>1860</v>
      </c>
      <c r="F490" s="186">
        <v>0</v>
      </c>
      <c r="G490" s="186">
        <v>0</v>
      </c>
      <c r="H490" s="186">
        <v>0</v>
      </c>
      <c r="I490" s="186">
        <v>0</v>
      </c>
      <c r="J490" s="186">
        <v>0</v>
      </c>
      <c r="K490" s="186">
        <v>0</v>
      </c>
      <c r="L490" s="186">
        <v>0</v>
      </c>
      <c r="M490" s="186">
        <v>0</v>
      </c>
      <c r="N490" s="186">
        <v>80.64</v>
      </c>
      <c r="O490" s="186">
        <v>0.04</v>
      </c>
      <c r="P490" s="186">
        <f t="shared" si="75"/>
        <v>1940.6000000000001</v>
      </c>
      <c r="Q490" s="387"/>
    </row>
    <row r="491" spans="1:17" ht="29.25" customHeight="1">
      <c r="A491" s="386">
        <v>11100318</v>
      </c>
      <c r="B491" s="186" t="s">
        <v>625</v>
      </c>
      <c r="C491" s="187" t="s">
        <v>626</v>
      </c>
      <c r="D491" s="187" t="s">
        <v>14</v>
      </c>
      <c r="E491" s="186">
        <v>1681.8</v>
      </c>
      <c r="F491" s="186">
        <v>0</v>
      </c>
      <c r="G491" s="186">
        <v>0</v>
      </c>
      <c r="H491" s="186">
        <v>0</v>
      </c>
      <c r="I491" s="186">
        <v>0</v>
      </c>
      <c r="J491" s="186">
        <v>0</v>
      </c>
      <c r="K491" s="186">
        <v>0</v>
      </c>
      <c r="L491" s="186">
        <v>0</v>
      </c>
      <c r="M491" s="186">
        <v>0</v>
      </c>
      <c r="N491" s="186">
        <v>103.97</v>
      </c>
      <c r="O491" s="186">
        <v>-0.03</v>
      </c>
      <c r="P491" s="186">
        <f t="shared" si="75"/>
        <v>1785.8</v>
      </c>
      <c r="Q491" s="387"/>
    </row>
    <row r="492" spans="1:17" ht="29.25" customHeight="1">
      <c r="A492" s="386">
        <v>11100319</v>
      </c>
      <c r="B492" s="186" t="s">
        <v>627</v>
      </c>
      <c r="C492" s="187" t="s">
        <v>628</v>
      </c>
      <c r="D492" s="187" t="s">
        <v>15</v>
      </c>
      <c r="E492" s="186">
        <v>2129.1</v>
      </c>
      <c r="F492" s="186">
        <v>0</v>
      </c>
      <c r="G492" s="186">
        <v>0</v>
      </c>
      <c r="H492" s="186">
        <v>0</v>
      </c>
      <c r="I492" s="186">
        <v>0</v>
      </c>
      <c r="J492" s="186">
        <v>0</v>
      </c>
      <c r="K492" s="186">
        <v>0</v>
      </c>
      <c r="L492" s="186">
        <v>0</v>
      </c>
      <c r="M492" s="186">
        <v>0</v>
      </c>
      <c r="N492" s="186">
        <v>61.11</v>
      </c>
      <c r="O492" s="186">
        <v>0.01</v>
      </c>
      <c r="P492" s="186">
        <f t="shared" si="75"/>
        <v>2190.2</v>
      </c>
      <c r="Q492" s="387"/>
    </row>
    <row r="493" spans="1:17" ht="29.25" customHeight="1">
      <c r="A493" s="386">
        <v>11100320</v>
      </c>
      <c r="B493" s="186" t="s">
        <v>629</v>
      </c>
      <c r="C493" s="187" t="s">
        <v>630</v>
      </c>
      <c r="D493" s="187" t="s">
        <v>14</v>
      </c>
      <c r="E493" s="186">
        <v>1681.8</v>
      </c>
      <c r="F493" s="186">
        <v>0</v>
      </c>
      <c r="G493" s="186">
        <v>0</v>
      </c>
      <c r="H493" s="186">
        <v>0</v>
      </c>
      <c r="I493" s="186">
        <v>0</v>
      </c>
      <c r="J493" s="186">
        <v>0</v>
      </c>
      <c r="K493" s="186">
        <v>167.44</v>
      </c>
      <c r="L493" s="186">
        <v>0</v>
      </c>
      <c r="M493" s="186">
        <v>0</v>
      </c>
      <c r="N493" s="186">
        <v>103.97</v>
      </c>
      <c r="O493" s="186">
        <v>-0.07</v>
      </c>
      <c r="P493" s="186">
        <f t="shared" si="75"/>
        <v>1618.3999999999999</v>
      </c>
      <c r="Q493" s="387"/>
    </row>
    <row r="494" spans="1:17" ht="29.25" customHeight="1">
      <c r="A494" s="386">
        <v>11100321</v>
      </c>
      <c r="B494" s="186" t="s">
        <v>631</v>
      </c>
      <c r="C494" s="187" t="s">
        <v>632</v>
      </c>
      <c r="D494" s="187" t="s">
        <v>15</v>
      </c>
      <c r="E494" s="186">
        <v>1681.8</v>
      </c>
      <c r="F494" s="186">
        <v>0</v>
      </c>
      <c r="G494" s="186">
        <v>0</v>
      </c>
      <c r="H494" s="186">
        <v>0</v>
      </c>
      <c r="I494" s="186">
        <v>0</v>
      </c>
      <c r="J494" s="186">
        <v>0</v>
      </c>
      <c r="K494" s="186">
        <v>0</v>
      </c>
      <c r="L494" s="186">
        <v>0</v>
      </c>
      <c r="M494" s="186">
        <v>0</v>
      </c>
      <c r="N494" s="186">
        <v>103.97</v>
      </c>
      <c r="O494" s="186">
        <v>-0.03</v>
      </c>
      <c r="P494" s="186">
        <f t="shared" si="75"/>
        <v>1785.8</v>
      </c>
      <c r="Q494" s="387"/>
    </row>
    <row r="495" spans="1:17" ht="29.25" customHeight="1">
      <c r="A495" s="386">
        <v>11100322</v>
      </c>
      <c r="B495" s="186" t="s">
        <v>633</v>
      </c>
      <c r="C495" s="187" t="s">
        <v>634</v>
      </c>
      <c r="D495" s="187" t="s">
        <v>15</v>
      </c>
      <c r="E495" s="186">
        <v>1681.8</v>
      </c>
      <c r="F495" s="186">
        <v>0</v>
      </c>
      <c r="G495" s="186">
        <v>0</v>
      </c>
      <c r="H495" s="186">
        <v>0</v>
      </c>
      <c r="I495" s="186">
        <v>0</v>
      </c>
      <c r="J495" s="186">
        <v>0</v>
      </c>
      <c r="K495" s="186">
        <v>0</v>
      </c>
      <c r="L495" s="186">
        <v>0</v>
      </c>
      <c r="M495" s="186">
        <v>0</v>
      </c>
      <c r="N495" s="186">
        <v>103.97</v>
      </c>
      <c r="O495" s="186">
        <v>-0.03</v>
      </c>
      <c r="P495" s="186">
        <f t="shared" si="75"/>
        <v>1785.8</v>
      </c>
      <c r="Q495" s="387"/>
    </row>
    <row r="496" spans="1:17" ht="29.25" customHeight="1">
      <c r="A496" s="386">
        <v>11100325</v>
      </c>
      <c r="B496" s="186" t="s">
        <v>637</v>
      </c>
      <c r="C496" s="187" t="s">
        <v>638</v>
      </c>
      <c r="D496" s="187" t="s">
        <v>14</v>
      </c>
      <c r="E496" s="186">
        <v>1681.8</v>
      </c>
      <c r="F496" s="186">
        <v>0</v>
      </c>
      <c r="G496" s="186">
        <v>0</v>
      </c>
      <c r="H496" s="186">
        <v>0</v>
      </c>
      <c r="I496" s="186">
        <v>0</v>
      </c>
      <c r="J496" s="186">
        <v>0</v>
      </c>
      <c r="K496" s="186">
        <v>0</v>
      </c>
      <c r="L496" s="186">
        <v>0</v>
      </c>
      <c r="M496" s="186">
        <v>0</v>
      </c>
      <c r="N496" s="186">
        <v>103.97</v>
      </c>
      <c r="O496" s="186">
        <v>-0.03</v>
      </c>
      <c r="P496" s="186">
        <f t="shared" si="75"/>
        <v>1785.8</v>
      </c>
      <c r="Q496" s="387"/>
    </row>
    <row r="497" spans="1:17" ht="29.25" customHeight="1">
      <c r="A497" s="386">
        <v>11100326</v>
      </c>
      <c r="B497" s="186" t="s">
        <v>639</v>
      </c>
      <c r="C497" s="224" t="s">
        <v>640</v>
      </c>
      <c r="D497" s="224" t="s">
        <v>14</v>
      </c>
      <c r="E497" s="186">
        <v>1681.8</v>
      </c>
      <c r="F497" s="186">
        <v>0</v>
      </c>
      <c r="G497" s="186">
        <v>0</v>
      </c>
      <c r="H497" s="186">
        <v>0</v>
      </c>
      <c r="I497" s="186">
        <v>0</v>
      </c>
      <c r="J497" s="186">
        <v>0</v>
      </c>
      <c r="K497" s="186">
        <v>0</v>
      </c>
      <c r="L497" s="186">
        <v>0</v>
      </c>
      <c r="M497" s="186">
        <v>0</v>
      </c>
      <c r="N497" s="186">
        <v>103.97</v>
      </c>
      <c r="O497" s="186">
        <v>-0.03</v>
      </c>
      <c r="P497" s="186">
        <f t="shared" si="75"/>
        <v>1785.8</v>
      </c>
      <c r="Q497" s="387"/>
    </row>
    <row r="498" spans="1:17" ht="29.25" customHeight="1">
      <c r="A498" s="386">
        <v>11100327</v>
      </c>
      <c r="B498" s="186" t="s">
        <v>641</v>
      </c>
      <c r="C498" s="224" t="s">
        <v>642</v>
      </c>
      <c r="D498" s="224" t="s">
        <v>14</v>
      </c>
      <c r="E498" s="186">
        <v>1681.8</v>
      </c>
      <c r="F498" s="186">
        <v>0</v>
      </c>
      <c r="G498" s="186">
        <v>0</v>
      </c>
      <c r="H498" s="186">
        <v>0</v>
      </c>
      <c r="I498" s="186">
        <v>0</v>
      </c>
      <c r="J498" s="186">
        <v>0</v>
      </c>
      <c r="K498" s="186">
        <v>0</v>
      </c>
      <c r="L498" s="186">
        <v>0</v>
      </c>
      <c r="M498" s="186">
        <v>0</v>
      </c>
      <c r="N498" s="186">
        <v>103.97</v>
      </c>
      <c r="O498" s="186">
        <v>-0.03</v>
      </c>
      <c r="P498" s="186">
        <f t="shared" si="75"/>
        <v>1785.8</v>
      </c>
      <c r="Q498" s="387"/>
    </row>
    <row r="499" spans="1:17" ht="29.25" customHeight="1">
      <c r="A499" s="386">
        <v>11100328</v>
      </c>
      <c r="B499" s="186" t="s">
        <v>643</v>
      </c>
      <c r="C499" s="224" t="s">
        <v>644</v>
      </c>
      <c r="D499" s="224" t="s">
        <v>14</v>
      </c>
      <c r="E499" s="186">
        <v>1700.1</v>
      </c>
      <c r="F499" s="186">
        <v>0</v>
      </c>
      <c r="G499" s="186">
        <v>0</v>
      </c>
      <c r="H499" s="186">
        <v>0</v>
      </c>
      <c r="I499" s="186">
        <v>0</v>
      </c>
      <c r="J499" s="186">
        <v>0</v>
      </c>
      <c r="K499" s="186">
        <v>0</v>
      </c>
      <c r="L499" s="186">
        <v>0</v>
      </c>
      <c r="M499" s="186">
        <v>0</v>
      </c>
      <c r="N499" s="186">
        <v>102.8</v>
      </c>
      <c r="O499" s="186">
        <v>-0.1</v>
      </c>
      <c r="P499" s="186">
        <f t="shared" si="75"/>
        <v>1802.9999999999998</v>
      </c>
      <c r="Q499" s="387"/>
    </row>
    <row r="500" spans="1:17" ht="29.25" customHeight="1">
      <c r="A500" s="386">
        <v>11100402</v>
      </c>
      <c r="B500" s="186" t="s">
        <v>647</v>
      </c>
      <c r="C500" s="224" t="s">
        <v>648</v>
      </c>
      <c r="D500" s="224" t="s">
        <v>15</v>
      </c>
      <c r="E500" s="186">
        <v>1873.2</v>
      </c>
      <c r="F500" s="186">
        <v>0</v>
      </c>
      <c r="G500" s="186">
        <v>0</v>
      </c>
      <c r="H500" s="186">
        <v>0</v>
      </c>
      <c r="I500" s="186">
        <v>0</v>
      </c>
      <c r="J500" s="186">
        <v>0</v>
      </c>
      <c r="K500" s="186">
        <v>0</v>
      </c>
      <c r="L500" s="186">
        <v>0</v>
      </c>
      <c r="M500" s="186">
        <v>0</v>
      </c>
      <c r="N500" s="186">
        <v>79.8</v>
      </c>
      <c r="O500" s="186">
        <v>0</v>
      </c>
      <c r="P500" s="186">
        <f t="shared" si="75"/>
        <v>1953</v>
      </c>
      <c r="Q500" s="387"/>
    </row>
    <row r="501" spans="1:17" ht="29.25" customHeight="1">
      <c r="A501" s="386">
        <v>11100403</v>
      </c>
      <c r="B501" s="186" t="s">
        <v>649</v>
      </c>
      <c r="C501" s="224" t="s">
        <v>650</v>
      </c>
      <c r="D501" s="224" t="s">
        <v>15</v>
      </c>
      <c r="E501" s="186">
        <v>1146</v>
      </c>
      <c r="F501" s="186">
        <v>0</v>
      </c>
      <c r="G501" s="186">
        <v>0</v>
      </c>
      <c r="H501" s="186">
        <v>0</v>
      </c>
      <c r="I501" s="186">
        <v>0</v>
      </c>
      <c r="J501" s="186">
        <v>0</v>
      </c>
      <c r="K501" s="186">
        <v>0</v>
      </c>
      <c r="L501" s="186">
        <v>0</v>
      </c>
      <c r="M501" s="186">
        <v>0</v>
      </c>
      <c r="N501" s="186">
        <v>138.36</v>
      </c>
      <c r="O501" s="186">
        <v>-0.04</v>
      </c>
      <c r="P501" s="186">
        <f t="shared" si="75"/>
        <v>1284.4</v>
      </c>
      <c r="Q501" s="387"/>
    </row>
    <row r="502" spans="1:17" ht="29.25" customHeight="1">
      <c r="A502" s="386">
        <v>11100405</v>
      </c>
      <c r="B502" s="186" t="s">
        <v>651</v>
      </c>
      <c r="C502" s="224" t="s">
        <v>652</v>
      </c>
      <c r="D502" s="224" t="s">
        <v>15</v>
      </c>
      <c r="E502" s="186">
        <v>1558.95</v>
      </c>
      <c r="F502" s="186">
        <v>0</v>
      </c>
      <c r="G502" s="186">
        <v>0</v>
      </c>
      <c r="H502" s="186">
        <v>0</v>
      </c>
      <c r="I502" s="186">
        <v>0</v>
      </c>
      <c r="J502" s="186">
        <v>0</v>
      </c>
      <c r="K502" s="186">
        <v>0</v>
      </c>
      <c r="L502" s="186">
        <v>0</v>
      </c>
      <c r="M502" s="186">
        <v>0</v>
      </c>
      <c r="N502" s="186">
        <v>111.83</v>
      </c>
      <c r="O502" s="186">
        <v>0.18</v>
      </c>
      <c r="P502" s="186">
        <f>E502+F502+G502+I502-J502-L502-M502-K502+N502-O502</f>
        <v>1670.6</v>
      </c>
      <c r="Q502" s="387"/>
    </row>
    <row r="503" spans="1:17" s="199" customFormat="1" ht="25.5" customHeight="1">
      <c r="A503" s="458"/>
      <c r="B503" s="309" t="s">
        <v>40</v>
      </c>
      <c r="C503" s="225"/>
      <c r="D503" s="225"/>
      <c r="E503" s="226">
        <f>SUM(E483:E502)</f>
        <v>34513.04999999999</v>
      </c>
      <c r="F503" s="226">
        <f aca="true" t="shared" si="76" ref="F503:P503">SUM(F483:F502)</f>
        <v>0</v>
      </c>
      <c r="G503" s="226">
        <f t="shared" si="76"/>
        <v>0</v>
      </c>
      <c r="H503" s="226">
        <f t="shared" si="76"/>
        <v>0</v>
      </c>
      <c r="I503" s="226">
        <f t="shared" si="76"/>
        <v>0</v>
      </c>
      <c r="J503" s="226">
        <f t="shared" si="76"/>
        <v>0</v>
      </c>
      <c r="K503" s="226">
        <f t="shared" si="76"/>
        <v>445.14</v>
      </c>
      <c r="L503" s="226">
        <f t="shared" si="76"/>
        <v>0</v>
      </c>
      <c r="M503" s="226">
        <f t="shared" si="76"/>
        <v>0</v>
      </c>
      <c r="N503" s="226">
        <f t="shared" si="76"/>
        <v>1959.13</v>
      </c>
      <c r="O503" s="226">
        <f t="shared" si="76"/>
        <v>-0.36000000000000004</v>
      </c>
      <c r="P503" s="226">
        <f t="shared" si="76"/>
        <v>36027.399999999994</v>
      </c>
      <c r="Q503" s="411"/>
    </row>
    <row r="504" spans="1:17" ht="9.75" customHeight="1">
      <c r="A504" s="41"/>
      <c r="B504" s="10"/>
      <c r="C504" s="70"/>
      <c r="D504" s="70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34"/>
    </row>
    <row r="505" spans="1:17" s="315" customFormat="1" ht="15.75" customHeight="1">
      <c r="A505" s="312"/>
      <c r="B505" s="313"/>
      <c r="C505" s="313"/>
      <c r="D505" s="313" t="s">
        <v>52</v>
      </c>
      <c r="E505" s="313"/>
      <c r="F505" s="313"/>
      <c r="G505" s="313"/>
      <c r="H505" s="313"/>
      <c r="I505" s="313"/>
      <c r="J505" s="313" t="s">
        <v>54</v>
      </c>
      <c r="K505" s="313"/>
      <c r="L505" s="313"/>
      <c r="M505" s="313"/>
      <c r="N505" s="313"/>
      <c r="O505" s="313"/>
      <c r="P505" s="313"/>
      <c r="Q505" s="314"/>
    </row>
    <row r="506" spans="1:17" s="315" customFormat="1" ht="15.75" customHeight="1">
      <c r="A506" s="312" t="s">
        <v>53</v>
      </c>
      <c r="B506" s="313"/>
      <c r="C506" s="313"/>
      <c r="D506" s="313" t="s">
        <v>51</v>
      </c>
      <c r="E506" s="313"/>
      <c r="F506" s="313"/>
      <c r="G506" s="313"/>
      <c r="H506" s="313"/>
      <c r="I506" s="313"/>
      <c r="J506" s="313" t="s">
        <v>55</v>
      </c>
      <c r="K506" s="313"/>
      <c r="L506" s="313"/>
      <c r="M506" s="313"/>
      <c r="N506" s="313"/>
      <c r="O506" s="313"/>
      <c r="P506" s="313"/>
      <c r="Q506" s="314"/>
    </row>
    <row r="507" spans="1:17" s="114" customFormat="1" ht="39" customHeight="1">
      <c r="A507" s="23"/>
      <c r="B507" s="94"/>
      <c r="C507" s="179"/>
      <c r="D507" s="70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10"/>
      <c r="Q507" s="42"/>
    </row>
    <row r="508" spans="1:17" ht="33.75">
      <c r="A508" s="311" t="s">
        <v>0</v>
      </c>
      <c r="B508" s="37"/>
      <c r="C508" s="6"/>
      <c r="D508" s="133" t="s">
        <v>1074</v>
      </c>
      <c r="E508" s="6"/>
      <c r="F508" s="6"/>
      <c r="G508" s="6"/>
      <c r="H508" s="6"/>
      <c r="I508" s="6"/>
      <c r="J508" s="6"/>
      <c r="K508" s="7"/>
      <c r="L508" s="6"/>
      <c r="M508" s="6"/>
      <c r="N508" s="6"/>
      <c r="O508" s="6"/>
      <c r="P508" s="6"/>
      <c r="Q508" s="29"/>
    </row>
    <row r="509" spans="1:17" ht="20.25">
      <c r="A509" s="8"/>
      <c r="B509" s="301" t="s">
        <v>31</v>
      </c>
      <c r="C509" s="9"/>
      <c r="D509" s="9"/>
      <c r="E509" s="9"/>
      <c r="F509" s="9"/>
      <c r="G509" s="9"/>
      <c r="H509" s="9"/>
      <c r="I509" s="10"/>
      <c r="J509" s="10"/>
      <c r="K509" s="11"/>
      <c r="L509" s="9"/>
      <c r="M509" s="9"/>
      <c r="N509" s="9"/>
      <c r="O509" s="9"/>
      <c r="P509" s="9"/>
      <c r="Q509" s="30" t="s">
        <v>1109</v>
      </c>
    </row>
    <row r="510" spans="1:17" ht="24.75">
      <c r="A510" s="362"/>
      <c r="B510" s="439"/>
      <c r="C510" s="407"/>
      <c r="D510" s="408" t="s">
        <v>231</v>
      </c>
      <c r="E510" s="9"/>
      <c r="F510" s="9"/>
      <c r="G510" s="9"/>
      <c r="H510" s="9"/>
      <c r="I510" s="9"/>
      <c r="J510" s="9"/>
      <c r="K510" s="11"/>
      <c r="L510" s="9"/>
      <c r="M510" s="9"/>
      <c r="N510" s="9"/>
      <c r="O510" s="9"/>
      <c r="P510" s="9"/>
      <c r="Q510" s="222"/>
    </row>
    <row r="511" spans="1:17" s="428" customFormat="1" ht="25.5">
      <c r="A511" s="466" t="s">
        <v>1</v>
      </c>
      <c r="B511" s="464" t="s">
        <v>2</v>
      </c>
      <c r="C511" s="464" t="s">
        <v>3</v>
      </c>
      <c r="D511" s="464" t="s">
        <v>4</v>
      </c>
      <c r="E511" s="465" t="s">
        <v>5</v>
      </c>
      <c r="F511" s="465" t="s">
        <v>36</v>
      </c>
      <c r="G511" s="465" t="s">
        <v>20</v>
      </c>
      <c r="H511" s="465" t="s">
        <v>45</v>
      </c>
      <c r="I511" s="465" t="s">
        <v>38</v>
      </c>
      <c r="J511" s="465" t="s">
        <v>22</v>
      </c>
      <c r="K511" s="465" t="s">
        <v>21</v>
      </c>
      <c r="L511" s="465" t="s">
        <v>27</v>
      </c>
      <c r="M511" s="465" t="s">
        <v>23</v>
      </c>
      <c r="N511" s="465" t="s">
        <v>24</v>
      </c>
      <c r="O511" s="465" t="s">
        <v>39</v>
      </c>
      <c r="P511" s="465" t="s">
        <v>37</v>
      </c>
      <c r="Q511" s="467" t="s">
        <v>25</v>
      </c>
    </row>
    <row r="512" spans="1:17" s="41" customFormat="1" ht="19.5" customHeight="1">
      <c r="A512" s="448" t="s">
        <v>578</v>
      </c>
      <c r="B512" s="451"/>
      <c r="C512" s="452"/>
      <c r="D512" s="452"/>
      <c r="E512" s="453"/>
      <c r="F512" s="454"/>
      <c r="G512" s="455"/>
      <c r="H512" s="455"/>
      <c r="I512" s="453"/>
      <c r="J512" s="453"/>
      <c r="K512" s="453"/>
      <c r="L512" s="455"/>
      <c r="M512" s="456"/>
      <c r="N512" s="455"/>
      <c r="O512" s="455"/>
      <c r="P512" s="454"/>
      <c r="Q512" s="468"/>
    </row>
    <row r="513" spans="1:17" ht="25.5" customHeight="1">
      <c r="A513" s="185">
        <v>11100406</v>
      </c>
      <c r="B513" s="444" t="s">
        <v>653</v>
      </c>
      <c r="C513" s="443" t="s">
        <v>654</v>
      </c>
      <c r="D513" s="443" t="s">
        <v>15</v>
      </c>
      <c r="E513" s="444">
        <v>1146</v>
      </c>
      <c r="F513" s="444">
        <v>0</v>
      </c>
      <c r="G513" s="444">
        <v>0</v>
      </c>
      <c r="H513" s="444">
        <v>0</v>
      </c>
      <c r="I513" s="444">
        <v>0</v>
      </c>
      <c r="J513" s="444">
        <v>0</v>
      </c>
      <c r="K513" s="444">
        <v>0</v>
      </c>
      <c r="L513" s="444">
        <v>0</v>
      </c>
      <c r="M513" s="444">
        <v>0</v>
      </c>
      <c r="N513" s="444">
        <v>138.36</v>
      </c>
      <c r="O513" s="444">
        <v>-0.04</v>
      </c>
      <c r="P513" s="444">
        <f aca="true" t="shared" si="77" ref="P513:P520">E513+F513+G513+I513-J513-L513-M513-K513+N513-O513</f>
        <v>1284.4</v>
      </c>
      <c r="Q513" s="189"/>
    </row>
    <row r="514" spans="1:17" ht="28.5" customHeight="1">
      <c r="A514" s="185">
        <v>11100501</v>
      </c>
      <c r="B514" s="444" t="s">
        <v>658</v>
      </c>
      <c r="C514" s="443" t="s">
        <v>659</v>
      </c>
      <c r="D514" s="443" t="s">
        <v>14</v>
      </c>
      <c r="E514" s="444">
        <v>1915.05</v>
      </c>
      <c r="F514" s="444">
        <v>0</v>
      </c>
      <c r="G514" s="444">
        <v>0</v>
      </c>
      <c r="H514" s="444">
        <v>0</v>
      </c>
      <c r="I514" s="444">
        <v>0</v>
      </c>
      <c r="J514" s="444">
        <v>0</v>
      </c>
      <c r="K514" s="444">
        <v>0</v>
      </c>
      <c r="L514" s="444">
        <v>0</v>
      </c>
      <c r="M514" s="444">
        <v>0</v>
      </c>
      <c r="N514" s="444">
        <v>77.12</v>
      </c>
      <c r="O514" s="444">
        <v>-0.03</v>
      </c>
      <c r="P514" s="444">
        <f t="shared" si="77"/>
        <v>1992.2</v>
      </c>
      <c r="Q514" s="189"/>
    </row>
    <row r="515" spans="1:17" ht="28.5" customHeight="1">
      <c r="A515" s="185">
        <v>11100503</v>
      </c>
      <c r="B515" s="444" t="s">
        <v>663</v>
      </c>
      <c r="C515" s="443" t="s">
        <v>664</v>
      </c>
      <c r="D515" s="443" t="s">
        <v>15</v>
      </c>
      <c r="E515" s="444">
        <v>1915.05</v>
      </c>
      <c r="F515" s="444">
        <v>0</v>
      </c>
      <c r="G515" s="444">
        <v>0</v>
      </c>
      <c r="H515" s="444">
        <v>0</v>
      </c>
      <c r="I515" s="444">
        <v>0</v>
      </c>
      <c r="J515" s="444">
        <v>0</v>
      </c>
      <c r="K515" s="444">
        <v>0</v>
      </c>
      <c r="L515" s="444">
        <v>0</v>
      </c>
      <c r="M515" s="444">
        <v>0</v>
      </c>
      <c r="N515" s="444">
        <v>77.12</v>
      </c>
      <c r="O515" s="444">
        <v>-0.03</v>
      </c>
      <c r="P515" s="444">
        <f t="shared" si="77"/>
        <v>1992.2</v>
      </c>
      <c r="Q515" s="189"/>
    </row>
    <row r="516" spans="1:17" ht="28.5" customHeight="1">
      <c r="A516" s="185">
        <v>11100504</v>
      </c>
      <c r="B516" s="444" t="s">
        <v>665</v>
      </c>
      <c r="C516" s="443" t="s">
        <v>666</v>
      </c>
      <c r="D516" s="443" t="s">
        <v>660</v>
      </c>
      <c r="E516" s="444">
        <v>1915.05</v>
      </c>
      <c r="F516" s="444">
        <v>0</v>
      </c>
      <c r="G516" s="444">
        <v>0</v>
      </c>
      <c r="H516" s="444">
        <v>0</v>
      </c>
      <c r="I516" s="444">
        <v>0</v>
      </c>
      <c r="J516" s="444">
        <v>0</v>
      </c>
      <c r="K516" s="444">
        <v>0</v>
      </c>
      <c r="L516" s="444">
        <v>0</v>
      </c>
      <c r="M516" s="444">
        <v>0</v>
      </c>
      <c r="N516" s="444">
        <v>77.12</v>
      </c>
      <c r="O516" s="444">
        <v>-0.03</v>
      </c>
      <c r="P516" s="444">
        <f t="shared" si="77"/>
        <v>1992.2</v>
      </c>
      <c r="Q516" s="189"/>
    </row>
    <row r="517" spans="1:17" ht="28.5" customHeight="1">
      <c r="A517" s="185">
        <v>11100509</v>
      </c>
      <c r="B517" s="444" t="s">
        <v>671</v>
      </c>
      <c r="C517" s="443" t="s">
        <v>672</v>
      </c>
      <c r="D517" s="443" t="s">
        <v>14</v>
      </c>
      <c r="E517" s="444">
        <v>1915.05</v>
      </c>
      <c r="F517" s="444">
        <v>0</v>
      </c>
      <c r="G517" s="444">
        <v>0</v>
      </c>
      <c r="H517" s="444">
        <v>0</v>
      </c>
      <c r="I517" s="444">
        <v>0</v>
      </c>
      <c r="J517" s="444">
        <v>0</v>
      </c>
      <c r="K517" s="444">
        <v>0</v>
      </c>
      <c r="L517" s="444">
        <v>0</v>
      </c>
      <c r="M517" s="444">
        <v>0</v>
      </c>
      <c r="N517" s="444">
        <v>77.12</v>
      </c>
      <c r="O517" s="444">
        <v>-0.03</v>
      </c>
      <c r="P517" s="444">
        <f t="shared" si="77"/>
        <v>1992.2</v>
      </c>
      <c r="Q517" s="189"/>
    </row>
    <row r="518" spans="1:17" ht="28.5" customHeight="1">
      <c r="A518" s="185">
        <v>11100510</v>
      </c>
      <c r="B518" s="444" t="s">
        <v>673</v>
      </c>
      <c r="C518" s="443" t="s">
        <v>674</v>
      </c>
      <c r="D518" s="443" t="s">
        <v>675</v>
      </c>
      <c r="E518" s="444">
        <v>1915.05</v>
      </c>
      <c r="F518" s="444">
        <v>0</v>
      </c>
      <c r="G518" s="444">
        <v>0</v>
      </c>
      <c r="H518" s="444">
        <v>0</v>
      </c>
      <c r="I518" s="444">
        <v>0</v>
      </c>
      <c r="J518" s="444">
        <v>0</v>
      </c>
      <c r="K518" s="444">
        <v>0</v>
      </c>
      <c r="L518" s="444">
        <v>0</v>
      </c>
      <c r="M518" s="444">
        <v>0</v>
      </c>
      <c r="N518" s="444">
        <v>77.12</v>
      </c>
      <c r="O518" s="444">
        <v>-0.03</v>
      </c>
      <c r="P518" s="444">
        <f t="shared" si="77"/>
        <v>1992.2</v>
      </c>
      <c r="Q518" s="189"/>
    </row>
    <row r="519" spans="1:17" ht="28.5" customHeight="1">
      <c r="A519" s="185">
        <v>11100513</v>
      </c>
      <c r="B519" s="444" t="s">
        <v>676</v>
      </c>
      <c r="C519" s="443" t="s">
        <v>677</v>
      </c>
      <c r="D519" s="443" t="s">
        <v>15</v>
      </c>
      <c r="E519" s="444">
        <v>2016.45</v>
      </c>
      <c r="F519" s="444">
        <v>0</v>
      </c>
      <c r="G519" s="444">
        <v>0</v>
      </c>
      <c r="H519" s="444">
        <v>0</v>
      </c>
      <c r="I519" s="444">
        <v>0</v>
      </c>
      <c r="J519" s="444">
        <v>0</v>
      </c>
      <c r="K519" s="444">
        <v>0</v>
      </c>
      <c r="L519" s="444">
        <v>0</v>
      </c>
      <c r="M519" s="444">
        <v>0</v>
      </c>
      <c r="N519" s="444">
        <v>70.63</v>
      </c>
      <c r="O519" s="444">
        <v>0.08</v>
      </c>
      <c r="P519" s="444">
        <f t="shared" si="77"/>
        <v>2087</v>
      </c>
      <c r="Q519" s="189"/>
    </row>
    <row r="520" spans="1:17" ht="30" customHeight="1">
      <c r="A520" s="185">
        <v>15100205</v>
      </c>
      <c r="B520" s="444" t="s">
        <v>757</v>
      </c>
      <c r="C520" s="443" t="s">
        <v>758</v>
      </c>
      <c r="D520" s="443" t="s">
        <v>15</v>
      </c>
      <c r="E520" s="444">
        <v>1249.08</v>
      </c>
      <c r="F520" s="444">
        <v>0</v>
      </c>
      <c r="G520" s="444">
        <v>0</v>
      </c>
      <c r="H520" s="444">
        <v>0</v>
      </c>
      <c r="I520" s="444">
        <v>0</v>
      </c>
      <c r="J520" s="444">
        <v>0</v>
      </c>
      <c r="K520" s="444">
        <v>0</v>
      </c>
      <c r="L520" s="444">
        <v>0</v>
      </c>
      <c r="M520" s="444">
        <v>0</v>
      </c>
      <c r="N520" s="444">
        <v>131.77</v>
      </c>
      <c r="O520" s="444">
        <v>0.05</v>
      </c>
      <c r="P520" s="444">
        <f t="shared" si="77"/>
        <v>1380.8</v>
      </c>
      <c r="Q520" s="189"/>
    </row>
    <row r="521" spans="1:17" s="271" customFormat="1" ht="30" customHeight="1" hidden="1">
      <c r="A521" s="426"/>
      <c r="B521" s="414"/>
      <c r="C521" s="414"/>
      <c r="D521" s="414"/>
      <c r="E521" s="414">
        <f>SUM(E513:E520)</f>
        <v>13986.78</v>
      </c>
      <c r="F521" s="414">
        <f aca="true" t="shared" si="78" ref="F521:P521">SUM(F513:F520)</f>
        <v>0</v>
      </c>
      <c r="G521" s="414">
        <f t="shared" si="78"/>
        <v>0</v>
      </c>
      <c r="H521" s="414">
        <f t="shared" si="78"/>
        <v>0</v>
      </c>
      <c r="I521" s="414">
        <f t="shared" si="78"/>
        <v>0</v>
      </c>
      <c r="J521" s="414">
        <f t="shared" si="78"/>
        <v>0</v>
      </c>
      <c r="K521" s="414">
        <f t="shared" si="78"/>
        <v>0</v>
      </c>
      <c r="L521" s="414">
        <f t="shared" si="78"/>
        <v>0</v>
      </c>
      <c r="M521" s="414">
        <f t="shared" si="78"/>
        <v>0</v>
      </c>
      <c r="N521" s="414">
        <f t="shared" si="78"/>
        <v>726.36</v>
      </c>
      <c r="O521" s="414">
        <f t="shared" si="78"/>
        <v>-0.06</v>
      </c>
      <c r="P521" s="414">
        <f t="shared" si="78"/>
        <v>14713.2</v>
      </c>
      <c r="Q521" s="427"/>
    </row>
    <row r="522" spans="1:17" ht="19.5" customHeight="1">
      <c r="A522" s="469" t="s">
        <v>221</v>
      </c>
      <c r="B522" s="459"/>
      <c r="C522" s="460"/>
      <c r="D522" s="460"/>
      <c r="E522" s="461">
        <f>E472+E503+E521</f>
        <v>83965.52999999998</v>
      </c>
      <c r="F522" s="461">
        <f aca="true" t="shared" si="79" ref="F522:L522">F472+F503+F521</f>
        <v>0</v>
      </c>
      <c r="G522" s="461">
        <f t="shared" si="79"/>
        <v>0</v>
      </c>
      <c r="H522" s="461">
        <f t="shared" si="79"/>
        <v>0</v>
      </c>
      <c r="I522" s="461">
        <f t="shared" si="79"/>
        <v>0</v>
      </c>
      <c r="J522" s="461">
        <f t="shared" si="79"/>
        <v>0</v>
      </c>
      <c r="K522" s="461">
        <f t="shared" si="79"/>
        <v>916.52</v>
      </c>
      <c r="L522" s="461">
        <f t="shared" si="79"/>
        <v>0</v>
      </c>
      <c r="M522" s="461">
        <f>M472+M503+M521</f>
        <v>928.05</v>
      </c>
      <c r="N522" s="461">
        <f>N472+N503+N521</f>
        <v>3246.09</v>
      </c>
      <c r="O522" s="461">
        <f>O472+O503+O521</f>
        <v>-0.55</v>
      </c>
      <c r="P522" s="461">
        <f>P472+P503+P521</f>
        <v>85367.59999999999</v>
      </c>
      <c r="Q522" s="470"/>
    </row>
    <row r="523" spans="1:17" ht="25.5" customHeight="1">
      <c r="A523" s="448" t="s">
        <v>657</v>
      </c>
      <c r="B523" s="462"/>
      <c r="C523" s="195"/>
      <c r="D523" s="195"/>
      <c r="E523" s="463"/>
      <c r="F523" s="463"/>
      <c r="G523" s="463"/>
      <c r="H523" s="463"/>
      <c r="I523" s="463"/>
      <c r="J523" s="463"/>
      <c r="K523" s="463"/>
      <c r="L523" s="463"/>
      <c r="M523" s="463"/>
      <c r="N523" s="463"/>
      <c r="O523" s="463"/>
      <c r="P523" s="463"/>
      <c r="Q523" s="197"/>
    </row>
    <row r="524" spans="1:17" ht="28.5" customHeight="1">
      <c r="A524" s="185">
        <v>8100206</v>
      </c>
      <c r="B524" s="186" t="s">
        <v>547</v>
      </c>
      <c r="C524" s="187" t="s">
        <v>548</v>
      </c>
      <c r="D524" s="187" t="s">
        <v>544</v>
      </c>
      <c r="E524" s="186">
        <v>3070.95</v>
      </c>
      <c r="F524" s="186">
        <v>0</v>
      </c>
      <c r="G524" s="186">
        <v>0</v>
      </c>
      <c r="H524" s="186">
        <v>0</v>
      </c>
      <c r="I524" s="186">
        <v>0</v>
      </c>
      <c r="J524" s="186">
        <v>0</v>
      </c>
      <c r="K524" s="186">
        <v>162.87</v>
      </c>
      <c r="L524" s="186">
        <v>0</v>
      </c>
      <c r="M524" s="186">
        <v>84.7</v>
      </c>
      <c r="N524" s="186">
        <v>0</v>
      </c>
      <c r="O524" s="186">
        <v>-0.02</v>
      </c>
      <c r="P524" s="186">
        <f aca="true" t="shared" si="80" ref="P524:P533">E524+F524+G524+I524-J524-L524-M524-K524+N524-O524</f>
        <v>2823.4</v>
      </c>
      <c r="Q524" s="189"/>
    </row>
    <row r="525" spans="1:17" ht="28.5" customHeight="1">
      <c r="A525" s="185">
        <v>11100323</v>
      </c>
      <c r="B525" s="186" t="s">
        <v>635</v>
      </c>
      <c r="C525" s="187" t="s">
        <v>636</v>
      </c>
      <c r="D525" s="187" t="s">
        <v>660</v>
      </c>
      <c r="E525" s="186">
        <v>2000.1</v>
      </c>
      <c r="F525" s="186">
        <v>0</v>
      </c>
      <c r="G525" s="186">
        <v>0</v>
      </c>
      <c r="H525" s="186">
        <v>0</v>
      </c>
      <c r="I525" s="186">
        <v>0</v>
      </c>
      <c r="J525" s="186">
        <v>0</v>
      </c>
      <c r="K525" s="186">
        <v>0</v>
      </c>
      <c r="L525" s="186">
        <v>0</v>
      </c>
      <c r="M525" s="186">
        <v>0</v>
      </c>
      <c r="N525" s="186">
        <v>71.68</v>
      </c>
      <c r="O525" s="186">
        <v>-0.02</v>
      </c>
      <c r="P525" s="186">
        <f t="shared" si="80"/>
        <v>2071.7999999999997</v>
      </c>
      <c r="Q525" s="189"/>
    </row>
    <row r="526" spans="1:17" ht="28.5" customHeight="1">
      <c r="A526" s="185">
        <v>11100329</v>
      </c>
      <c r="B526" s="186" t="s">
        <v>645</v>
      </c>
      <c r="C526" s="187" t="s">
        <v>646</v>
      </c>
      <c r="D526" s="187" t="s">
        <v>660</v>
      </c>
      <c r="E526" s="186">
        <v>2743.05</v>
      </c>
      <c r="F526" s="186">
        <v>0</v>
      </c>
      <c r="G526" s="186">
        <v>0</v>
      </c>
      <c r="H526" s="186">
        <v>0</v>
      </c>
      <c r="I526" s="186">
        <v>0</v>
      </c>
      <c r="J526" s="186">
        <v>0</v>
      </c>
      <c r="K526" s="186">
        <v>0</v>
      </c>
      <c r="L526" s="186">
        <v>0</v>
      </c>
      <c r="M526" s="186">
        <v>49.02</v>
      </c>
      <c r="N526" s="186">
        <v>0</v>
      </c>
      <c r="O526" s="186">
        <v>-0.17</v>
      </c>
      <c r="P526" s="186">
        <f t="shared" si="80"/>
        <v>2694.2000000000003</v>
      </c>
      <c r="Q526" s="189"/>
    </row>
    <row r="527" spans="1:17" ht="28.5" customHeight="1">
      <c r="A527" s="185">
        <v>11100502</v>
      </c>
      <c r="B527" s="186" t="s">
        <v>661</v>
      </c>
      <c r="C527" s="187" t="s">
        <v>662</v>
      </c>
      <c r="D527" s="187" t="s">
        <v>660</v>
      </c>
      <c r="E527" s="186">
        <v>2673.6</v>
      </c>
      <c r="F527" s="186">
        <v>0</v>
      </c>
      <c r="G527" s="186">
        <v>0</v>
      </c>
      <c r="H527" s="186">
        <v>0</v>
      </c>
      <c r="I527" s="186">
        <v>0</v>
      </c>
      <c r="J527" s="186">
        <v>0</v>
      </c>
      <c r="K527" s="186">
        <v>63</v>
      </c>
      <c r="L527" s="186">
        <v>0</v>
      </c>
      <c r="M527" s="186">
        <v>41.47</v>
      </c>
      <c r="N527" s="186">
        <v>0</v>
      </c>
      <c r="O527" s="186">
        <v>0.13</v>
      </c>
      <c r="P527" s="186">
        <f t="shared" si="80"/>
        <v>2569</v>
      </c>
      <c r="Q527" s="189"/>
    </row>
    <row r="528" spans="1:17" ht="28.5" customHeight="1">
      <c r="A528" s="185">
        <v>11100505</v>
      </c>
      <c r="B528" s="186" t="s">
        <v>667</v>
      </c>
      <c r="C528" s="187" t="s">
        <v>668</v>
      </c>
      <c r="D528" s="187" t="s">
        <v>660</v>
      </c>
      <c r="E528" s="186">
        <v>1915.05</v>
      </c>
      <c r="F528" s="186">
        <v>0</v>
      </c>
      <c r="G528" s="186">
        <v>0</v>
      </c>
      <c r="H528" s="186">
        <v>0</v>
      </c>
      <c r="I528" s="186">
        <v>0</v>
      </c>
      <c r="J528" s="186">
        <v>0</v>
      </c>
      <c r="K528" s="186">
        <v>0</v>
      </c>
      <c r="L528" s="186">
        <v>0</v>
      </c>
      <c r="M528" s="186">
        <v>0</v>
      </c>
      <c r="N528" s="186">
        <v>77.12</v>
      </c>
      <c r="O528" s="186">
        <v>-0.03</v>
      </c>
      <c r="P528" s="186">
        <f t="shared" si="80"/>
        <v>1992.2</v>
      </c>
      <c r="Q528" s="189"/>
    </row>
    <row r="529" spans="1:17" ht="28.5" customHeight="1">
      <c r="A529" s="185">
        <v>11100506</v>
      </c>
      <c r="B529" s="186" t="s">
        <v>669</v>
      </c>
      <c r="C529" s="187" t="s">
        <v>670</v>
      </c>
      <c r="D529" s="187" t="s">
        <v>660</v>
      </c>
      <c r="E529" s="186">
        <v>1915.05</v>
      </c>
      <c r="F529" s="186">
        <v>0</v>
      </c>
      <c r="G529" s="186">
        <v>0</v>
      </c>
      <c r="H529" s="186">
        <v>0</v>
      </c>
      <c r="I529" s="186">
        <v>0</v>
      </c>
      <c r="J529" s="186">
        <v>0</v>
      </c>
      <c r="K529" s="186">
        <v>0</v>
      </c>
      <c r="L529" s="186">
        <v>0</v>
      </c>
      <c r="M529" s="186">
        <v>0</v>
      </c>
      <c r="N529" s="186">
        <v>77.12</v>
      </c>
      <c r="O529" s="186">
        <v>-0.03</v>
      </c>
      <c r="P529" s="186">
        <f t="shared" si="80"/>
        <v>1992.2</v>
      </c>
      <c r="Q529" s="189"/>
    </row>
    <row r="530" spans="1:17" ht="28.5" customHeight="1">
      <c r="A530" s="185">
        <v>11100514</v>
      </c>
      <c r="B530" s="186" t="s">
        <v>678</v>
      </c>
      <c r="C530" s="187" t="s">
        <v>679</v>
      </c>
      <c r="D530" s="187" t="s">
        <v>660</v>
      </c>
      <c r="E530" s="186">
        <v>2384.7</v>
      </c>
      <c r="F530" s="186">
        <v>0</v>
      </c>
      <c r="G530" s="186">
        <v>0</v>
      </c>
      <c r="H530" s="186">
        <v>0</v>
      </c>
      <c r="I530" s="186">
        <v>0</v>
      </c>
      <c r="J530" s="186">
        <v>0</v>
      </c>
      <c r="K530" s="186">
        <v>40</v>
      </c>
      <c r="L530" s="186">
        <v>0</v>
      </c>
      <c r="M530" s="186">
        <v>0</v>
      </c>
      <c r="N530" s="186">
        <v>4.89</v>
      </c>
      <c r="O530" s="186">
        <v>-0.01</v>
      </c>
      <c r="P530" s="186">
        <f t="shared" si="80"/>
        <v>2349.6</v>
      </c>
      <c r="Q530" s="189"/>
    </row>
    <row r="531" spans="1:17" ht="28.5" customHeight="1">
      <c r="A531" s="185">
        <v>11100517</v>
      </c>
      <c r="B531" s="186" t="s">
        <v>655</v>
      </c>
      <c r="C531" s="187" t="s">
        <v>656</v>
      </c>
      <c r="D531" s="187" t="s">
        <v>660</v>
      </c>
      <c r="E531" s="186">
        <v>3024.15</v>
      </c>
      <c r="F531" s="186">
        <v>0</v>
      </c>
      <c r="G531" s="186">
        <v>0</v>
      </c>
      <c r="H531" s="186">
        <v>0</v>
      </c>
      <c r="I531" s="186">
        <v>0</v>
      </c>
      <c r="J531" s="186">
        <v>0</v>
      </c>
      <c r="K531" s="186">
        <v>0</v>
      </c>
      <c r="L531" s="186">
        <v>0</v>
      </c>
      <c r="M531" s="186">
        <v>79.61</v>
      </c>
      <c r="N531" s="186">
        <v>0</v>
      </c>
      <c r="O531" s="186">
        <v>-0.06</v>
      </c>
      <c r="P531" s="186">
        <f t="shared" si="80"/>
        <v>2944.6</v>
      </c>
      <c r="Q531" s="189"/>
    </row>
    <row r="532" spans="1:17" ht="28.5" customHeight="1">
      <c r="A532" s="185">
        <v>11100518</v>
      </c>
      <c r="B532" s="186" t="s">
        <v>680</v>
      </c>
      <c r="C532" s="187" t="s">
        <v>681</v>
      </c>
      <c r="D532" s="187" t="s">
        <v>660</v>
      </c>
      <c r="E532" s="186">
        <v>2100</v>
      </c>
      <c r="F532" s="186">
        <v>0</v>
      </c>
      <c r="G532" s="186">
        <v>0</v>
      </c>
      <c r="H532" s="186">
        <v>0</v>
      </c>
      <c r="I532" s="186">
        <v>0</v>
      </c>
      <c r="J532" s="186">
        <v>0</v>
      </c>
      <c r="K532" s="186">
        <v>0</v>
      </c>
      <c r="L532" s="186">
        <v>0</v>
      </c>
      <c r="M532" s="186">
        <v>0</v>
      </c>
      <c r="N532" s="186">
        <v>64.28</v>
      </c>
      <c r="O532" s="186">
        <v>0.08</v>
      </c>
      <c r="P532" s="186">
        <f t="shared" si="80"/>
        <v>2164.2000000000003</v>
      </c>
      <c r="Q532" s="189"/>
    </row>
    <row r="533" spans="1:17" ht="28.5" customHeight="1">
      <c r="A533" s="185">
        <v>17100202</v>
      </c>
      <c r="B533" s="186" t="s">
        <v>682</v>
      </c>
      <c r="C533" s="187" t="s">
        <v>683</v>
      </c>
      <c r="D533" s="187" t="s">
        <v>660</v>
      </c>
      <c r="E533" s="186">
        <v>2953.65</v>
      </c>
      <c r="F533" s="186">
        <v>0</v>
      </c>
      <c r="G533" s="186">
        <v>0</v>
      </c>
      <c r="H533" s="186">
        <v>0</v>
      </c>
      <c r="I533" s="186">
        <v>0</v>
      </c>
      <c r="J533" s="186">
        <v>0</v>
      </c>
      <c r="K533" s="186">
        <v>0</v>
      </c>
      <c r="L533" s="186">
        <v>0</v>
      </c>
      <c r="M533" s="186">
        <v>71.94</v>
      </c>
      <c r="N533" s="186">
        <v>0</v>
      </c>
      <c r="O533" s="186">
        <v>-0.09</v>
      </c>
      <c r="P533" s="186">
        <f t="shared" si="80"/>
        <v>2881.8</v>
      </c>
      <c r="Q533" s="189"/>
    </row>
    <row r="534" spans="1:17" ht="16.5" customHeight="1">
      <c r="A534" s="469" t="s">
        <v>221</v>
      </c>
      <c r="B534" s="459"/>
      <c r="C534" s="460"/>
      <c r="D534" s="460"/>
      <c r="E534" s="461">
        <f>SUM(E524:E533)</f>
        <v>24780.3</v>
      </c>
      <c r="F534" s="461">
        <f aca="true" t="shared" si="81" ref="F534:L534">SUM(F524:F533)</f>
        <v>0</v>
      </c>
      <c r="G534" s="461">
        <f t="shared" si="81"/>
        <v>0</v>
      </c>
      <c r="H534" s="461">
        <f t="shared" si="81"/>
        <v>0</v>
      </c>
      <c r="I534" s="461">
        <f t="shared" si="81"/>
        <v>0</v>
      </c>
      <c r="J534" s="461">
        <f t="shared" si="81"/>
        <v>0</v>
      </c>
      <c r="K534" s="461">
        <f t="shared" si="81"/>
        <v>265.87</v>
      </c>
      <c r="L534" s="461">
        <f t="shared" si="81"/>
        <v>0</v>
      </c>
      <c r="M534" s="461">
        <f>SUM(M524:M533)</f>
        <v>326.74</v>
      </c>
      <c r="N534" s="461">
        <f>SUM(N524:N533)</f>
        <v>295.09000000000003</v>
      </c>
      <c r="O534" s="461">
        <f>SUM(O524:O533)</f>
        <v>-0.22</v>
      </c>
      <c r="P534" s="461">
        <f>SUM(P524:P533)</f>
        <v>24483</v>
      </c>
      <c r="Q534" s="470"/>
    </row>
    <row r="535" spans="1:17" s="199" customFormat="1" ht="25.5" customHeight="1">
      <c r="A535" s="392"/>
      <c r="B535" s="393" t="s">
        <v>40</v>
      </c>
      <c r="C535" s="471"/>
      <c r="D535" s="471"/>
      <c r="E535" s="472">
        <f>E521+E534</f>
        <v>38767.08</v>
      </c>
      <c r="F535" s="472">
        <f aca="true" t="shared" si="82" ref="F535:P535">F521+F534</f>
        <v>0</v>
      </c>
      <c r="G535" s="472">
        <f t="shared" si="82"/>
        <v>0</v>
      </c>
      <c r="H535" s="472">
        <f t="shared" si="82"/>
        <v>0</v>
      </c>
      <c r="I535" s="472">
        <f t="shared" si="82"/>
        <v>0</v>
      </c>
      <c r="J535" s="472">
        <f t="shared" si="82"/>
        <v>0</v>
      </c>
      <c r="K535" s="472">
        <f t="shared" si="82"/>
        <v>265.87</v>
      </c>
      <c r="L535" s="472">
        <f t="shared" si="82"/>
        <v>0</v>
      </c>
      <c r="M535" s="472">
        <f t="shared" si="82"/>
        <v>326.74</v>
      </c>
      <c r="N535" s="472">
        <f t="shared" si="82"/>
        <v>1021.45</v>
      </c>
      <c r="O535" s="472">
        <f t="shared" si="82"/>
        <v>-0.28</v>
      </c>
      <c r="P535" s="472">
        <f t="shared" si="82"/>
        <v>39196.2</v>
      </c>
      <c r="Q535" s="425"/>
    </row>
    <row r="537" spans="1:17" ht="12" customHeight="1">
      <c r="A537" s="23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34"/>
    </row>
    <row r="538" spans="1:17" s="315" customFormat="1" ht="15.75" customHeight="1">
      <c r="A538" s="312"/>
      <c r="B538" s="313"/>
      <c r="C538" s="313"/>
      <c r="D538" s="313" t="s">
        <v>52</v>
      </c>
      <c r="E538" s="313"/>
      <c r="F538" s="313"/>
      <c r="G538" s="313"/>
      <c r="H538" s="313"/>
      <c r="I538" s="313"/>
      <c r="J538" s="313" t="s">
        <v>54</v>
      </c>
      <c r="K538" s="313"/>
      <c r="L538" s="313"/>
      <c r="M538" s="313"/>
      <c r="N538" s="313"/>
      <c r="O538" s="313"/>
      <c r="P538" s="313"/>
      <c r="Q538" s="314"/>
    </row>
    <row r="539" spans="1:17" s="315" customFormat="1" ht="15.75" customHeight="1">
      <c r="A539" s="312" t="s">
        <v>53</v>
      </c>
      <c r="B539" s="313"/>
      <c r="C539" s="313"/>
      <c r="D539" s="313" t="s">
        <v>51</v>
      </c>
      <c r="E539" s="313"/>
      <c r="F539" s="313"/>
      <c r="G539" s="313"/>
      <c r="H539" s="313"/>
      <c r="I539" s="313"/>
      <c r="J539" s="313" t="s">
        <v>55</v>
      </c>
      <c r="K539" s="313"/>
      <c r="L539" s="313"/>
      <c r="M539" s="313"/>
      <c r="N539" s="313"/>
      <c r="O539" s="313"/>
      <c r="P539" s="313"/>
      <c r="Q539" s="314"/>
    </row>
    <row r="540" spans="2:16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7" s="41" customFormat="1" ht="19.5" customHeight="1">
      <c r="A541" s="26"/>
      <c r="B541" s="171"/>
      <c r="C541" s="70"/>
      <c r="D541" s="70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34"/>
    </row>
    <row r="542" spans="1:17" ht="33" customHeight="1">
      <c r="A542" s="311" t="s">
        <v>0</v>
      </c>
      <c r="B542" s="37"/>
      <c r="C542" s="6"/>
      <c r="D542" s="133" t="s">
        <v>1074</v>
      </c>
      <c r="E542" s="6"/>
      <c r="F542" s="6"/>
      <c r="G542" s="6"/>
      <c r="H542" s="6"/>
      <c r="I542" s="6"/>
      <c r="J542" s="6"/>
      <c r="K542" s="7"/>
      <c r="L542" s="6"/>
      <c r="M542" s="6"/>
      <c r="N542" s="6"/>
      <c r="O542" s="6"/>
      <c r="P542" s="6"/>
      <c r="Q542" s="29"/>
    </row>
    <row r="543" spans="1:17" ht="19.5" customHeight="1">
      <c r="A543" s="8"/>
      <c r="B543" s="301" t="s">
        <v>31</v>
      </c>
      <c r="C543" s="9"/>
      <c r="D543" s="9"/>
      <c r="E543" s="9"/>
      <c r="F543" s="9"/>
      <c r="G543" s="9"/>
      <c r="H543" s="9"/>
      <c r="I543" s="10"/>
      <c r="J543" s="10"/>
      <c r="K543" s="11"/>
      <c r="L543" s="9"/>
      <c r="M543" s="9"/>
      <c r="N543" s="9"/>
      <c r="O543" s="9"/>
      <c r="P543" s="9"/>
      <c r="Q543" s="30" t="s">
        <v>1110</v>
      </c>
    </row>
    <row r="544" spans="1:17" ht="19.5" customHeight="1">
      <c r="A544" s="12"/>
      <c r="B544" s="49"/>
      <c r="C544" s="13"/>
      <c r="D544" s="135" t="s">
        <v>231</v>
      </c>
      <c r="E544" s="14"/>
      <c r="F544" s="14"/>
      <c r="G544" s="14"/>
      <c r="H544" s="14"/>
      <c r="I544" s="14"/>
      <c r="J544" s="14"/>
      <c r="K544" s="15"/>
      <c r="L544" s="14"/>
      <c r="M544" s="14"/>
      <c r="N544" s="14"/>
      <c r="O544" s="14"/>
      <c r="P544" s="14"/>
      <c r="Q544" s="31"/>
    </row>
    <row r="545" spans="1:17" s="381" customFormat="1" ht="31.5" customHeight="1">
      <c r="A545" s="372" t="s">
        <v>1</v>
      </c>
      <c r="B545" s="373" t="s">
        <v>2</v>
      </c>
      <c r="C545" s="373" t="s">
        <v>3</v>
      </c>
      <c r="D545" s="373" t="s">
        <v>4</v>
      </c>
      <c r="E545" s="399" t="s">
        <v>5</v>
      </c>
      <c r="F545" s="399" t="s">
        <v>36</v>
      </c>
      <c r="G545" s="399" t="s">
        <v>20</v>
      </c>
      <c r="H545" s="399" t="s">
        <v>45</v>
      </c>
      <c r="I545" s="399" t="s">
        <v>38</v>
      </c>
      <c r="J545" s="399" t="s">
        <v>22</v>
      </c>
      <c r="K545" s="399" t="s">
        <v>21</v>
      </c>
      <c r="L545" s="399" t="s">
        <v>27</v>
      </c>
      <c r="M545" s="399" t="s">
        <v>23</v>
      </c>
      <c r="N545" s="399" t="s">
        <v>24</v>
      </c>
      <c r="O545" s="399" t="s">
        <v>39</v>
      </c>
      <c r="P545" s="399" t="s">
        <v>37</v>
      </c>
      <c r="Q545" s="433" t="s">
        <v>25</v>
      </c>
    </row>
    <row r="546" spans="1:17" ht="30" customHeight="1">
      <c r="A546" s="473" t="s">
        <v>684</v>
      </c>
      <c r="B546" s="474"/>
      <c r="C546" s="474"/>
      <c r="D546" s="474"/>
      <c r="E546" s="474"/>
      <c r="F546" s="474"/>
      <c r="G546" s="474"/>
      <c r="H546" s="474"/>
      <c r="I546" s="474"/>
      <c r="J546" s="474"/>
      <c r="K546" s="475"/>
      <c r="L546" s="474"/>
      <c r="M546" s="474"/>
      <c r="N546" s="474"/>
      <c r="O546" s="474"/>
      <c r="P546" s="474"/>
      <c r="Q546" s="476"/>
    </row>
    <row r="547" spans="1:17" ht="35.25" customHeight="1">
      <c r="A547" s="172">
        <v>11100514</v>
      </c>
      <c r="B547" s="230" t="s">
        <v>687</v>
      </c>
      <c r="C547" s="47" t="s">
        <v>688</v>
      </c>
      <c r="D547" s="47" t="s">
        <v>1121</v>
      </c>
      <c r="E547" s="72">
        <v>2332.95</v>
      </c>
      <c r="F547" s="72">
        <v>0</v>
      </c>
      <c r="G547" s="72">
        <v>0</v>
      </c>
      <c r="H547" s="72">
        <v>0</v>
      </c>
      <c r="I547" s="72">
        <v>0</v>
      </c>
      <c r="J547" s="72">
        <v>0</v>
      </c>
      <c r="K547" s="72">
        <v>0</v>
      </c>
      <c r="L547" s="72">
        <v>0</v>
      </c>
      <c r="M547" s="72">
        <v>0</v>
      </c>
      <c r="N547" s="72">
        <v>10.52</v>
      </c>
      <c r="O547" s="72">
        <v>-0.13</v>
      </c>
      <c r="P547" s="72">
        <f>E547+F547+G547+I547-J547-L547-M547-K547+N547-O547</f>
        <v>2343.6</v>
      </c>
      <c r="Q547" s="32"/>
    </row>
    <row r="548" spans="1:17" ht="35.25" customHeight="1">
      <c r="A548" s="172">
        <v>13000001</v>
      </c>
      <c r="B548" s="72" t="s">
        <v>689</v>
      </c>
      <c r="C548" s="47" t="s">
        <v>690</v>
      </c>
      <c r="D548" s="47" t="s">
        <v>1131</v>
      </c>
      <c r="E548" s="72">
        <v>6615</v>
      </c>
      <c r="F548" s="72">
        <v>0</v>
      </c>
      <c r="G548" s="72">
        <v>0</v>
      </c>
      <c r="H548" s="72">
        <v>0</v>
      </c>
      <c r="I548" s="72">
        <v>0</v>
      </c>
      <c r="J548" s="72">
        <v>0</v>
      </c>
      <c r="K548" s="72">
        <v>0</v>
      </c>
      <c r="L548" s="72">
        <v>0</v>
      </c>
      <c r="M548" s="72">
        <v>865.71</v>
      </c>
      <c r="N548" s="72">
        <v>0</v>
      </c>
      <c r="O548" s="72">
        <v>0.09</v>
      </c>
      <c r="P548" s="72">
        <f>E548+F548+G548+I548-J548-L548-M548-K548+N548-O548</f>
        <v>5749.2</v>
      </c>
      <c r="Q548" s="32"/>
    </row>
    <row r="549" spans="1:17" ht="35.25" customHeight="1">
      <c r="A549" s="172">
        <v>15200202</v>
      </c>
      <c r="B549" s="72" t="s">
        <v>691</v>
      </c>
      <c r="C549" s="47" t="s">
        <v>692</v>
      </c>
      <c r="D549" s="47" t="s">
        <v>693</v>
      </c>
      <c r="E549" s="72">
        <v>1653.75</v>
      </c>
      <c r="F549" s="72">
        <v>0</v>
      </c>
      <c r="G549" s="72">
        <v>0</v>
      </c>
      <c r="H549" s="72">
        <v>0</v>
      </c>
      <c r="I549" s="72">
        <v>0</v>
      </c>
      <c r="J549" s="72">
        <v>0</v>
      </c>
      <c r="K549" s="72">
        <v>0</v>
      </c>
      <c r="L549" s="72">
        <v>0</v>
      </c>
      <c r="M549" s="72">
        <v>0</v>
      </c>
      <c r="N549" s="72">
        <v>105.76</v>
      </c>
      <c r="O549" s="72">
        <v>-0.09</v>
      </c>
      <c r="P549" s="72">
        <f>E549+F549+G549+I549-J549-L549-M549-K549+N549-O549</f>
        <v>1759.6</v>
      </c>
      <c r="Q549" s="32"/>
    </row>
    <row r="550" spans="1:17" ht="35.25" customHeight="1">
      <c r="A550" s="172">
        <v>17100301</v>
      </c>
      <c r="B550" s="72" t="s">
        <v>694</v>
      </c>
      <c r="C550" s="47" t="s">
        <v>695</v>
      </c>
      <c r="D550" s="47" t="s">
        <v>1121</v>
      </c>
      <c r="E550" s="72">
        <v>1500</v>
      </c>
      <c r="F550" s="72">
        <v>0</v>
      </c>
      <c r="G550" s="72">
        <v>0</v>
      </c>
      <c r="H550" s="72">
        <v>0</v>
      </c>
      <c r="I550" s="72">
        <v>0</v>
      </c>
      <c r="J550" s="72">
        <v>0</v>
      </c>
      <c r="K550" s="72">
        <v>0</v>
      </c>
      <c r="L550" s="72">
        <v>0</v>
      </c>
      <c r="M550" s="72">
        <v>0</v>
      </c>
      <c r="N550" s="72">
        <v>115.6</v>
      </c>
      <c r="O550" s="72">
        <v>0</v>
      </c>
      <c r="P550" s="72">
        <f>E550+F550+G550+I550-J550-L550-M550-K550+N550-O550</f>
        <v>1615.6</v>
      </c>
      <c r="Q550" s="32"/>
    </row>
    <row r="551" spans="1:17" ht="27.75" customHeight="1">
      <c r="A551" s="305" t="s">
        <v>221</v>
      </c>
      <c r="B551" s="72"/>
      <c r="C551" s="47"/>
      <c r="D551" s="47"/>
      <c r="E551" s="50">
        <f aca="true" t="shared" si="83" ref="E551:P551">SUM(E547:E550)</f>
        <v>12101.7</v>
      </c>
      <c r="F551" s="78">
        <f t="shared" si="83"/>
        <v>0</v>
      </c>
      <c r="G551" s="78">
        <f t="shared" si="83"/>
        <v>0</v>
      </c>
      <c r="H551" s="78">
        <f t="shared" si="83"/>
        <v>0</v>
      </c>
      <c r="I551" s="78">
        <f t="shared" si="83"/>
        <v>0</v>
      </c>
      <c r="J551" s="50">
        <f t="shared" si="83"/>
        <v>0</v>
      </c>
      <c r="K551" s="78">
        <f t="shared" si="83"/>
        <v>0</v>
      </c>
      <c r="L551" s="78">
        <f t="shared" si="83"/>
        <v>0</v>
      </c>
      <c r="M551" s="78">
        <f t="shared" si="83"/>
        <v>865.71</v>
      </c>
      <c r="N551" s="78">
        <f t="shared" si="83"/>
        <v>231.88</v>
      </c>
      <c r="O551" s="78">
        <f t="shared" si="83"/>
        <v>-0.13</v>
      </c>
      <c r="P551" s="78">
        <f t="shared" si="83"/>
        <v>11468</v>
      </c>
      <c r="Q551" s="32"/>
    </row>
    <row r="552" spans="1:17" ht="30" customHeight="1">
      <c r="A552" s="140" t="s">
        <v>696</v>
      </c>
      <c r="B552" s="102"/>
      <c r="C552" s="103"/>
      <c r="D552" s="103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4"/>
    </row>
    <row r="553" spans="1:17" ht="35.25" customHeight="1">
      <c r="A553" s="172">
        <v>13100000</v>
      </c>
      <c r="B553" s="72" t="s">
        <v>697</v>
      </c>
      <c r="C553" s="47" t="s">
        <v>698</v>
      </c>
      <c r="D553" s="47" t="s">
        <v>1132</v>
      </c>
      <c r="E553" s="72">
        <v>3858.6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2">
        <v>326.42</v>
      </c>
      <c r="N553" s="72">
        <v>0</v>
      </c>
      <c r="O553" s="72">
        <v>-0.02</v>
      </c>
      <c r="P553" s="72">
        <f>E553+F553+G553+I553-J553-L553-M553-K553+N553-O553</f>
        <v>3532.2</v>
      </c>
      <c r="Q553" s="32"/>
    </row>
    <row r="554" spans="1:17" ht="35.25" customHeight="1">
      <c r="A554" s="172">
        <v>13100201</v>
      </c>
      <c r="B554" s="72" t="s">
        <v>699</v>
      </c>
      <c r="C554" s="47" t="s">
        <v>700</v>
      </c>
      <c r="D554" s="47" t="s">
        <v>1083</v>
      </c>
      <c r="E554" s="72">
        <v>4132.23</v>
      </c>
      <c r="F554" s="72">
        <v>0</v>
      </c>
      <c r="G554" s="72">
        <v>0</v>
      </c>
      <c r="H554" s="72">
        <v>0</v>
      </c>
      <c r="I554" s="72">
        <v>0</v>
      </c>
      <c r="J554" s="72">
        <v>0</v>
      </c>
      <c r="K554" s="72">
        <v>53.9</v>
      </c>
      <c r="L554" s="72">
        <v>0</v>
      </c>
      <c r="M554" s="72">
        <v>370.2</v>
      </c>
      <c r="N554" s="72">
        <v>0</v>
      </c>
      <c r="O554" s="72">
        <v>0.13</v>
      </c>
      <c r="P554" s="72">
        <f>E554+F554+G554+I554-J554-L554-M554-K554+N554-O554</f>
        <v>3707.9999999999995</v>
      </c>
      <c r="Q554" s="32"/>
    </row>
    <row r="555" spans="1:17" ht="35.25" customHeight="1">
      <c r="A555" s="172">
        <v>13100202</v>
      </c>
      <c r="B555" s="72" t="s">
        <v>701</v>
      </c>
      <c r="C555" s="47" t="s">
        <v>702</v>
      </c>
      <c r="D555" s="47" t="s">
        <v>1083</v>
      </c>
      <c r="E555" s="72">
        <v>2212.72</v>
      </c>
      <c r="F555" s="72">
        <v>0</v>
      </c>
      <c r="G555" s="72">
        <v>0</v>
      </c>
      <c r="H555" s="72">
        <v>0</v>
      </c>
      <c r="I555" s="72">
        <v>0</v>
      </c>
      <c r="J555" s="72">
        <v>0</v>
      </c>
      <c r="K555" s="72">
        <v>0</v>
      </c>
      <c r="L555" s="72">
        <v>0</v>
      </c>
      <c r="M555" s="72">
        <v>0</v>
      </c>
      <c r="N555" s="72">
        <v>38.09</v>
      </c>
      <c r="O555" s="72">
        <v>0.01</v>
      </c>
      <c r="P555" s="72">
        <f>E555+F555+G555+I555-J555-L555-M555-K555+N555-O555</f>
        <v>2250.7999999999997</v>
      </c>
      <c r="Q555" s="32"/>
    </row>
    <row r="556" spans="1:17" ht="35.25" customHeight="1">
      <c r="A556" s="172">
        <v>13100203</v>
      </c>
      <c r="B556" s="72" t="s">
        <v>703</v>
      </c>
      <c r="C556" s="47" t="s">
        <v>704</v>
      </c>
      <c r="D556" s="47" t="s">
        <v>1083</v>
      </c>
      <c r="E556" s="72">
        <v>1991.12</v>
      </c>
      <c r="F556" s="72">
        <v>0</v>
      </c>
      <c r="G556" s="72">
        <v>0</v>
      </c>
      <c r="H556" s="72">
        <v>0</v>
      </c>
      <c r="I556" s="72">
        <v>0</v>
      </c>
      <c r="J556" s="72">
        <v>0</v>
      </c>
      <c r="K556" s="72">
        <v>240.3</v>
      </c>
      <c r="L556" s="72">
        <v>0</v>
      </c>
      <c r="M556" s="72">
        <v>0</v>
      </c>
      <c r="N556" s="72">
        <v>72.25</v>
      </c>
      <c r="O556" s="72">
        <v>0.07</v>
      </c>
      <c r="P556" s="72">
        <f>E556+F556+G556+I556-J556-L556-M556-K556+N556-O556</f>
        <v>1823</v>
      </c>
      <c r="Q556" s="32"/>
    </row>
    <row r="557" spans="1:17" ht="27.75" customHeight="1">
      <c r="A557" s="305" t="s">
        <v>221</v>
      </c>
      <c r="B557" s="72"/>
      <c r="C557" s="47"/>
      <c r="D557" s="47"/>
      <c r="E557" s="50">
        <f aca="true" t="shared" si="84" ref="E557:P557">SUM(E553:E556)</f>
        <v>12194.669999999998</v>
      </c>
      <c r="F557" s="50">
        <f t="shared" si="84"/>
        <v>0</v>
      </c>
      <c r="G557" s="78">
        <f t="shared" si="84"/>
        <v>0</v>
      </c>
      <c r="H557" s="78">
        <f t="shared" si="84"/>
        <v>0</v>
      </c>
      <c r="I557" s="78">
        <f t="shared" si="84"/>
        <v>0</v>
      </c>
      <c r="J557" s="78">
        <f t="shared" si="84"/>
        <v>0</v>
      </c>
      <c r="K557" s="78">
        <f t="shared" si="84"/>
        <v>294.2</v>
      </c>
      <c r="L557" s="78">
        <f t="shared" si="84"/>
        <v>0</v>
      </c>
      <c r="M557" s="78">
        <f t="shared" si="84"/>
        <v>696.62</v>
      </c>
      <c r="N557" s="78">
        <f t="shared" si="84"/>
        <v>110.34</v>
      </c>
      <c r="O557" s="78">
        <f t="shared" si="84"/>
        <v>0.19</v>
      </c>
      <c r="P557" s="78">
        <f t="shared" si="84"/>
        <v>11313.999999999998</v>
      </c>
      <c r="Q557" s="32"/>
    </row>
    <row r="558" spans="1:17" ht="25.5" customHeight="1">
      <c r="A558" s="140" t="s">
        <v>1021</v>
      </c>
      <c r="B558" s="105"/>
      <c r="C558" s="105"/>
      <c r="D558" s="105"/>
      <c r="E558" s="105"/>
      <c r="F558" s="105"/>
      <c r="G558" s="105"/>
      <c r="H558" s="105"/>
      <c r="I558" s="105"/>
      <c r="J558" s="105"/>
      <c r="K558" s="106"/>
      <c r="L558" s="105"/>
      <c r="M558" s="105"/>
      <c r="N558" s="105"/>
      <c r="O558" s="105"/>
      <c r="P558" s="105"/>
      <c r="Q558" s="104"/>
    </row>
    <row r="559" spans="1:17" ht="35.25" customHeight="1">
      <c r="A559" s="172">
        <v>1330001</v>
      </c>
      <c r="B559" s="72" t="s">
        <v>1022</v>
      </c>
      <c r="C559" s="47" t="s">
        <v>1023</v>
      </c>
      <c r="D559" s="47" t="s">
        <v>1024</v>
      </c>
      <c r="E559" s="72">
        <v>2100</v>
      </c>
      <c r="F559" s="72">
        <v>0</v>
      </c>
      <c r="G559" s="72">
        <v>0</v>
      </c>
      <c r="H559" s="72">
        <v>0</v>
      </c>
      <c r="I559" s="72">
        <v>0</v>
      </c>
      <c r="J559" s="72">
        <v>0</v>
      </c>
      <c r="K559" s="72">
        <v>0</v>
      </c>
      <c r="L559" s="72">
        <v>0</v>
      </c>
      <c r="M559" s="72">
        <v>0</v>
      </c>
      <c r="N559" s="72">
        <v>64.28</v>
      </c>
      <c r="O559" s="72">
        <v>-0.12</v>
      </c>
      <c r="P559" s="72">
        <f>E559+N559-O559</f>
        <v>2164.4</v>
      </c>
      <c r="Q559" s="32"/>
    </row>
    <row r="560" spans="1:17" ht="27.75" customHeight="1">
      <c r="A560" s="305" t="s">
        <v>221</v>
      </c>
      <c r="B560" s="72"/>
      <c r="C560" s="47"/>
      <c r="D560" s="47"/>
      <c r="E560" s="50">
        <f>E559</f>
        <v>2100</v>
      </c>
      <c r="F560" s="50">
        <f aca="true" t="shared" si="85" ref="F560:P560">F559</f>
        <v>0</v>
      </c>
      <c r="G560" s="50">
        <f t="shared" si="85"/>
        <v>0</v>
      </c>
      <c r="H560" s="50">
        <f t="shared" si="85"/>
        <v>0</v>
      </c>
      <c r="I560" s="50">
        <f t="shared" si="85"/>
        <v>0</v>
      </c>
      <c r="J560" s="50">
        <f t="shared" si="85"/>
        <v>0</v>
      </c>
      <c r="K560" s="50">
        <f t="shared" si="85"/>
        <v>0</v>
      </c>
      <c r="L560" s="50">
        <f t="shared" si="85"/>
        <v>0</v>
      </c>
      <c r="M560" s="50">
        <f t="shared" si="85"/>
        <v>0</v>
      </c>
      <c r="N560" s="50">
        <f t="shared" si="85"/>
        <v>64.28</v>
      </c>
      <c r="O560" s="50">
        <f t="shared" si="85"/>
        <v>-0.12</v>
      </c>
      <c r="P560" s="50">
        <f t="shared" si="85"/>
        <v>2164.4</v>
      </c>
      <c r="Q560" s="32"/>
    </row>
    <row r="561" spans="1:17" s="25" customFormat="1" ht="24.75" customHeight="1">
      <c r="A561" s="65"/>
      <c r="B561" s="308" t="s">
        <v>40</v>
      </c>
      <c r="C561" s="74"/>
      <c r="D561" s="74"/>
      <c r="E561" s="93">
        <f aca="true" t="shared" si="86" ref="E561:P561">E551+E557+E560</f>
        <v>26396.37</v>
      </c>
      <c r="F561" s="93">
        <f t="shared" si="86"/>
        <v>0</v>
      </c>
      <c r="G561" s="93">
        <f t="shared" si="86"/>
        <v>0</v>
      </c>
      <c r="H561" s="93">
        <f t="shared" si="86"/>
        <v>0</v>
      </c>
      <c r="I561" s="93">
        <f t="shared" si="86"/>
        <v>0</v>
      </c>
      <c r="J561" s="93">
        <f t="shared" si="86"/>
        <v>0</v>
      </c>
      <c r="K561" s="93">
        <f t="shared" si="86"/>
        <v>294.2</v>
      </c>
      <c r="L561" s="93">
        <f t="shared" si="86"/>
        <v>0</v>
      </c>
      <c r="M561" s="93">
        <f t="shared" si="86"/>
        <v>1562.33</v>
      </c>
      <c r="N561" s="93">
        <f t="shared" si="86"/>
        <v>406.5</v>
      </c>
      <c r="O561" s="93">
        <f t="shared" si="86"/>
        <v>-0.06</v>
      </c>
      <c r="P561" s="93">
        <f t="shared" si="86"/>
        <v>24946.4</v>
      </c>
      <c r="Q561" s="67"/>
    </row>
    <row r="562" spans="3:11" ht="18">
      <c r="C562" s="231"/>
      <c r="D562" s="231"/>
      <c r="K562" s="3"/>
    </row>
    <row r="563" ht="29.25" customHeight="1"/>
    <row r="564" spans="1:17" s="315" customFormat="1" ht="15" customHeight="1">
      <c r="A564" s="312"/>
      <c r="B564" s="313"/>
      <c r="C564" s="313"/>
      <c r="D564" s="313" t="s">
        <v>52</v>
      </c>
      <c r="E564" s="313"/>
      <c r="F564" s="313"/>
      <c r="G564" s="313"/>
      <c r="H564" s="313"/>
      <c r="I564" s="313"/>
      <c r="J564" s="313" t="s">
        <v>54</v>
      </c>
      <c r="K564" s="313"/>
      <c r="L564" s="313"/>
      <c r="M564" s="313"/>
      <c r="N564" s="313"/>
      <c r="O564" s="313"/>
      <c r="P564" s="313"/>
      <c r="Q564" s="314"/>
    </row>
    <row r="565" spans="1:17" s="315" customFormat="1" ht="15" customHeight="1">
      <c r="A565" s="312" t="s">
        <v>53</v>
      </c>
      <c r="B565" s="313"/>
      <c r="C565" s="313"/>
      <c r="D565" s="313" t="s">
        <v>51</v>
      </c>
      <c r="E565" s="313"/>
      <c r="F565" s="313"/>
      <c r="G565" s="313"/>
      <c r="H565" s="313"/>
      <c r="I565" s="313"/>
      <c r="J565" s="313" t="s">
        <v>55</v>
      </c>
      <c r="K565" s="313"/>
      <c r="L565" s="313"/>
      <c r="M565" s="313"/>
      <c r="N565" s="313"/>
      <c r="O565" s="313"/>
      <c r="P565" s="313"/>
      <c r="Q565" s="314"/>
    </row>
    <row r="566" spans="2:16" ht="1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2:16" ht="1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7" ht="18">
      <c r="A568" s="119"/>
      <c r="B568" s="120"/>
      <c r="C568" s="120"/>
      <c r="D568" s="120"/>
      <c r="E568" s="120"/>
      <c r="F568" s="120"/>
      <c r="G568" s="120"/>
      <c r="H568" s="120"/>
      <c r="I568" s="120"/>
      <c r="J568" s="120"/>
      <c r="K568" s="121"/>
      <c r="L568" s="120"/>
      <c r="M568" s="120"/>
      <c r="N568" s="120"/>
      <c r="O568" s="120"/>
      <c r="P568" s="120"/>
      <c r="Q568" s="122"/>
    </row>
    <row r="569" spans="1:17" ht="24.75" customHeight="1">
      <c r="A569" s="311" t="s">
        <v>0</v>
      </c>
      <c r="B569" s="37"/>
      <c r="C569" s="6"/>
      <c r="D569" s="133" t="s">
        <v>1074</v>
      </c>
      <c r="E569" s="63"/>
      <c r="F569" s="6"/>
      <c r="G569" s="6"/>
      <c r="H569" s="6"/>
      <c r="I569" s="6"/>
      <c r="J569" s="6"/>
      <c r="K569" s="7"/>
      <c r="L569" s="6"/>
      <c r="M569" s="6"/>
      <c r="N569" s="6"/>
      <c r="O569" s="6"/>
      <c r="P569" s="6"/>
      <c r="Q569" s="29"/>
    </row>
    <row r="570" spans="1:17" ht="16.5" customHeight="1">
      <c r="A570" s="8"/>
      <c r="B570" s="136" t="s">
        <v>32</v>
      </c>
      <c r="C570" s="9"/>
      <c r="D570" s="9"/>
      <c r="E570" s="9"/>
      <c r="F570" s="9"/>
      <c r="G570" s="9"/>
      <c r="H570" s="9"/>
      <c r="I570" s="10"/>
      <c r="J570" s="10"/>
      <c r="K570" s="11"/>
      <c r="L570" s="9"/>
      <c r="M570" s="9"/>
      <c r="N570" s="9"/>
      <c r="O570" s="9"/>
      <c r="P570" s="9"/>
      <c r="Q570" s="30" t="s">
        <v>1111</v>
      </c>
    </row>
    <row r="571" spans="1:17" ht="18" customHeight="1">
      <c r="A571" s="362"/>
      <c r="B571" s="407"/>
      <c r="C571" s="407"/>
      <c r="D571" s="408" t="s">
        <v>231</v>
      </c>
      <c r="E571" s="9"/>
      <c r="F571" s="9"/>
      <c r="G571" s="9"/>
      <c r="H571" s="9"/>
      <c r="I571" s="9"/>
      <c r="J571" s="9"/>
      <c r="K571" s="11"/>
      <c r="L571" s="9"/>
      <c r="M571" s="9"/>
      <c r="N571" s="9"/>
      <c r="O571" s="9"/>
      <c r="P571" s="9"/>
      <c r="Q571" s="222"/>
    </row>
    <row r="572" spans="1:17" s="428" customFormat="1" ht="23.25" customHeight="1">
      <c r="A572" s="466" t="s">
        <v>1</v>
      </c>
      <c r="B572" s="464" t="s">
        <v>2</v>
      </c>
      <c r="C572" s="464" t="s">
        <v>3</v>
      </c>
      <c r="D572" s="464" t="s">
        <v>4</v>
      </c>
      <c r="E572" s="465" t="s">
        <v>5</v>
      </c>
      <c r="F572" s="465" t="s">
        <v>36</v>
      </c>
      <c r="G572" s="465" t="s">
        <v>43</v>
      </c>
      <c r="H572" s="465" t="s">
        <v>45</v>
      </c>
      <c r="I572" s="465" t="s">
        <v>38</v>
      </c>
      <c r="J572" s="465" t="s">
        <v>22</v>
      </c>
      <c r="K572" s="465" t="s">
        <v>21</v>
      </c>
      <c r="L572" s="465" t="s">
        <v>27</v>
      </c>
      <c r="M572" s="465" t="s">
        <v>23</v>
      </c>
      <c r="N572" s="465" t="s">
        <v>24</v>
      </c>
      <c r="O572" s="465" t="s">
        <v>39</v>
      </c>
      <c r="P572" s="465" t="s">
        <v>37</v>
      </c>
      <c r="Q572" s="467" t="s">
        <v>25</v>
      </c>
    </row>
    <row r="573" spans="1:17" ht="18">
      <c r="A573" s="434" t="s">
        <v>705</v>
      </c>
      <c r="B573" s="384"/>
      <c r="C573" s="384"/>
      <c r="D573" s="384"/>
      <c r="E573" s="384"/>
      <c r="F573" s="384"/>
      <c r="G573" s="384"/>
      <c r="H573" s="384"/>
      <c r="I573" s="384"/>
      <c r="J573" s="384"/>
      <c r="K573" s="385"/>
      <c r="L573" s="384"/>
      <c r="M573" s="384"/>
      <c r="N573" s="384"/>
      <c r="O573" s="384"/>
      <c r="P573" s="384"/>
      <c r="Q573" s="197"/>
    </row>
    <row r="574" spans="1:17" ht="27" customHeight="1">
      <c r="A574" s="185">
        <v>1400201</v>
      </c>
      <c r="B574" s="186" t="s">
        <v>1065</v>
      </c>
      <c r="C574" s="187" t="s">
        <v>707</v>
      </c>
      <c r="D574" s="187" t="s">
        <v>1066</v>
      </c>
      <c r="E574" s="186">
        <v>5500.05</v>
      </c>
      <c r="F574" s="186">
        <v>0</v>
      </c>
      <c r="G574" s="186">
        <v>0</v>
      </c>
      <c r="H574" s="186">
        <v>0</v>
      </c>
      <c r="I574" s="186">
        <v>0</v>
      </c>
      <c r="J574" s="186">
        <v>0</v>
      </c>
      <c r="K574" s="186">
        <v>0</v>
      </c>
      <c r="L574" s="186">
        <v>0</v>
      </c>
      <c r="M574" s="186">
        <v>627.55</v>
      </c>
      <c r="N574" s="186">
        <v>0</v>
      </c>
      <c r="O574" s="186">
        <v>-0.1</v>
      </c>
      <c r="P574" s="186">
        <f>E574+F574+G574+I574-J574-L574-M574-K574+N574-O574</f>
        <v>4872.6</v>
      </c>
      <c r="Q574" s="189"/>
    </row>
    <row r="575" spans="1:17" ht="27" customHeight="1">
      <c r="A575" s="185">
        <v>4100103</v>
      </c>
      <c r="B575" s="186" t="s">
        <v>327</v>
      </c>
      <c r="C575" s="223" t="s">
        <v>328</v>
      </c>
      <c r="D575" s="223" t="s">
        <v>6</v>
      </c>
      <c r="E575" s="186">
        <v>2430</v>
      </c>
      <c r="F575" s="186">
        <v>0</v>
      </c>
      <c r="G575" s="186">
        <v>0</v>
      </c>
      <c r="H575" s="186">
        <v>0</v>
      </c>
      <c r="I575" s="186">
        <v>0</v>
      </c>
      <c r="J575" s="186">
        <v>0</v>
      </c>
      <c r="K575" s="186">
        <v>0</v>
      </c>
      <c r="L575" s="186">
        <v>0</v>
      </c>
      <c r="M575" s="186">
        <v>0.04</v>
      </c>
      <c r="N575" s="186">
        <v>0</v>
      </c>
      <c r="O575" s="186">
        <v>-0.04</v>
      </c>
      <c r="P575" s="186">
        <f>E575+F575+G575+I575-J575-L575-M575-K575+N575-O575</f>
        <v>2430</v>
      </c>
      <c r="Q575" s="479"/>
    </row>
    <row r="576" spans="1:17" ht="27" customHeight="1">
      <c r="A576" s="185">
        <v>14000000</v>
      </c>
      <c r="B576" s="186" t="s">
        <v>706</v>
      </c>
      <c r="C576" s="187" t="s">
        <v>707</v>
      </c>
      <c r="D576" s="187" t="s">
        <v>708</v>
      </c>
      <c r="E576" s="186">
        <v>7166.19</v>
      </c>
      <c r="F576" s="186">
        <v>0</v>
      </c>
      <c r="G576" s="186">
        <v>0</v>
      </c>
      <c r="H576" s="186">
        <v>0</v>
      </c>
      <c r="I576" s="186">
        <v>0</v>
      </c>
      <c r="J576" s="186">
        <v>0</v>
      </c>
      <c r="K576" s="186">
        <v>0</v>
      </c>
      <c r="L576" s="186">
        <v>0</v>
      </c>
      <c r="M576" s="186">
        <v>983.44</v>
      </c>
      <c r="N576" s="186">
        <v>0</v>
      </c>
      <c r="O576" s="186">
        <v>0.15</v>
      </c>
      <c r="P576" s="186">
        <f>E576+F576+G576+I576-J576-L576-M576-K576+N576-O576</f>
        <v>6182.6</v>
      </c>
      <c r="Q576" s="189"/>
    </row>
    <row r="577" spans="1:17" ht="27" customHeight="1">
      <c r="A577" s="185">
        <v>15100204</v>
      </c>
      <c r="B577" s="186" t="s">
        <v>755</v>
      </c>
      <c r="C577" s="187" t="s">
        <v>756</v>
      </c>
      <c r="D577" s="187" t="s">
        <v>15</v>
      </c>
      <c r="E577" s="186">
        <v>1502.76</v>
      </c>
      <c r="F577" s="186">
        <v>0</v>
      </c>
      <c r="G577" s="186">
        <v>0</v>
      </c>
      <c r="H577" s="186">
        <v>0</v>
      </c>
      <c r="I577" s="186">
        <v>0</v>
      </c>
      <c r="J577" s="186">
        <v>0</v>
      </c>
      <c r="K577" s="186">
        <v>0</v>
      </c>
      <c r="L577" s="186">
        <v>0</v>
      </c>
      <c r="M577" s="186">
        <v>0</v>
      </c>
      <c r="N577" s="186">
        <v>115.43</v>
      </c>
      <c r="O577" s="186">
        <v>-0.01</v>
      </c>
      <c r="P577" s="186">
        <f>E577+F577+G577+I577-J577-L577-M577-K577+N577-O577</f>
        <v>1618.2</v>
      </c>
      <c r="Q577" s="189"/>
    </row>
    <row r="578" spans="1:17" ht="27" customHeight="1">
      <c r="A578" s="185">
        <v>15100207</v>
      </c>
      <c r="B578" s="186" t="s">
        <v>761</v>
      </c>
      <c r="C578" s="187" t="s">
        <v>762</v>
      </c>
      <c r="D578" s="187" t="s">
        <v>15</v>
      </c>
      <c r="E578" s="186">
        <v>1380.39</v>
      </c>
      <c r="F578" s="186">
        <v>0</v>
      </c>
      <c r="G578" s="186">
        <v>0</v>
      </c>
      <c r="H578" s="186">
        <v>0</v>
      </c>
      <c r="I578" s="186">
        <v>0</v>
      </c>
      <c r="J578" s="186">
        <v>0</v>
      </c>
      <c r="K578" s="186">
        <v>0</v>
      </c>
      <c r="L578" s="186">
        <v>0</v>
      </c>
      <c r="M578" s="186">
        <v>0</v>
      </c>
      <c r="N578" s="186">
        <v>123.26</v>
      </c>
      <c r="O578" s="186">
        <v>0.05</v>
      </c>
      <c r="P578" s="186">
        <f>E578+F578+G578+I578-J578-L578-M578-K578+N578-O578</f>
        <v>1503.6000000000001</v>
      </c>
      <c r="Q578" s="189"/>
    </row>
    <row r="579" spans="1:17" ht="22.5" customHeight="1">
      <c r="A579" s="306" t="s">
        <v>221</v>
      </c>
      <c r="B579" s="186"/>
      <c r="C579" s="187"/>
      <c r="D579" s="187"/>
      <c r="E579" s="477">
        <f>SUM(E574:E578)</f>
        <v>17979.39</v>
      </c>
      <c r="F579" s="477">
        <f aca="true" t="shared" si="87" ref="F579:P579">SUM(F574:F578)</f>
        <v>0</v>
      </c>
      <c r="G579" s="477">
        <f t="shared" si="87"/>
        <v>0</v>
      </c>
      <c r="H579" s="477">
        <f t="shared" si="87"/>
        <v>0</v>
      </c>
      <c r="I579" s="477">
        <f t="shared" si="87"/>
        <v>0</v>
      </c>
      <c r="J579" s="477">
        <f t="shared" si="87"/>
        <v>0</v>
      </c>
      <c r="K579" s="477">
        <f t="shared" si="87"/>
        <v>0</v>
      </c>
      <c r="L579" s="477">
        <f t="shared" si="87"/>
        <v>0</v>
      </c>
      <c r="M579" s="477">
        <f t="shared" si="87"/>
        <v>1611.03</v>
      </c>
      <c r="N579" s="477">
        <f t="shared" si="87"/>
        <v>238.69</v>
      </c>
      <c r="O579" s="477">
        <f t="shared" si="87"/>
        <v>0.04999999999999998</v>
      </c>
      <c r="P579" s="477">
        <f t="shared" si="87"/>
        <v>16607</v>
      </c>
      <c r="Q579" s="189"/>
    </row>
    <row r="580" spans="1:17" ht="21" customHeight="1">
      <c r="A580" s="434" t="s">
        <v>16</v>
      </c>
      <c r="B580" s="194"/>
      <c r="C580" s="195"/>
      <c r="D580" s="195"/>
      <c r="E580" s="384"/>
      <c r="F580" s="384"/>
      <c r="G580" s="384"/>
      <c r="H580" s="384"/>
      <c r="I580" s="384"/>
      <c r="J580" s="384"/>
      <c r="K580" s="384"/>
      <c r="L580" s="384"/>
      <c r="M580" s="384"/>
      <c r="N580" s="384"/>
      <c r="O580" s="384"/>
      <c r="P580" s="384"/>
      <c r="Q580" s="197"/>
    </row>
    <row r="581" spans="1:17" ht="27" customHeight="1">
      <c r="A581" s="185">
        <v>14100001</v>
      </c>
      <c r="B581" s="186" t="s">
        <v>709</v>
      </c>
      <c r="C581" s="187" t="s">
        <v>710</v>
      </c>
      <c r="D581" s="187" t="s">
        <v>711</v>
      </c>
      <c r="E581" s="186">
        <v>5812.5</v>
      </c>
      <c r="F581" s="186">
        <v>0</v>
      </c>
      <c r="G581" s="186">
        <v>0</v>
      </c>
      <c r="H581" s="186">
        <v>300</v>
      </c>
      <c r="I581" s="186">
        <v>0</v>
      </c>
      <c r="J581" s="186">
        <v>0</v>
      </c>
      <c r="K581" s="186">
        <v>0</v>
      </c>
      <c r="L581" s="186">
        <v>0</v>
      </c>
      <c r="M581" s="186">
        <v>694.29</v>
      </c>
      <c r="N581" s="186">
        <v>0</v>
      </c>
      <c r="O581" s="186">
        <v>0.01</v>
      </c>
      <c r="P581" s="186">
        <f aca="true" t="shared" si="88" ref="P581:P596">E581+F581+G581+H581+I581-J581-L581-M581-K581+N581-O581</f>
        <v>5418.2</v>
      </c>
      <c r="Q581" s="189"/>
    </row>
    <row r="582" spans="1:17" ht="27" customHeight="1">
      <c r="A582" s="185">
        <v>14100003</v>
      </c>
      <c r="B582" s="186" t="s">
        <v>712</v>
      </c>
      <c r="C582" s="187" t="s">
        <v>713</v>
      </c>
      <c r="D582" s="187" t="s">
        <v>711</v>
      </c>
      <c r="E582" s="186">
        <v>5812.5</v>
      </c>
      <c r="F582" s="186">
        <v>0</v>
      </c>
      <c r="G582" s="186">
        <v>0</v>
      </c>
      <c r="H582" s="186">
        <v>300</v>
      </c>
      <c r="I582" s="186">
        <v>0</v>
      </c>
      <c r="J582" s="186">
        <v>0</v>
      </c>
      <c r="K582" s="186">
        <v>0</v>
      </c>
      <c r="L582" s="186">
        <v>0</v>
      </c>
      <c r="M582" s="186">
        <v>694.29</v>
      </c>
      <c r="N582" s="186">
        <v>0</v>
      </c>
      <c r="O582" s="186">
        <v>0.01</v>
      </c>
      <c r="P582" s="186">
        <f t="shared" si="88"/>
        <v>5418.2</v>
      </c>
      <c r="Q582" s="189"/>
    </row>
    <row r="583" spans="1:17" ht="27" customHeight="1">
      <c r="A583" s="185">
        <v>14100100</v>
      </c>
      <c r="B583" s="186" t="s">
        <v>714</v>
      </c>
      <c r="C583" s="187" t="s">
        <v>715</v>
      </c>
      <c r="D583" s="187" t="s">
        <v>716</v>
      </c>
      <c r="E583" s="186">
        <v>1984.5</v>
      </c>
      <c r="F583" s="186">
        <v>0</v>
      </c>
      <c r="G583" s="186">
        <v>0</v>
      </c>
      <c r="H583" s="186">
        <v>0</v>
      </c>
      <c r="I583" s="186">
        <v>0</v>
      </c>
      <c r="J583" s="186">
        <v>0</v>
      </c>
      <c r="K583" s="186">
        <v>0</v>
      </c>
      <c r="L583" s="186">
        <v>0</v>
      </c>
      <c r="M583" s="186">
        <v>0</v>
      </c>
      <c r="N583" s="186">
        <v>72.67</v>
      </c>
      <c r="O583" s="186">
        <v>-0.03</v>
      </c>
      <c r="P583" s="186">
        <f t="shared" si="88"/>
        <v>2057.2000000000003</v>
      </c>
      <c r="Q583" s="189"/>
    </row>
    <row r="584" spans="1:17" ht="27" customHeight="1">
      <c r="A584" s="185">
        <v>14100201</v>
      </c>
      <c r="B584" s="186" t="s">
        <v>717</v>
      </c>
      <c r="C584" s="187" t="s">
        <v>718</v>
      </c>
      <c r="D584" s="187" t="s">
        <v>719</v>
      </c>
      <c r="E584" s="186">
        <v>2327.4</v>
      </c>
      <c r="F584" s="188">
        <v>0</v>
      </c>
      <c r="G584" s="186">
        <v>0</v>
      </c>
      <c r="H584" s="186">
        <v>300</v>
      </c>
      <c r="I584" s="186">
        <v>0</v>
      </c>
      <c r="J584" s="186">
        <v>0</v>
      </c>
      <c r="K584" s="186">
        <v>0</v>
      </c>
      <c r="L584" s="186">
        <v>0</v>
      </c>
      <c r="M584" s="186">
        <v>0</v>
      </c>
      <c r="N584" s="186">
        <v>25.61</v>
      </c>
      <c r="O584" s="186">
        <v>0.01</v>
      </c>
      <c r="P584" s="186">
        <f t="shared" si="88"/>
        <v>2653</v>
      </c>
      <c r="Q584" s="189"/>
    </row>
    <row r="585" spans="1:17" ht="27" customHeight="1">
      <c r="A585" s="185">
        <v>14100202</v>
      </c>
      <c r="B585" s="186" t="s">
        <v>720</v>
      </c>
      <c r="C585" s="187" t="s">
        <v>721</v>
      </c>
      <c r="D585" s="187" t="s">
        <v>719</v>
      </c>
      <c r="E585" s="186">
        <v>2327.4</v>
      </c>
      <c r="F585" s="186">
        <v>0</v>
      </c>
      <c r="G585" s="186">
        <v>0</v>
      </c>
      <c r="H585" s="186">
        <v>300</v>
      </c>
      <c r="I585" s="186">
        <v>0</v>
      </c>
      <c r="J585" s="186">
        <v>0</v>
      </c>
      <c r="K585" s="186">
        <v>80.68</v>
      </c>
      <c r="L585" s="186">
        <v>0</v>
      </c>
      <c r="M585" s="186">
        <v>0</v>
      </c>
      <c r="N585" s="186">
        <v>25.61</v>
      </c>
      <c r="O585" s="186">
        <v>0.13</v>
      </c>
      <c r="P585" s="186">
        <f t="shared" si="88"/>
        <v>2572.2000000000003</v>
      </c>
      <c r="Q585" s="189"/>
    </row>
    <row r="586" spans="1:17" ht="27" customHeight="1">
      <c r="A586" s="185">
        <v>14100203</v>
      </c>
      <c r="B586" s="186" t="s">
        <v>722</v>
      </c>
      <c r="C586" s="187" t="s">
        <v>723</v>
      </c>
      <c r="D586" s="187" t="s">
        <v>719</v>
      </c>
      <c r="E586" s="186">
        <v>2327.4</v>
      </c>
      <c r="F586" s="186">
        <v>0</v>
      </c>
      <c r="G586" s="186">
        <v>0</v>
      </c>
      <c r="H586" s="186">
        <v>300</v>
      </c>
      <c r="I586" s="186">
        <v>0</v>
      </c>
      <c r="J586" s="186">
        <v>0</v>
      </c>
      <c r="K586" s="186">
        <v>0</v>
      </c>
      <c r="L586" s="186">
        <v>0</v>
      </c>
      <c r="M586" s="186">
        <v>0</v>
      </c>
      <c r="N586" s="186">
        <v>25.61</v>
      </c>
      <c r="O586" s="186">
        <v>0.01</v>
      </c>
      <c r="P586" s="186">
        <f t="shared" si="88"/>
        <v>2653</v>
      </c>
      <c r="Q586" s="189"/>
    </row>
    <row r="587" spans="1:17" ht="27" customHeight="1">
      <c r="A587" s="185">
        <v>14100301</v>
      </c>
      <c r="B587" s="186" t="s">
        <v>724</v>
      </c>
      <c r="C587" s="187" t="s">
        <v>725</v>
      </c>
      <c r="D587" s="187" t="s">
        <v>726</v>
      </c>
      <c r="E587" s="186">
        <v>2327.4</v>
      </c>
      <c r="F587" s="186">
        <v>0</v>
      </c>
      <c r="G587" s="186">
        <v>0</v>
      </c>
      <c r="H587" s="186">
        <v>0</v>
      </c>
      <c r="I587" s="186">
        <v>0</v>
      </c>
      <c r="J587" s="186">
        <v>0</v>
      </c>
      <c r="K587" s="186">
        <v>149.55</v>
      </c>
      <c r="L587" s="186">
        <v>0</v>
      </c>
      <c r="M587" s="186">
        <v>0</v>
      </c>
      <c r="N587" s="186">
        <v>25.61</v>
      </c>
      <c r="O587" s="186">
        <v>-0.14</v>
      </c>
      <c r="P587" s="186">
        <f t="shared" si="88"/>
        <v>2203.6</v>
      </c>
      <c r="Q587" s="189"/>
    </row>
    <row r="588" spans="1:17" ht="27" customHeight="1">
      <c r="A588" s="185">
        <v>14100401</v>
      </c>
      <c r="B588" s="186" t="s">
        <v>727</v>
      </c>
      <c r="C588" s="187" t="s">
        <v>728</v>
      </c>
      <c r="D588" s="187" t="s">
        <v>17</v>
      </c>
      <c r="E588" s="186">
        <v>2500.05</v>
      </c>
      <c r="F588" s="186">
        <v>0</v>
      </c>
      <c r="G588" s="186">
        <v>0</v>
      </c>
      <c r="H588" s="186">
        <v>300</v>
      </c>
      <c r="I588" s="188">
        <v>0</v>
      </c>
      <c r="J588" s="186">
        <v>0</v>
      </c>
      <c r="K588" s="186">
        <v>0</v>
      </c>
      <c r="L588" s="186">
        <v>0</v>
      </c>
      <c r="M588" s="186">
        <v>7.66</v>
      </c>
      <c r="N588" s="186">
        <v>0</v>
      </c>
      <c r="O588" s="186">
        <v>-0.01</v>
      </c>
      <c r="P588" s="186">
        <f t="shared" si="88"/>
        <v>2792.4000000000005</v>
      </c>
      <c r="Q588" s="189"/>
    </row>
    <row r="589" spans="1:17" ht="27" customHeight="1">
      <c r="A589" s="185">
        <v>14100402</v>
      </c>
      <c r="B589" s="186" t="s">
        <v>729</v>
      </c>
      <c r="C589" s="187" t="s">
        <v>730</v>
      </c>
      <c r="D589" s="187" t="s">
        <v>17</v>
      </c>
      <c r="E589" s="186">
        <v>2500.05</v>
      </c>
      <c r="F589" s="186">
        <v>0</v>
      </c>
      <c r="G589" s="186">
        <v>0</v>
      </c>
      <c r="H589" s="186">
        <v>300</v>
      </c>
      <c r="I589" s="186">
        <v>0</v>
      </c>
      <c r="J589" s="186">
        <v>0</v>
      </c>
      <c r="K589" s="186">
        <v>327.15</v>
      </c>
      <c r="L589" s="186">
        <v>0</v>
      </c>
      <c r="M589" s="186">
        <v>7.66</v>
      </c>
      <c r="N589" s="186">
        <v>0</v>
      </c>
      <c r="O589" s="186">
        <v>0.04</v>
      </c>
      <c r="P589" s="186">
        <f t="shared" si="88"/>
        <v>2465.2000000000003</v>
      </c>
      <c r="Q589" s="189"/>
    </row>
    <row r="590" spans="1:17" ht="27" customHeight="1">
      <c r="A590" s="185">
        <v>14100403</v>
      </c>
      <c r="B590" s="186" t="s">
        <v>731</v>
      </c>
      <c r="C590" s="187" t="s">
        <v>732</v>
      </c>
      <c r="D590" s="187" t="s">
        <v>17</v>
      </c>
      <c r="E590" s="186">
        <v>2500.05</v>
      </c>
      <c r="F590" s="186">
        <v>0</v>
      </c>
      <c r="G590" s="186">
        <v>0</v>
      </c>
      <c r="H590" s="186">
        <v>300</v>
      </c>
      <c r="I590" s="188">
        <v>0</v>
      </c>
      <c r="J590" s="186">
        <v>0</v>
      </c>
      <c r="K590" s="186">
        <v>0</v>
      </c>
      <c r="L590" s="186">
        <v>0</v>
      </c>
      <c r="M590" s="186">
        <v>7.66</v>
      </c>
      <c r="N590" s="186">
        <v>0</v>
      </c>
      <c r="O590" s="186">
        <v>-0.01</v>
      </c>
      <c r="P590" s="186">
        <f t="shared" si="88"/>
        <v>2792.4000000000005</v>
      </c>
      <c r="Q590" s="189"/>
    </row>
    <row r="591" spans="1:17" ht="27" customHeight="1">
      <c r="A591" s="185">
        <v>14100404</v>
      </c>
      <c r="B591" s="186" t="s">
        <v>733</v>
      </c>
      <c r="C591" s="187" t="s">
        <v>734</v>
      </c>
      <c r="D591" s="187" t="s">
        <v>17</v>
      </c>
      <c r="E591" s="186">
        <v>2500.05</v>
      </c>
      <c r="F591" s="186">
        <v>0</v>
      </c>
      <c r="G591" s="186">
        <v>0</v>
      </c>
      <c r="H591" s="186">
        <v>300</v>
      </c>
      <c r="I591" s="186">
        <v>0</v>
      </c>
      <c r="J591" s="186">
        <v>0</v>
      </c>
      <c r="K591" s="186">
        <v>361.78</v>
      </c>
      <c r="L591" s="186">
        <v>0</v>
      </c>
      <c r="M591" s="186">
        <v>7.66</v>
      </c>
      <c r="N591" s="186">
        <v>0</v>
      </c>
      <c r="O591" s="186">
        <v>-0.19</v>
      </c>
      <c r="P591" s="186">
        <f t="shared" si="88"/>
        <v>2430.8000000000006</v>
      </c>
      <c r="Q591" s="189"/>
    </row>
    <row r="592" spans="1:17" ht="27" customHeight="1">
      <c r="A592" s="185">
        <v>14100407</v>
      </c>
      <c r="B592" s="186" t="s">
        <v>735</v>
      </c>
      <c r="C592" s="187" t="s">
        <v>736</v>
      </c>
      <c r="D592" s="187" t="s">
        <v>17</v>
      </c>
      <c r="E592" s="186">
        <v>2500.05</v>
      </c>
      <c r="F592" s="186">
        <v>0</v>
      </c>
      <c r="G592" s="186">
        <v>0</v>
      </c>
      <c r="H592" s="186">
        <v>300</v>
      </c>
      <c r="I592" s="186">
        <v>0</v>
      </c>
      <c r="J592" s="186">
        <v>0</v>
      </c>
      <c r="K592" s="186">
        <v>0</v>
      </c>
      <c r="L592" s="186">
        <v>0</v>
      </c>
      <c r="M592" s="186">
        <v>7.66</v>
      </c>
      <c r="N592" s="186">
        <v>0</v>
      </c>
      <c r="O592" s="186">
        <v>-0.01</v>
      </c>
      <c r="P592" s="186">
        <f t="shared" si="88"/>
        <v>2792.4000000000005</v>
      </c>
      <c r="Q592" s="189"/>
    </row>
    <row r="593" spans="1:17" ht="27" customHeight="1">
      <c r="A593" s="185">
        <v>14100408</v>
      </c>
      <c r="B593" s="186" t="s">
        <v>737</v>
      </c>
      <c r="C593" s="187" t="s">
        <v>738</v>
      </c>
      <c r="D593" s="187" t="s">
        <v>711</v>
      </c>
      <c r="E593" s="186">
        <v>5812.5</v>
      </c>
      <c r="F593" s="186">
        <v>0</v>
      </c>
      <c r="G593" s="186">
        <v>0</v>
      </c>
      <c r="H593" s="186">
        <v>300</v>
      </c>
      <c r="I593" s="186">
        <v>0</v>
      </c>
      <c r="J593" s="186">
        <v>0</v>
      </c>
      <c r="K593" s="186">
        <v>0</v>
      </c>
      <c r="L593" s="186">
        <v>0</v>
      </c>
      <c r="M593" s="186">
        <v>694.29</v>
      </c>
      <c r="N593" s="186">
        <v>0</v>
      </c>
      <c r="O593" s="186">
        <v>0.01</v>
      </c>
      <c r="P593" s="186">
        <f t="shared" si="88"/>
        <v>5418.2</v>
      </c>
      <c r="Q593" s="189"/>
    </row>
    <row r="594" spans="1:17" ht="27" customHeight="1">
      <c r="A594" s="185">
        <v>14100409</v>
      </c>
      <c r="B594" s="186" t="s">
        <v>739</v>
      </c>
      <c r="C594" s="187" t="s">
        <v>740</v>
      </c>
      <c r="D594" s="187" t="s">
        <v>711</v>
      </c>
      <c r="E594" s="186">
        <v>5812.5</v>
      </c>
      <c r="F594" s="186">
        <v>0</v>
      </c>
      <c r="G594" s="186">
        <v>0</v>
      </c>
      <c r="H594" s="186">
        <v>300</v>
      </c>
      <c r="I594" s="186">
        <v>0</v>
      </c>
      <c r="J594" s="186">
        <v>0</v>
      </c>
      <c r="K594" s="186">
        <v>0</v>
      </c>
      <c r="L594" s="186">
        <v>0</v>
      </c>
      <c r="M594" s="186">
        <v>694.29</v>
      </c>
      <c r="N594" s="186">
        <v>0</v>
      </c>
      <c r="O594" s="186">
        <v>0.01</v>
      </c>
      <c r="P594" s="186">
        <f t="shared" si="88"/>
        <v>5418.2</v>
      </c>
      <c r="Q594" s="189"/>
    </row>
    <row r="595" spans="1:17" ht="27" customHeight="1">
      <c r="A595" s="185">
        <v>14100410</v>
      </c>
      <c r="B595" s="186" t="s">
        <v>741</v>
      </c>
      <c r="C595" s="187" t="s">
        <v>742</v>
      </c>
      <c r="D595" s="187" t="s">
        <v>711</v>
      </c>
      <c r="E595" s="186">
        <v>5812.5</v>
      </c>
      <c r="F595" s="186">
        <v>0</v>
      </c>
      <c r="G595" s="186">
        <v>0</v>
      </c>
      <c r="H595" s="186">
        <v>300</v>
      </c>
      <c r="I595" s="186">
        <v>0</v>
      </c>
      <c r="J595" s="186">
        <v>0</v>
      </c>
      <c r="K595" s="186">
        <v>714.15</v>
      </c>
      <c r="L595" s="186">
        <v>0</v>
      </c>
      <c r="M595" s="186">
        <v>694.29</v>
      </c>
      <c r="N595" s="186">
        <v>0</v>
      </c>
      <c r="O595" s="186">
        <v>0.06</v>
      </c>
      <c r="P595" s="186">
        <f t="shared" si="88"/>
        <v>4704</v>
      </c>
      <c r="Q595" s="189"/>
    </row>
    <row r="596" spans="1:17" ht="27" customHeight="1">
      <c r="A596" s="185">
        <v>14100412</v>
      </c>
      <c r="B596" s="186" t="s">
        <v>743</v>
      </c>
      <c r="C596" s="187" t="s">
        <v>744</v>
      </c>
      <c r="D596" s="187" t="s">
        <v>711</v>
      </c>
      <c r="E596" s="186">
        <v>5812.5</v>
      </c>
      <c r="F596" s="186">
        <v>0</v>
      </c>
      <c r="G596" s="186">
        <v>0</v>
      </c>
      <c r="H596" s="186">
        <v>300</v>
      </c>
      <c r="I596" s="186">
        <v>0</v>
      </c>
      <c r="J596" s="186">
        <v>0</v>
      </c>
      <c r="K596" s="186">
        <v>0</v>
      </c>
      <c r="L596" s="186">
        <v>0</v>
      </c>
      <c r="M596" s="186">
        <v>694.29</v>
      </c>
      <c r="N596" s="186">
        <v>0</v>
      </c>
      <c r="O596" s="186">
        <v>0.01</v>
      </c>
      <c r="P596" s="186">
        <f t="shared" si="88"/>
        <v>5418.2</v>
      </c>
      <c r="Q596" s="189"/>
    </row>
    <row r="597" spans="1:17" s="25" customFormat="1" ht="20.25" customHeight="1">
      <c r="A597" s="306" t="s">
        <v>221</v>
      </c>
      <c r="B597" s="432"/>
      <c r="C597" s="478"/>
      <c r="D597" s="478"/>
      <c r="E597" s="193">
        <f aca="true" t="shared" si="89" ref="E597:P597">SUM(E581:E596)</f>
        <v>58669.350000000006</v>
      </c>
      <c r="F597" s="193">
        <f t="shared" si="89"/>
        <v>0</v>
      </c>
      <c r="G597" s="193">
        <f t="shared" si="89"/>
        <v>0</v>
      </c>
      <c r="H597" s="193">
        <f t="shared" si="89"/>
        <v>4200</v>
      </c>
      <c r="I597" s="193">
        <f t="shared" si="89"/>
        <v>0</v>
      </c>
      <c r="J597" s="193">
        <f t="shared" si="89"/>
        <v>0</v>
      </c>
      <c r="K597" s="193">
        <f t="shared" si="89"/>
        <v>1633.31</v>
      </c>
      <c r="L597" s="193">
        <f t="shared" si="89"/>
        <v>0</v>
      </c>
      <c r="M597" s="193">
        <f t="shared" si="89"/>
        <v>4204.04</v>
      </c>
      <c r="N597" s="193">
        <f t="shared" si="89"/>
        <v>175.11</v>
      </c>
      <c r="O597" s="193">
        <f t="shared" si="89"/>
        <v>-0.09000000000000001</v>
      </c>
      <c r="P597" s="193">
        <f t="shared" si="89"/>
        <v>57207.2</v>
      </c>
      <c r="Q597" s="480"/>
    </row>
    <row r="598" spans="1:17" ht="21" customHeight="1">
      <c r="A598" s="481"/>
      <c r="B598" s="393" t="s">
        <v>40</v>
      </c>
      <c r="C598" s="472"/>
      <c r="D598" s="472"/>
      <c r="E598" s="472">
        <f>E579+E597</f>
        <v>76648.74</v>
      </c>
      <c r="F598" s="472">
        <f aca="true" t="shared" si="90" ref="F598:P598">F579+F597</f>
        <v>0</v>
      </c>
      <c r="G598" s="472">
        <f t="shared" si="90"/>
        <v>0</v>
      </c>
      <c r="H598" s="472">
        <f t="shared" si="90"/>
        <v>4200</v>
      </c>
      <c r="I598" s="472">
        <f t="shared" si="90"/>
        <v>0</v>
      </c>
      <c r="J598" s="472">
        <f t="shared" si="90"/>
        <v>0</v>
      </c>
      <c r="K598" s="472">
        <f t="shared" si="90"/>
        <v>1633.31</v>
      </c>
      <c r="L598" s="472">
        <f t="shared" si="90"/>
        <v>0</v>
      </c>
      <c r="M598" s="472">
        <f t="shared" si="90"/>
        <v>5815.07</v>
      </c>
      <c r="N598" s="472">
        <f t="shared" si="90"/>
        <v>413.8</v>
      </c>
      <c r="O598" s="472">
        <f t="shared" si="90"/>
        <v>-0.04000000000000003</v>
      </c>
      <c r="P598" s="472">
        <f t="shared" si="90"/>
        <v>73814.2</v>
      </c>
      <c r="Q598" s="425"/>
    </row>
    <row r="599" spans="1:17" s="315" customFormat="1" ht="15.75" customHeight="1">
      <c r="A599" s="312"/>
      <c r="B599" s="313"/>
      <c r="C599" s="313"/>
      <c r="D599" s="313" t="s">
        <v>52</v>
      </c>
      <c r="E599" s="313"/>
      <c r="F599" s="313"/>
      <c r="G599" s="313"/>
      <c r="H599" s="313"/>
      <c r="I599" s="313"/>
      <c r="J599" s="313" t="s">
        <v>54</v>
      </c>
      <c r="K599" s="313"/>
      <c r="L599" s="313"/>
      <c r="M599" s="313"/>
      <c r="N599" s="313"/>
      <c r="O599" s="313"/>
      <c r="P599" s="313"/>
      <c r="Q599" s="314"/>
    </row>
    <row r="600" spans="1:17" s="315" customFormat="1" ht="15" customHeight="1">
      <c r="A600" s="312" t="s">
        <v>53</v>
      </c>
      <c r="B600" s="313"/>
      <c r="C600" s="313"/>
      <c r="D600" s="313" t="s">
        <v>51</v>
      </c>
      <c r="E600" s="313"/>
      <c r="F600" s="313"/>
      <c r="G600" s="313"/>
      <c r="H600" s="313"/>
      <c r="I600" s="313"/>
      <c r="J600" s="313" t="s">
        <v>55</v>
      </c>
      <c r="K600" s="313"/>
      <c r="L600" s="313"/>
      <c r="M600" s="313"/>
      <c r="N600" s="313"/>
      <c r="O600" s="313"/>
      <c r="P600" s="313"/>
      <c r="Q600" s="314"/>
    </row>
    <row r="601" spans="2:16" ht="1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2:16" ht="1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4" spans="1:17" ht="66.75" customHeight="1">
      <c r="A604" s="311" t="s">
        <v>0</v>
      </c>
      <c r="B604" s="37"/>
      <c r="C604" s="6"/>
      <c r="D604" s="133" t="s">
        <v>1074</v>
      </c>
      <c r="E604" s="6"/>
      <c r="F604" s="6"/>
      <c r="G604" s="6"/>
      <c r="H604" s="6"/>
      <c r="I604" s="6"/>
      <c r="J604" s="6"/>
      <c r="K604" s="7"/>
      <c r="L604" s="6"/>
      <c r="M604" s="6"/>
      <c r="N604" s="6"/>
      <c r="O604" s="6"/>
      <c r="P604" s="6"/>
      <c r="Q604" s="29"/>
    </row>
    <row r="605" spans="1:17" ht="20.25">
      <c r="A605" s="8"/>
      <c r="B605" s="301" t="s">
        <v>33</v>
      </c>
      <c r="C605" s="9"/>
      <c r="D605" s="9"/>
      <c r="E605" s="9"/>
      <c r="F605" s="9"/>
      <c r="G605" s="9"/>
      <c r="H605" s="9"/>
      <c r="I605" s="10"/>
      <c r="J605" s="10"/>
      <c r="K605" s="11"/>
      <c r="L605" s="9"/>
      <c r="M605" s="9"/>
      <c r="N605" s="9"/>
      <c r="O605" s="9"/>
      <c r="P605" s="9"/>
      <c r="Q605" s="30" t="s">
        <v>1112</v>
      </c>
    </row>
    <row r="606" spans="1:17" ht="24.75">
      <c r="A606" s="12"/>
      <c r="B606" s="49"/>
      <c r="C606" s="13"/>
      <c r="D606" s="135" t="s">
        <v>231</v>
      </c>
      <c r="E606" s="14"/>
      <c r="F606" s="14"/>
      <c r="G606" s="14"/>
      <c r="H606" s="14"/>
      <c r="I606" s="14"/>
      <c r="J606" s="14"/>
      <c r="K606" s="15"/>
      <c r="L606" s="14"/>
      <c r="M606" s="14"/>
      <c r="N606" s="14"/>
      <c r="O606" s="14"/>
      <c r="P606" s="14"/>
      <c r="Q606" s="31"/>
    </row>
    <row r="607" spans="1:17" s="428" customFormat="1" ht="33.75" customHeight="1">
      <c r="A607" s="372" t="s">
        <v>1</v>
      </c>
      <c r="B607" s="373" t="s">
        <v>2</v>
      </c>
      <c r="C607" s="373" t="s">
        <v>3</v>
      </c>
      <c r="D607" s="373" t="s">
        <v>4</v>
      </c>
      <c r="E607" s="405" t="s">
        <v>5</v>
      </c>
      <c r="F607" s="405" t="s">
        <v>36</v>
      </c>
      <c r="G607" s="405" t="s">
        <v>20</v>
      </c>
      <c r="H607" s="405" t="s">
        <v>45</v>
      </c>
      <c r="I607" s="405" t="s">
        <v>38</v>
      </c>
      <c r="J607" s="405" t="s">
        <v>22</v>
      </c>
      <c r="K607" s="405" t="s">
        <v>21</v>
      </c>
      <c r="L607" s="405" t="s">
        <v>27</v>
      </c>
      <c r="M607" s="405" t="s">
        <v>23</v>
      </c>
      <c r="N607" s="405" t="s">
        <v>24</v>
      </c>
      <c r="O607" s="405" t="s">
        <v>39</v>
      </c>
      <c r="P607" s="405" t="s">
        <v>37</v>
      </c>
      <c r="Q607" s="433" t="s">
        <v>25</v>
      </c>
    </row>
    <row r="608" spans="1:17" ht="30" customHeight="1">
      <c r="A608" s="473" t="s">
        <v>745</v>
      </c>
      <c r="B608" s="474"/>
      <c r="C608" s="474"/>
      <c r="D608" s="474"/>
      <c r="E608" s="474"/>
      <c r="F608" s="474"/>
      <c r="G608" s="474"/>
      <c r="H608" s="474"/>
      <c r="I608" s="474"/>
      <c r="J608" s="474"/>
      <c r="K608" s="475"/>
      <c r="L608" s="474"/>
      <c r="M608" s="474"/>
      <c r="N608" s="474"/>
      <c r="O608" s="474"/>
      <c r="P608" s="474"/>
      <c r="Q608" s="476"/>
    </row>
    <row r="609" spans="1:17" ht="30" customHeight="1" hidden="1">
      <c r="A609" s="172">
        <v>15100201</v>
      </c>
      <c r="B609" s="72" t="s">
        <v>748</v>
      </c>
      <c r="C609" s="47" t="s">
        <v>749</v>
      </c>
      <c r="D609" s="47" t="s">
        <v>750</v>
      </c>
      <c r="E609" s="72">
        <v>0</v>
      </c>
      <c r="F609" s="72">
        <v>0</v>
      </c>
      <c r="G609" s="72">
        <v>0</v>
      </c>
      <c r="H609" s="72">
        <v>0</v>
      </c>
      <c r="I609" s="72">
        <v>0</v>
      </c>
      <c r="J609" s="72">
        <v>0</v>
      </c>
      <c r="K609" s="72">
        <v>0</v>
      </c>
      <c r="L609" s="72">
        <v>0</v>
      </c>
      <c r="M609" s="72">
        <v>0</v>
      </c>
      <c r="N609" s="72">
        <v>0</v>
      </c>
      <c r="O609" s="72">
        <v>0</v>
      </c>
      <c r="P609" s="72">
        <f>E609+F609+G609+I609-J609-L609-M609-K609+N609-O609</f>
        <v>0</v>
      </c>
      <c r="Q609" s="32"/>
    </row>
    <row r="610" spans="1:17" ht="30" customHeight="1" hidden="1">
      <c r="A610" s="172">
        <v>15100202</v>
      </c>
      <c r="B610" s="72" t="s">
        <v>751</v>
      </c>
      <c r="C610" s="47" t="s">
        <v>752</v>
      </c>
      <c r="D610" s="47" t="s">
        <v>750</v>
      </c>
      <c r="E610" s="72">
        <v>0</v>
      </c>
      <c r="F610" s="72">
        <v>0</v>
      </c>
      <c r="G610" s="72">
        <v>0</v>
      </c>
      <c r="H610" s="72">
        <v>0</v>
      </c>
      <c r="I610" s="72">
        <v>0</v>
      </c>
      <c r="J610" s="72">
        <v>0</v>
      </c>
      <c r="K610" s="72">
        <v>0</v>
      </c>
      <c r="L610" s="72">
        <v>0</v>
      </c>
      <c r="M610" s="72">
        <v>0</v>
      </c>
      <c r="N610" s="72">
        <v>0</v>
      </c>
      <c r="O610" s="72">
        <v>0</v>
      </c>
      <c r="P610" s="72">
        <f>E610+F610+G610+I610-J610-L610-M610-K610+N610-O610</f>
        <v>0</v>
      </c>
      <c r="Q610" s="32"/>
    </row>
    <row r="611" spans="1:17" ht="33" customHeight="1">
      <c r="A611" s="172">
        <v>15100203</v>
      </c>
      <c r="B611" s="72" t="s">
        <v>753</v>
      </c>
      <c r="C611" s="47" t="s">
        <v>754</v>
      </c>
      <c r="D611" s="47" t="s">
        <v>750</v>
      </c>
      <c r="E611" s="72">
        <v>1502.76</v>
      </c>
      <c r="F611" s="72">
        <v>0</v>
      </c>
      <c r="G611" s="72">
        <v>0</v>
      </c>
      <c r="H611" s="72">
        <v>0</v>
      </c>
      <c r="I611" s="72">
        <v>0</v>
      </c>
      <c r="J611" s="72">
        <v>0</v>
      </c>
      <c r="K611" s="72">
        <v>0</v>
      </c>
      <c r="L611" s="72">
        <v>0</v>
      </c>
      <c r="M611" s="72">
        <v>0</v>
      </c>
      <c r="N611" s="72">
        <v>115.43</v>
      </c>
      <c r="O611" s="72">
        <v>-0.01</v>
      </c>
      <c r="P611" s="72">
        <f>E611+F611+G611+I611-J611-L611-M611-K611+N611-O611</f>
        <v>1618.2</v>
      </c>
      <c r="Q611" s="32"/>
    </row>
    <row r="612" spans="1:17" ht="24.75" customHeight="1">
      <c r="A612" s="305" t="s">
        <v>221</v>
      </c>
      <c r="B612" s="72"/>
      <c r="C612" s="47"/>
      <c r="D612" s="47"/>
      <c r="E612" s="50">
        <f aca="true" t="shared" si="91" ref="E612:P612">SUM(E609:E611)</f>
        <v>1502.76</v>
      </c>
      <c r="F612" s="78">
        <f t="shared" si="91"/>
        <v>0</v>
      </c>
      <c r="G612" s="78">
        <f t="shared" si="91"/>
        <v>0</v>
      </c>
      <c r="H612" s="78">
        <f t="shared" si="91"/>
        <v>0</v>
      </c>
      <c r="I612" s="78">
        <f t="shared" si="91"/>
        <v>0</v>
      </c>
      <c r="J612" s="78">
        <f t="shared" si="91"/>
        <v>0</v>
      </c>
      <c r="K612" s="78">
        <f t="shared" si="91"/>
        <v>0</v>
      </c>
      <c r="L612" s="78">
        <f t="shared" si="91"/>
        <v>0</v>
      </c>
      <c r="M612" s="50">
        <f t="shared" si="91"/>
        <v>0</v>
      </c>
      <c r="N612" s="78">
        <f t="shared" si="91"/>
        <v>115.43</v>
      </c>
      <c r="O612" s="78">
        <f t="shared" si="91"/>
        <v>-0.01</v>
      </c>
      <c r="P612" s="78">
        <f t="shared" si="91"/>
        <v>1618.2</v>
      </c>
      <c r="Q612" s="32"/>
    </row>
    <row r="613" spans="1:17" ht="30" customHeight="1">
      <c r="A613" s="140" t="s">
        <v>1025</v>
      </c>
      <c r="B613" s="102"/>
      <c r="C613" s="103"/>
      <c r="D613" s="103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4"/>
    </row>
    <row r="614" spans="1:17" ht="33" customHeight="1">
      <c r="A614" s="284">
        <v>1510001</v>
      </c>
      <c r="B614" s="285" t="s">
        <v>1026</v>
      </c>
      <c r="C614" s="47" t="s">
        <v>1133</v>
      </c>
      <c r="D614" s="47" t="s">
        <v>1006</v>
      </c>
      <c r="E614" s="72">
        <v>5500.05</v>
      </c>
      <c r="F614" s="72">
        <v>0</v>
      </c>
      <c r="G614" s="72">
        <v>0</v>
      </c>
      <c r="H614" s="72">
        <v>0</v>
      </c>
      <c r="I614" s="72">
        <v>0</v>
      </c>
      <c r="J614" s="72">
        <v>0</v>
      </c>
      <c r="K614" s="72">
        <v>0</v>
      </c>
      <c r="L614" s="72">
        <v>0</v>
      </c>
      <c r="M614" s="72">
        <v>627.55</v>
      </c>
      <c r="N614" s="72">
        <v>0</v>
      </c>
      <c r="O614" s="72">
        <v>-0.1</v>
      </c>
      <c r="P614" s="72">
        <f>E614+F614+G614+I614-J614-L614-M614-K614+N614-O614</f>
        <v>4872.6</v>
      </c>
      <c r="Q614" s="32"/>
    </row>
    <row r="615" spans="1:17" ht="30" customHeight="1">
      <c r="A615" s="305" t="s">
        <v>221</v>
      </c>
      <c r="B615" s="72"/>
      <c r="C615" s="47"/>
      <c r="D615" s="47"/>
      <c r="E615" s="78">
        <f>E614</f>
        <v>5500.05</v>
      </c>
      <c r="F615" s="78">
        <f aca="true" t="shared" si="92" ref="F615:P615">F614</f>
        <v>0</v>
      </c>
      <c r="G615" s="78">
        <f t="shared" si="92"/>
        <v>0</v>
      </c>
      <c r="H615" s="78">
        <f t="shared" si="92"/>
        <v>0</v>
      </c>
      <c r="I615" s="78">
        <f t="shared" si="92"/>
        <v>0</v>
      </c>
      <c r="J615" s="78">
        <f t="shared" si="92"/>
        <v>0</v>
      </c>
      <c r="K615" s="78">
        <f t="shared" si="92"/>
        <v>0</v>
      </c>
      <c r="L615" s="78">
        <f t="shared" si="92"/>
        <v>0</v>
      </c>
      <c r="M615" s="78">
        <f t="shared" si="92"/>
        <v>627.55</v>
      </c>
      <c r="N615" s="78">
        <f t="shared" si="92"/>
        <v>0</v>
      </c>
      <c r="O615" s="78">
        <f t="shared" si="92"/>
        <v>-0.1</v>
      </c>
      <c r="P615" s="78">
        <f t="shared" si="92"/>
        <v>4872.6</v>
      </c>
      <c r="Q615" s="32"/>
    </row>
    <row r="616" spans="1:17" ht="30" customHeight="1">
      <c r="A616" s="140" t="s">
        <v>1027</v>
      </c>
      <c r="B616" s="102"/>
      <c r="C616" s="103"/>
      <c r="D616" s="103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4"/>
    </row>
    <row r="617" spans="1:17" ht="33.75" customHeight="1">
      <c r="A617" s="284">
        <v>1520001</v>
      </c>
      <c r="B617" s="285" t="s">
        <v>1028</v>
      </c>
      <c r="C617" s="47" t="s">
        <v>1134</v>
      </c>
      <c r="D617" s="324" t="s">
        <v>1029</v>
      </c>
      <c r="E617" s="72">
        <v>5500.05</v>
      </c>
      <c r="F617" s="72">
        <v>0</v>
      </c>
      <c r="G617" s="72">
        <v>0</v>
      </c>
      <c r="H617" s="72">
        <v>0</v>
      </c>
      <c r="I617" s="72">
        <v>0</v>
      </c>
      <c r="J617" s="72">
        <v>0</v>
      </c>
      <c r="K617" s="72">
        <v>0</v>
      </c>
      <c r="L617" s="72">
        <v>0</v>
      </c>
      <c r="M617" s="72">
        <v>627.55</v>
      </c>
      <c r="N617" s="72">
        <v>0</v>
      </c>
      <c r="O617" s="72">
        <v>-0.1</v>
      </c>
      <c r="P617" s="72">
        <f>E617+F617+G617+I617-J617-L617-M617-K617+N617-O617</f>
        <v>4872.6</v>
      </c>
      <c r="Q617" s="32"/>
    </row>
    <row r="618" spans="1:17" ht="33.75" customHeight="1">
      <c r="A618" s="172">
        <v>15100100</v>
      </c>
      <c r="B618" s="72" t="s">
        <v>766</v>
      </c>
      <c r="C618" s="47" t="s">
        <v>767</v>
      </c>
      <c r="D618" s="47" t="s">
        <v>768</v>
      </c>
      <c r="E618" s="72">
        <v>6500.1</v>
      </c>
      <c r="F618" s="72">
        <v>0</v>
      </c>
      <c r="G618" s="72">
        <v>0</v>
      </c>
      <c r="H618" s="72">
        <v>0</v>
      </c>
      <c r="I618" s="72">
        <v>0</v>
      </c>
      <c r="J618" s="72">
        <v>0</v>
      </c>
      <c r="K618" s="86">
        <v>0</v>
      </c>
      <c r="L618" s="72">
        <v>0</v>
      </c>
      <c r="M618" s="72">
        <v>841.16</v>
      </c>
      <c r="N618" s="72">
        <v>0</v>
      </c>
      <c r="O618" s="72">
        <v>-0.06</v>
      </c>
      <c r="P618" s="72">
        <f>E618+F618+G618+I618-J618-L618-M618-K618+N618-O618</f>
        <v>5659.000000000001</v>
      </c>
      <c r="Q618" s="32"/>
    </row>
    <row r="619" spans="1:17" ht="33.75" customHeight="1">
      <c r="A619" s="172">
        <v>15100206</v>
      </c>
      <c r="B619" s="72" t="s">
        <v>759</v>
      </c>
      <c r="C619" s="47" t="s">
        <v>760</v>
      </c>
      <c r="D619" s="47" t="s">
        <v>142</v>
      </c>
      <c r="E619" s="72">
        <v>1248.09</v>
      </c>
      <c r="F619" s="72">
        <v>0</v>
      </c>
      <c r="G619" s="72">
        <v>0</v>
      </c>
      <c r="H619" s="72">
        <v>0</v>
      </c>
      <c r="I619" s="72">
        <v>0</v>
      </c>
      <c r="J619" s="72">
        <v>0</v>
      </c>
      <c r="K619" s="72">
        <v>0</v>
      </c>
      <c r="L619" s="72">
        <v>0</v>
      </c>
      <c r="M619" s="72">
        <v>0</v>
      </c>
      <c r="N619" s="72">
        <v>131.83</v>
      </c>
      <c r="O619" s="72">
        <v>-0.08</v>
      </c>
      <c r="P619" s="72">
        <f>E619+F619+G619+I619-J619-L619-M619-K619+N619-O619</f>
        <v>1379.9999999999998</v>
      </c>
      <c r="Q619" s="32"/>
    </row>
    <row r="620" spans="1:17" ht="33.75" customHeight="1">
      <c r="A620" s="172">
        <v>15200301</v>
      </c>
      <c r="B620" s="72" t="s">
        <v>763</v>
      </c>
      <c r="C620" s="47" t="s">
        <v>764</v>
      </c>
      <c r="D620" s="47" t="s">
        <v>765</v>
      </c>
      <c r="E620" s="72">
        <v>1788.2</v>
      </c>
      <c r="F620" s="72">
        <v>0</v>
      </c>
      <c r="G620" s="72">
        <v>0</v>
      </c>
      <c r="H620" s="72">
        <v>0</v>
      </c>
      <c r="I620" s="72">
        <v>0</v>
      </c>
      <c r="J620" s="72">
        <v>0</v>
      </c>
      <c r="K620" s="72">
        <v>0</v>
      </c>
      <c r="L620" s="72">
        <v>0</v>
      </c>
      <c r="M620" s="72">
        <v>0</v>
      </c>
      <c r="N620" s="72">
        <v>85.24</v>
      </c>
      <c r="O620" s="72">
        <v>0.04</v>
      </c>
      <c r="P620" s="72">
        <f>E620+F620+G620+I620-J620-L620-M620-K620+N620-O620</f>
        <v>1873.4</v>
      </c>
      <c r="Q620" s="32"/>
    </row>
    <row r="621" spans="1:17" ht="30" customHeight="1">
      <c r="A621" s="305" t="s">
        <v>221</v>
      </c>
      <c r="B621" s="72"/>
      <c r="C621" s="47"/>
      <c r="D621" s="47"/>
      <c r="E621" s="50">
        <f>SUM(E617:E620)</f>
        <v>15036.440000000002</v>
      </c>
      <c r="F621" s="50">
        <f aca="true" t="shared" si="93" ref="F621:P621">SUM(F617:F620)</f>
        <v>0</v>
      </c>
      <c r="G621" s="50">
        <f t="shared" si="93"/>
        <v>0</v>
      </c>
      <c r="H621" s="50">
        <f t="shared" si="93"/>
        <v>0</v>
      </c>
      <c r="I621" s="50">
        <f t="shared" si="93"/>
        <v>0</v>
      </c>
      <c r="J621" s="50">
        <f t="shared" si="93"/>
        <v>0</v>
      </c>
      <c r="K621" s="50">
        <f t="shared" si="93"/>
        <v>0</v>
      </c>
      <c r="L621" s="50">
        <f t="shared" si="93"/>
        <v>0</v>
      </c>
      <c r="M621" s="50">
        <f t="shared" si="93"/>
        <v>1468.71</v>
      </c>
      <c r="N621" s="50">
        <f t="shared" si="93"/>
        <v>217.07</v>
      </c>
      <c r="O621" s="50">
        <f t="shared" si="93"/>
        <v>-0.19999999999999998</v>
      </c>
      <c r="P621" s="50">
        <f t="shared" si="93"/>
        <v>13785.000000000002</v>
      </c>
      <c r="Q621" s="32"/>
    </row>
    <row r="622" spans="1:17" ht="30" customHeight="1">
      <c r="A622" s="65"/>
      <c r="B622" s="308" t="s">
        <v>40</v>
      </c>
      <c r="C622" s="87"/>
      <c r="D622" s="87"/>
      <c r="E622" s="88">
        <f>E612+E615+E621</f>
        <v>22039.250000000004</v>
      </c>
      <c r="F622" s="88">
        <f aca="true" t="shared" si="94" ref="F622:P622">F612+F615+F621</f>
        <v>0</v>
      </c>
      <c r="G622" s="88">
        <f t="shared" si="94"/>
        <v>0</v>
      </c>
      <c r="H622" s="88">
        <f t="shared" si="94"/>
        <v>0</v>
      </c>
      <c r="I622" s="88">
        <f t="shared" si="94"/>
        <v>0</v>
      </c>
      <c r="J622" s="88">
        <f t="shared" si="94"/>
        <v>0</v>
      </c>
      <c r="K622" s="88">
        <f t="shared" si="94"/>
        <v>0</v>
      </c>
      <c r="L622" s="88">
        <f t="shared" si="94"/>
        <v>0</v>
      </c>
      <c r="M622" s="88">
        <f t="shared" si="94"/>
        <v>2096.26</v>
      </c>
      <c r="N622" s="88">
        <f t="shared" si="94"/>
        <v>332.5</v>
      </c>
      <c r="O622" s="88">
        <f t="shared" si="94"/>
        <v>-0.31</v>
      </c>
      <c r="P622" s="88">
        <f t="shared" si="94"/>
        <v>20275.800000000003</v>
      </c>
      <c r="Q622" s="67"/>
    </row>
    <row r="626" spans="1:17" s="315" customFormat="1" ht="18.75">
      <c r="A626" s="312"/>
      <c r="B626" s="313"/>
      <c r="C626" s="313"/>
      <c r="D626" s="313" t="s">
        <v>52</v>
      </c>
      <c r="E626" s="313"/>
      <c r="F626" s="313"/>
      <c r="G626" s="313"/>
      <c r="H626" s="313"/>
      <c r="I626" s="313"/>
      <c r="J626" s="313" t="s">
        <v>54</v>
      </c>
      <c r="K626" s="313"/>
      <c r="L626" s="313"/>
      <c r="M626" s="313"/>
      <c r="N626" s="313"/>
      <c r="O626" s="313"/>
      <c r="P626" s="313"/>
      <c r="Q626" s="314"/>
    </row>
    <row r="627" spans="1:17" s="315" customFormat="1" ht="18.75">
      <c r="A627" s="312" t="s">
        <v>53</v>
      </c>
      <c r="B627" s="313"/>
      <c r="C627" s="313"/>
      <c r="D627" s="313" t="s">
        <v>51</v>
      </c>
      <c r="E627" s="313"/>
      <c r="F627" s="313"/>
      <c r="G627" s="313"/>
      <c r="H627" s="313"/>
      <c r="I627" s="313"/>
      <c r="J627" s="313" t="s">
        <v>55</v>
      </c>
      <c r="K627" s="313"/>
      <c r="L627" s="313"/>
      <c r="M627" s="313"/>
      <c r="N627" s="313"/>
      <c r="O627" s="313"/>
      <c r="P627" s="313"/>
      <c r="Q627" s="314"/>
    </row>
    <row r="628" spans="2:16" ht="18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30" spans="1:17" ht="78.75" customHeight="1">
      <c r="A630" s="311" t="s">
        <v>0</v>
      </c>
      <c r="B630" s="37"/>
      <c r="C630" s="6"/>
      <c r="D630" s="133" t="s">
        <v>1074</v>
      </c>
      <c r="E630" s="6"/>
      <c r="F630" s="6"/>
      <c r="G630" s="6"/>
      <c r="H630" s="6"/>
      <c r="I630" s="6"/>
      <c r="J630" s="6"/>
      <c r="K630" s="6"/>
      <c r="L630" s="6"/>
      <c r="M630" s="7"/>
      <c r="N630" s="6"/>
      <c r="O630" s="6"/>
      <c r="P630" s="6"/>
      <c r="Q630" s="29"/>
    </row>
    <row r="631" spans="1:17" ht="20.25">
      <c r="A631" s="8"/>
      <c r="B631" s="301" t="s">
        <v>769</v>
      </c>
      <c r="C631" s="9"/>
      <c r="D631" s="9"/>
      <c r="E631" s="9"/>
      <c r="F631" s="9"/>
      <c r="G631" s="9"/>
      <c r="H631" s="9"/>
      <c r="I631" s="10"/>
      <c r="J631" s="10"/>
      <c r="K631" s="9"/>
      <c r="L631" s="9"/>
      <c r="M631" s="11"/>
      <c r="N631" s="9"/>
      <c r="O631" s="9"/>
      <c r="P631" s="9"/>
      <c r="Q631" s="30" t="s">
        <v>1113</v>
      </c>
    </row>
    <row r="632" spans="1:17" ht="24.75">
      <c r="A632" s="362"/>
      <c r="B632" s="439"/>
      <c r="C632" s="407"/>
      <c r="D632" s="408" t="s">
        <v>231</v>
      </c>
      <c r="E632" s="9"/>
      <c r="F632" s="9"/>
      <c r="G632" s="9"/>
      <c r="H632" s="9"/>
      <c r="I632" s="9"/>
      <c r="J632" s="9"/>
      <c r="K632" s="9"/>
      <c r="L632" s="9"/>
      <c r="M632" s="11"/>
      <c r="N632" s="9"/>
      <c r="O632" s="9"/>
      <c r="P632" s="9"/>
      <c r="Q632" s="222"/>
    </row>
    <row r="633" spans="1:17" s="19" customFormat="1" ht="37.5" customHeight="1">
      <c r="A633" s="482" t="s">
        <v>1</v>
      </c>
      <c r="B633" s="483" t="s">
        <v>2</v>
      </c>
      <c r="C633" s="483" t="s">
        <v>3</v>
      </c>
      <c r="D633" s="483" t="s">
        <v>4</v>
      </c>
      <c r="E633" s="484" t="s">
        <v>5</v>
      </c>
      <c r="F633" s="484" t="s">
        <v>36</v>
      </c>
      <c r="G633" s="181" t="s">
        <v>20</v>
      </c>
      <c r="H633" s="181" t="s">
        <v>45</v>
      </c>
      <c r="I633" s="484" t="s">
        <v>38</v>
      </c>
      <c r="J633" s="484" t="s">
        <v>22</v>
      </c>
      <c r="K633" s="181" t="s">
        <v>21</v>
      </c>
      <c r="L633" s="181" t="s">
        <v>770</v>
      </c>
      <c r="M633" s="484" t="s">
        <v>771</v>
      </c>
      <c r="N633" s="181" t="s">
        <v>24</v>
      </c>
      <c r="O633" s="181" t="s">
        <v>39</v>
      </c>
      <c r="P633" s="484" t="s">
        <v>37</v>
      </c>
      <c r="Q633" s="485" t="s">
        <v>25</v>
      </c>
    </row>
    <row r="634" spans="1:17" ht="33" customHeight="1">
      <c r="A634" s="304" t="s">
        <v>772</v>
      </c>
      <c r="B634" s="297"/>
      <c r="C634" s="298"/>
      <c r="D634" s="298"/>
      <c r="E634" s="298"/>
      <c r="F634" s="298"/>
      <c r="G634" s="298"/>
      <c r="H634" s="298"/>
      <c r="I634" s="298"/>
      <c r="J634" s="298"/>
      <c r="K634" s="298"/>
      <c r="L634" s="298"/>
      <c r="M634" s="299"/>
      <c r="N634" s="298"/>
      <c r="O634" s="298"/>
      <c r="P634" s="300"/>
      <c r="Q634" s="486"/>
    </row>
    <row r="635" spans="1:17" ht="45" customHeight="1">
      <c r="A635" s="232">
        <v>1620001</v>
      </c>
      <c r="B635" s="285" t="s">
        <v>1030</v>
      </c>
      <c r="C635" s="47"/>
      <c r="D635" s="47" t="s">
        <v>1135</v>
      </c>
      <c r="E635" s="72">
        <v>5500.05</v>
      </c>
      <c r="F635" s="72">
        <v>0</v>
      </c>
      <c r="G635" s="72">
        <v>0</v>
      </c>
      <c r="H635" s="72">
        <v>0</v>
      </c>
      <c r="I635" s="72">
        <v>0</v>
      </c>
      <c r="J635" s="72">
        <v>0</v>
      </c>
      <c r="K635" s="72">
        <v>0</v>
      </c>
      <c r="L635" s="72">
        <v>0</v>
      </c>
      <c r="M635" s="72">
        <v>627.55</v>
      </c>
      <c r="N635" s="72">
        <v>0</v>
      </c>
      <c r="O635" s="72">
        <v>-0.1</v>
      </c>
      <c r="P635" s="72">
        <f>E635+F635+G635+I635-J635-K635-L635-M635+N635-O635</f>
        <v>4872.6</v>
      </c>
      <c r="Q635" s="35"/>
    </row>
    <row r="636" spans="1:17" ht="30" customHeight="1">
      <c r="A636" s="305" t="s">
        <v>221</v>
      </c>
      <c r="B636" s="72"/>
      <c r="C636" s="47"/>
      <c r="D636" s="47"/>
      <c r="E636" s="50">
        <f aca="true" t="shared" si="95" ref="E636:P636">SUM(E632:E635)</f>
        <v>5500.05</v>
      </c>
      <c r="F636" s="50">
        <f t="shared" si="95"/>
        <v>0</v>
      </c>
      <c r="G636" s="50">
        <f t="shared" si="95"/>
        <v>0</v>
      </c>
      <c r="H636" s="50">
        <f t="shared" si="95"/>
        <v>0</v>
      </c>
      <c r="I636" s="50">
        <f t="shared" si="95"/>
        <v>0</v>
      </c>
      <c r="J636" s="50">
        <f t="shared" si="95"/>
        <v>0</v>
      </c>
      <c r="K636" s="50">
        <f t="shared" si="95"/>
        <v>0</v>
      </c>
      <c r="L636" s="50">
        <f t="shared" si="95"/>
        <v>0</v>
      </c>
      <c r="M636" s="50">
        <f t="shared" si="95"/>
        <v>627.55</v>
      </c>
      <c r="N636" s="50">
        <f t="shared" si="95"/>
        <v>0</v>
      </c>
      <c r="O636" s="50">
        <f t="shared" si="95"/>
        <v>-0.1</v>
      </c>
      <c r="P636" s="50">
        <f t="shared" si="95"/>
        <v>4872.6</v>
      </c>
      <c r="Q636" s="32"/>
    </row>
    <row r="637" spans="1:17" ht="33" customHeight="1">
      <c r="A637" s="304" t="s">
        <v>1031</v>
      </c>
      <c r="B637" s="297"/>
      <c r="C637" s="298"/>
      <c r="D637" s="298"/>
      <c r="E637" s="298"/>
      <c r="F637" s="298"/>
      <c r="G637" s="298"/>
      <c r="H637" s="298"/>
      <c r="I637" s="298"/>
      <c r="J637" s="298"/>
      <c r="K637" s="298"/>
      <c r="L637" s="298"/>
      <c r="M637" s="299"/>
      <c r="N637" s="298"/>
      <c r="O637" s="298"/>
      <c r="P637" s="300"/>
      <c r="Q637" s="486"/>
    </row>
    <row r="638" spans="1:17" ht="45" customHeight="1">
      <c r="A638" s="232">
        <v>3140002</v>
      </c>
      <c r="B638" s="72" t="s">
        <v>773</v>
      </c>
      <c r="C638" s="47" t="s">
        <v>774</v>
      </c>
      <c r="D638" s="47" t="s">
        <v>1032</v>
      </c>
      <c r="E638" s="72">
        <v>5500.05</v>
      </c>
      <c r="F638" s="72">
        <v>0</v>
      </c>
      <c r="G638" s="72">
        <v>0</v>
      </c>
      <c r="H638" s="72">
        <v>0</v>
      </c>
      <c r="I638" s="72">
        <v>0</v>
      </c>
      <c r="J638" s="72">
        <v>0</v>
      </c>
      <c r="K638" s="72">
        <v>0</v>
      </c>
      <c r="L638" s="72">
        <v>0</v>
      </c>
      <c r="M638" s="72">
        <v>627.55</v>
      </c>
      <c r="N638" s="72">
        <v>0</v>
      </c>
      <c r="O638" s="72">
        <v>-0.1</v>
      </c>
      <c r="P638" s="72">
        <f>E638+F638+G638+I638-J638-K638-L638-M638+N638-O638</f>
        <v>4872.6</v>
      </c>
      <c r="Q638" s="35"/>
    </row>
    <row r="639" spans="1:17" ht="30" customHeight="1">
      <c r="A639" s="305" t="s">
        <v>221</v>
      </c>
      <c r="B639" s="72"/>
      <c r="C639" s="47"/>
      <c r="D639" s="47"/>
      <c r="E639" s="50">
        <f>E638</f>
        <v>5500.05</v>
      </c>
      <c r="F639" s="50">
        <f aca="true" t="shared" si="96" ref="F639:P639">F638</f>
        <v>0</v>
      </c>
      <c r="G639" s="50">
        <f t="shared" si="96"/>
        <v>0</v>
      </c>
      <c r="H639" s="50">
        <f t="shared" si="96"/>
        <v>0</v>
      </c>
      <c r="I639" s="50">
        <f t="shared" si="96"/>
        <v>0</v>
      </c>
      <c r="J639" s="50">
        <f t="shared" si="96"/>
        <v>0</v>
      </c>
      <c r="K639" s="50">
        <f t="shared" si="96"/>
        <v>0</v>
      </c>
      <c r="L639" s="50">
        <f t="shared" si="96"/>
        <v>0</v>
      </c>
      <c r="M639" s="50">
        <f t="shared" si="96"/>
        <v>627.55</v>
      </c>
      <c r="N639" s="50">
        <f t="shared" si="96"/>
        <v>0</v>
      </c>
      <c r="O639" s="50">
        <f t="shared" si="96"/>
        <v>-0.1</v>
      </c>
      <c r="P639" s="50">
        <f t="shared" si="96"/>
        <v>4872.6</v>
      </c>
      <c r="Q639" s="32"/>
    </row>
    <row r="640" spans="1:17" ht="33" customHeight="1">
      <c r="A640" s="233"/>
      <c r="B640" s="310" t="s">
        <v>40</v>
      </c>
      <c r="C640" s="61"/>
      <c r="D640" s="61"/>
      <c r="E640" s="88">
        <f>E636+E639</f>
        <v>11000.1</v>
      </c>
      <c r="F640" s="88">
        <f aca="true" t="shared" si="97" ref="F640:P640">F636+F639</f>
        <v>0</v>
      </c>
      <c r="G640" s="88">
        <f t="shared" si="97"/>
        <v>0</v>
      </c>
      <c r="H640" s="88">
        <f t="shared" si="97"/>
        <v>0</v>
      </c>
      <c r="I640" s="88">
        <f t="shared" si="97"/>
        <v>0</v>
      </c>
      <c r="J640" s="88">
        <f t="shared" si="97"/>
        <v>0</v>
      </c>
      <c r="K640" s="88">
        <f t="shared" si="97"/>
        <v>0</v>
      </c>
      <c r="L640" s="88">
        <f t="shared" si="97"/>
        <v>0</v>
      </c>
      <c r="M640" s="88">
        <f t="shared" si="97"/>
        <v>1255.1</v>
      </c>
      <c r="N640" s="88">
        <f t="shared" si="97"/>
        <v>0</v>
      </c>
      <c r="O640" s="88">
        <f t="shared" si="97"/>
        <v>-0.2</v>
      </c>
      <c r="P640" s="88">
        <f t="shared" si="97"/>
        <v>9745.2</v>
      </c>
      <c r="Q640" s="69"/>
    </row>
    <row r="641" spans="1:17" ht="30" customHeight="1">
      <c r="A641" s="234"/>
      <c r="B641" s="10"/>
      <c r="C641" s="10"/>
      <c r="D641" s="10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34"/>
    </row>
    <row r="642" spans="1:17" ht="30" customHeight="1">
      <c r="A642" s="234"/>
      <c r="B642" s="10"/>
      <c r="C642" s="10"/>
      <c r="D642" s="10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34"/>
    </row>
    <row r="643" spans="1:17" ht="30" customHeight="1">
      <c r="A643" s="234"/>
      <c r="B643" s="10"/>
      <c r="C643" s="10"/>
      <c r="D643" s="10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34"/>
    </row>
    <row r="644" spans="1:17" ht="30" customHeight="1">
      <c r="A644" s="234"/>
      <c r="B644" s="10"/>
      <c r="C644" s="10"/>
      <c r="D644" s="10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34"/>
    </row>
    <row r="645" spans="11:13" ht="18">
      <c r="K645" s="3"/>
      <c r="M645" s="21"/>
    </row>
    <row r="646" spans="11:13" ht="18">
      <c r="K646" s="3"/>
      <c r="M646" s="21"/>
    </row>
    <row r="647" spans="1:17" s="315" customFormat="1" ht="18.75">
      <c r="A647" s="312"/>
      <c r="B647" s="313"/>
      <c r="C647" s="313"/>
      <c r="D647" s="313" t="s">
        <v>52</v>
      </c>
      <c r="E647" s="313"/>
      <c r="F647" s="313"/>
      <c r="G647" s="313"/>
      <c r="H647" s="313"/>
      <c r="I647" s="313"/>
      <c r="J647" s="313" t="s">
        <v>54</v>
      </c>
      <c r="K647" s="313"/>
      <c r="L647" s="313"/>
      <c r="M647" s="313"/>
      <c r="N647" s="313"/>
      <c r="O647" s="313"/>
      <c r="P647" s="313"/>
      <c r="Q647" s="314"/>
    </row>
    <row r="648" spans="1:17" s="315" customFormat="1" ht="18.75">
      <c r="A648" s="312" t="s">
        <v>53</v>
      </c>
      <c r="B648" s="313"/>
      <c r="C648" s="313"/>
      <c r="D648" s="313" t="s">
        <v>51</v>
      </c>
      <c r="E648" s="313"/>
      <c r="F648" s="313"/>
      <c r="G648" s="313"/>
      <c r="H648" s="313"/>
      <c r="I648" s="313"/>
      <c r="J648" s="313" t="s">
        <v>55</v>
      </c>
      <c r="K648" s="313"/>
      <c r="L648" s="313"/>
      <c r="M648" s="313"/>
      <c r="N648" s="313"/>
      <c r="O648" s="313"/>
      <c r="P648" s="313"/>
      <c r="Q648" s="314"/>
    </row>
    <row r="650" spans="1:17" ht="56.25" customHeight="1">
      <c r="A650" s="311" t="s">
        <v>0</v>
      </c>
      <c r="B650" s="37"/>
      <c r="C650" s="6"/>
      <c r="D650" s="133" t="s">
        <v>1074</v>
      </c>
      <c r="E650" s="6"/>
      <c r="F650" s="6"/>
      <c r="G650" s="6"/>
      <c r="H650" s="6"/>
      <c r="I650" s="6"/>
      <c r="J650" s="6"/>
      <c r="K650" s="7"/>
      <c r="L650" s="6"/>
      <c r="M650" s="6"/>
      <c r="N650" s="6"/>
      <c r="O650" s="6"/>
      <c r="P650" s="6"/>
      <c r="Q650" s="29"/>
    </row>
    <row r="651" spans="1:17" ht="20.25">
      <c r="A651" s="8"/>
      <c r="B651" s="136" t="s">
        <v>777</v>
      </c>
      <c r="C651" s="9"/>
      <c r="D651" s="9"/>
      <c r="E651" s="9"/>
      <c r="F651" s="9"/>
      <c r="G651" s="9"/>
      <c r="H651" s="9"/>
      <c r="I651" s="10"/>
      <c r="J651" s="10"/>
      <c r="K651" s="11"/>
      <c r="L651" s="9"/>
      <c r="M651" s="9"/>
      <c r="N651" s="9"/>
      <c r="O651" s="9"/>
      <c r="P651" s="9"/>
      <c r="Q651" s="30" t="s">
        <v>1114</v>
      </c>
    </row>
    <row r="652" spans="1:17" ht="24.75">
      <c r="A652" s="12"/>
      <c r="B652" s="13"/>
      <c r="C652" s="13"/>
      <c r="D652" s="135" t="s">
        <v>231</v>
      </c>
      <c r="E652" s="14"/>
      <c r="F652" s="14"/>
      <c r="G652" s="14"/>
      <c r="H652" s="14"/>
      <c r="I652" s="14"/>
      <c r="J652" s="14"/>
      <c r="K652" s="15"/>
      <c r="L652" s="14"/>
      <c r="M652" s="14"/>
      <c r="N652" s="14"/>
      <c r="O652" s="14"/>
      <c r="P652" s="14"/>
      <c r="Q652" s="31"/>
    </row>
    <row r="653" spans="1:17" s="428" customFormat="1" ht="35.25" customHeight="1">
      <c r="A653" s="372" t="s">
        <v>1</v>
      </c>
      <c r="B653" s="373" t="s">
        <v>2</v>
      </c>
      <c r="C653" s="373" t="s">
        <v>3</v>
      </c>
      <c r="D653" s="373" t="s">
        <v>4</v>
      </c>
      <c r="E653" s="399" t="s">
        <v>5</v>
      </c>
      <c r="F653" s="399" t="s">
        <v>36</v>
      </c>
      <c r="G653" s="399" t="s">
        <v>20</v>
      </c>
      <c r="H653" s="399" t="s">
        <v>45</v>
      </c>
      <c r="I653" s="399" t="s">
        <v>38</v>
      </c>
      <c r="J653" s="399" t="s">
        <v>22</v>
      </c>
      <c r="K653" s="399" t="s">
        <v>21</v>
      </c>
      <c r="L653" s="399" t="s">
        <v>27</v>
      </c>
      <c r="M653" s="399" t="s">
        <v>23</v>
      </c>
      <c r="N653" s="399" t="s">
        <v>24</v>
      </c>
      <c r="O653" s="399" t="s">
        <v>39</v>
      </c>
      <c r="P653" s="399" t="s">
        <v>37</v>
      </c>
      <c r="Q653" s="433" t="s">
        <v>25</v>
      </c>
    </row>
    <row r="654" spans="1:17" ht="36" customHeight="1">
      <c r="A654" s="487" t="s">
        <v>1033</v>
      </c>
      <c r="B654" s="474"/>
      <c r="C654" s="474"/>
      <c r="D654" s="474"/>
      <c r="E654" s="474"/>
      <c r="F654" s="474"/>
      <c r="G654" s="474"/>
      <c r="H654" s="474"/>
      <c r="I654" s="474"/>
      <c r="J654" s="474"/>
      <c r="K654" s="475"/>
      <c r="L654" s="474"/>
      <c r="M654" s="474"/>
      <c r="N654" s="474"/>
      <c r="O654" s="474"/>
      <c r="P654" s="474"/>
      <c r="Q654" s="476"/>
    </row>
    <row r="655" spans="1:17" ht="45" customHeight="1">
      <c r="A655" s="172">
        <v>1700001</v>
      </c>
      <c r="B655" s="72" t="s">
        <v>1034</v>
      </c>
      <c r="C655" s="47" t="s">
        <v>1035</v>
      </c>
      <c r="D655" s="47" t="s">
        <v>780</v>
      </c>
      <c r="E655" s="72">
        <v>6615</v>
      </c>
      <c r="F655" s="72">
        <v>0</v>
      </c>
      <c r="G655" s="72">
        <v>0</v>
      </c>
      <c r="H655" s="72">
        <v>0</v>
      </c>
      <c r="I655" s="72">
        <v>0</v>
      </c>
      <c r="J655" s="72">
        <v>0</v>
      </c>
      <c r="K655" s="72">
        <v>0</v>
      </c>
      <c r="L655" s="72">
        <v>0</v>
      </c>
      <c r="M655" s="72">
        <v>865.71</v>
      </c>
      <c r="N655" s="72">
        <v>0</v>
      </c>
      <c r="O655" s="72">
        <v>-0.11</v>
      </c>
      <c r="P655" s="72">
        <f>E655+F655+G655+I655-J655-L655-M655-K655+N655-O655</f>
        <v>5749.4</v>
      </c>
      <c r="Q655" s="32"/>
    </row>
    <row r="656" spans="1:17" ht="45" customHeight="1">
      <c r="A656" s="172">
        <v>1700002</v>
      </c>
      <c r="B656" s="72" t="s">
        <v>1036</v>
      </c>
      <c r="C656" s="47" t="s">
        <v>1136</v>
      </c>
      <c r="D656" s="47" t="s">
        <v>6</v>
      </c>
      <c r="E656" s="72">
        <v>3675</v>
      </c>
      <c r="F656" s="72">
        <v>0</v>
      </c>
      <c r="G656" s="72">
        <v>0</v>
      </c>
      <c r="H656" s="72">
        <v>0</v>
      </c>
      <c r="I656" s="72">
        <v>0</v>
      </c>
      <c r="J656" s="72">
        <v>0</v>
      </c>
      <c r="K656" s="72">
        <v>0</v>
      </c>
      <c r="L656" s="72">
        <v>0</v>
      </c>
      <c r="M656" s="72">
        <v>297.04</v>
      </c>
      <c r="N656" s="72">
        <v>0</v>
      </c>
      <c r="O656" s="72">
        <v>-0.04</v>
      </c>
      <c r="P656" s="72">
        <f>E656+F656+G656+I656-J656-L656-M656-K656+N656-O656</f>
        <v>3378</v>
      </c>
      <c r="Q656" s="32"/>
    </row>
    <row r="657" spans="1:17" ht="36" customHeight="1">
      <c r="A657" s="305" t="s">
        <v>221</v>
      </c>
      <c r="B657" s="72"/>
      <c r="C657" s="47"/>
      <c r="D657" s="47"/>
      <c r="E657" s="50">
        <f>SUM(E655:E656)</f>
        <v>10290</v>
      </c>
      <c r="F657" s="50">
        <f aca="true" t="shared" si="98" ref="F657:P657">SUM(F655:F656)</f>
        <v>0</v>
      </c>
      <c r="G657" s="50">
        <f t="shared" si="98"/>
        <v>0</v>
      </c>
      <c r="H657" s="50">
        <f t="shared" si="98"/>
        <v>0</v>
      </c>
      <c r="I657" s="50">
        <f t="shared" si="98"/>
        <v>0</v>
      </c>
      <c r="J657" s="50">
        <f t="shared" si="98"/>
        <v>0</v>
      </c>
      <c r="K657" s="50">
        <f t="shared" si="98"/>
        <v>0</v>
      </c>
      <c r="L657" s="50">
        <f t="shared" si="98"/>
        <v>0</v>
      </c>
      <c r="M657" s="50">
        <f t="shared" si="98"/>
        <v>1162.75</v>
      </c>
      <c r="N657" s="50">
        <f t="shared" si="98"/>
        <v>0</v>
      </c>
      <c r="O657" s="50">
        <f t="shared" si="98"/>
        <v>-0.15</v>
      </c>
      <c r="P657" s="50">
        <f t="shared" si="98"/>
        <v>9127.4</v>
      </c>
      <c r="Q657" s="32"/>
    </row>
    <row r="658" spans="1:17" ht="36" customHeight="1">
      <c r="A658" s="144" t="s">
        <v>18</v>
      </c>
      <c r="B658" s="102"/>
      <c r="C658" s="103"/>
      <c r="D658" s="103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4"/>
    </row>
    <row r="659" spans="1:17" ht="45" customHeight="1">
      <c r="A659" s="172">
        <v>17100201</v>
      </c>
      <c r="B659" s="72" t="s">
        <v>781</v>
      </c>
      <c r="C659" s="47" t="s">
        <v>782</v>
      </c>
      <c r="D659" s="47" t="s">
        <v>1076</v>
      </c>
      <c r="E659" s="72">
        <v>4183.65</v>
      </c>
      <c r="F659" s="72">
        <v>0</v>
      </c>
      <c r="G659" s="72">
        <v>0</v>
      </c>
      <c r="H659" s="72">
        <v>0</v>
      </c>
      <c r="I659" s="72">
        <v>0</v>
      </c>
      <c r="J659" s="72">
        <v>0</v>
      </c>
      <c r="K659" s="72">
        <v>0</v>
      </c>
      <c r="L659" s="72">
        <v>0</v>
      </c>
      <c r="M659" s="72">
        <v>378.43</v>
      </c>
      <c r="N659" s="72">
        <v>0</v>
      </c>
      <c r="O659" s="72">
        <v>0.02</v>
      </c>
      <c r="P659" s="72">
        <f>E659+F659+G659+I659-J659-L659-M659-K659+N659-O659</f>
        <v>3805.2</v>
      </c>
      <c r="Q659" s="32"/>
    </row>
    <row r="660" spans="1:17" ht="45" customHeight="1">
      <c r="A660" s="172">
        <v>17100401</v>
      </c>
      <c r="B660" s="72" t="s">
        <v>783</v>
      </c>
      <c r="C660" s="47" t="s">
        <v>784</v>
      </c>
      <c r="D660" s="47" t="s">
        <v>15</v>
      </c>
      <c r="E660" s="72">
        <v>1622.82</v>
      </c>
      <c r="F660" s="72">
        <v>0</v>
      </c>
      <c r="G660" s="72">
        <v>0</v>
      </c>
      <c r="H660" s="72">
        <v>0</v>
      </c>
      <c r="I660" s="72">
        <v>0</v>
      </c>
      <c r="J660" s="72">
        <v>0</v>
      </c>
      <c r="K660" s="72">
        <v>0</v>
      </c>
      <c r="L660" s="72">
        <v>0</v>
      </c>
      <c r="M660" s="72">
        <v>0</v>
      </c>
      <c r="N660" s="72">
        <v>107.74</v>
      </c>
      <c r="O660" s="72">
        <v>-0.04</v>
      </c>
      <c r="P660" s="72">
        <f>E660+F660+G660+I660-J660-L660-M660-K660+N660-O660</f>
        <v>1730.6</v>
      </c>
      <c r="Q660" s="32"/>
    </row>
    <row r="661" spans="1:17" ht="36" customHeight="1">
      <c r="A661" s="305" t="s">
        <v>221</v>
      </c>
      <c r="B661" s="1"/>
      <c r="C661" s="47"/>
      <c r="D661" s="47"/>
      <c r="E661" s="78">
        <f aca="true" t="shared" si="99" ref="E661:P661">SUM(E659:E660)</f>
        <v>5806.469999999999</v>
      </c>
      <c r="F661" s="78">
        <f t="shared" si="99"/>
        <v>0</v>
      </c>
      <c r="G661" s="78">
        <f t="shared" si="99"/>
        <v>0</v>
      </c>
      <c r="H661" s="78">
        <f t="shared" si="99"/>
        <v>0</v>
      </c>
      <c r="I661" s="78">
        <f t="shared" si="99"/>
        <v>0</v>
      </c>
      <c r="J661" s="78">
        <f t="shared" si="99"/>
        <v>0</v>
      </c>
      <c r="K661" s="78">
        <f t="shared" si="99"/>
        <v>0</v>
      </c>
      <c r="L661" s="78">
        <f t="shared" si="99"/>
        <v>0</v>
      </c>
      <c r="M661" s="78">
        <f t="shared" si="99"/>
        <v>378.43</v>
      </c>
      <c r="N661" s="78">
        <f t="shared" si="99"/>
        <v>107.74</v>
      </c>
      <c r="O661" s="78">
        <f t="shared" si="99"/>
        <v>-0.02</v>
      </c>
      <c r="P661" s="78">
        <f t="shared" si="99"/>
        <v>5535.799999999999</v>
      </c>
      <c r="Q661" s="32"/>
    </row>
    <row r="662" spans="1:17" s="25" customFormat="1" ht="36" customHeight="1">
      <c r="A662" s="65"/>
      <c r="B662" s="308" t="s">
        <v>40</v>
      </c>
      <c r="C662" s="66"/>
      <c r="D662" s="66"/>
      <c r="E662" s="93">
        <f>E657+E661</f>
        <v>16096.47</v>
      </c>
      <c r="F662" s="93">
        <f aca="true" t="shared" si="100" ref="F662:P662">F657+F661</f>
        <v>0</v>
      </c>
      <c r="G662" s="93">
        <f t="shared" si="100"/>
        <v>0</v>
      </c>
      <c r="H662" s="93">
        <f t="shared" si="100"/>
        <v>0</v>
      </c>
      <c r="I662" s="93">
        <f t="shared" si="100"/>
        <v>0</v>
      </c>
      <c r="J662" s="93">
        <f t="shared" si="100"/>
        <v>0</v>
      </c>
      <c r="K662" s="93">
        <f t="shared" si="100"/>
        <v>0</v>
      </c>
      <c r="L662" s="93">
        <f t="shared" si="100"/>
        <v>0</v>
      </c>
      <c r="M662" s="93">
        <f t="shared" si="100"/>
        <v>1541.18</v>
      </c>
      <c r="N662" s="93">
        <f t="shared" si="100"/>
        <v>107.74</v>
      </c>
      <c r="O662" s="93">
        <f t="shared" si="100"/>
        <v>-0.16999999999999998</v>
      </c>
      <c r="P662" s="93">
        <f t="shared" si="100"/>
        <v>14663.199999999999</v>
      </c>
      <c r="Q662" s="67"/>
    </row>
    <row r="663" spans="1:17" ht="18">
      <c r="A663" s="26"/>
      <c r="B663" s="10"/>
      <c r="C663" s="10"/>
      <c r="D663" s="10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34"/>
    </row>
    <row r="664" spans="1:17" ht="18">
      <c r="A664" s="26"/>
      <c r="B664" s="10"/>
      <c r="C664" s="10"/>
      <c r="D664" s="10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34"/>
    </row>
    <row r="665" spans="1:17" ht="18">
      <c r="A665" s="26"/>
      <c r="B665" s="10"/>
      <c r="C665" s="10"/>
      <c r="D665" s="10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34"/>
    </row>
    <row r="666" spans="1:17" ht="18">
      <c r="A666" s="26"/>
      <c r="B666" s="10"/>
      <c r="C666" s="10"/>
      <c r="D666" s="10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34"/>
    </row>
    <row r="667" spans="1:17" ht="18">
      <c r="A667" s="26"/>
      <c r="B667" s="10"/>
      <c r="C667" s="10"/>
      <c r="D667" s="10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34"/>
    </row>
    <row r="668" spans="1:17" s="315" customFormat="1" ht="18.75">
      <c r="A668" s="312"/>
      <c r="B668" s="313"/>
      <c r="C668" s="313"/>
      <c r="D668" s="313" t="s">
        <v>52</v>
      </c>
      <c r="E668" s="313"/>
      <c r="F668" s="313"/>
      <c r="G668" s="313"/>
      <c r="H668" s="313"/>
      <c r="I668" s="313"/>
      <c r="J668" s="313" t="s">
        <v>54</v>
      </c>
      <c r="K668" s="313"/>
      <c r="L668" s="313"/>
      <c r="M668" s="313"/>
      <c r="N668" s="313"/>
      <c r="O668" s="313"/>
      <c r="P668" s="313"/>
      <c r="Q668" s="314"/>
    </row>
    <row r="669" spans="1:17" s="315" customFormat="1" ht="18.75">
      <c r="A669" s="312" t="s">
        <v>53</v>
      </c>
      <c r="B669" s="313"/>
      <c r="C669" s="313"/>
      <c r="D669" s="313" t="s">
        <v>51</v>
      </c>
      <c r="E669" s="313"/>
      <c r="F669" s="313"/>
      <c r="G669" s="313"/>
      <c r="H669" s="313"/>
      <c r="I669" s="313"/>
      <c r="J669" s="313" t="s">
        <v>55</v>
      </c>
      <c r="K669" s="313"/>
      <c r="L669" s="313"/>
      <c r="M669" s="313"/>
      <c r="N669" s="313"/>
      <c r="O669" s="313"/>
      <c r="P669" s="313"/>
      <c r="Q669" s="314"/>
    </row>
    <row r="670" spans="1:17" s="159" customFormat="1" ht="18">
      <c r="A670" s="119"/>
      <c r="B670" s="218"/>
      <c r="C670" s="218"/>
      <c r="D670" s="218"/>
      <c r="E670" s="218"/>
      <c r="F670" s="218"/>
      <c r="G670" s="218"/>
      <c r="H670" s="218"/>
      <c r="I670" s="218"/>
      <c r="J670" s="218"/>
      <c r="K670" s="218"/>
      <c r="L670" s="218"/>
      <c r="M670" s="218"/>
      <c r="N670" s="218"/>
      <c r="O670" s="218"/>
      <c r="P670" s="218"/>
      <c r="Q670" s="122"/>
    </row>
    <row r="671" spans="1:17" ht="33.75">
      <c r="A671" s="311" t="s">
        <v>0</v>
      </c>
      <c r="B671" s="22"/>
      <c r="C671" s="6"/>
      <c r="D671" s="133" t="s">
        <v>1074</v>
      </c>
      <c r="E671" s="6"/>
      <c r="F671" s="6"/>
      <c r="G671" s="6"/>
      <c r="H671" s="6"/>
      <c r="I671" s="6"/>
      <c r="J671" s="6"/>
      <c r="K671" s="7"/>
      <c r="L671" s="6"/>
      <c r="M671" s="6"/>
      <c r="N671" s="6"/>
      <c r="O671" s="6"/>
      <c r="P671" s="6"/>
      <c r="Q671" s="29"/>
    </row>
    <row r="672" spans="1:17" ht="20.25">
      <c r="A672" s="8"/>
      <c r="B672" s="136" t="s">
        <v>785</v>
      </c>
      <c r="C672" s="9"/>
      <c r="D672" s="9"/>
      <c r="E672" s="9"/>
      <c r="F672" s="9"/>
      <c r="G672" s="9"/>
      <c r="H672" s="9"/>
      <c r="I672" s="10"/>
      <c r="J672" s="10"/>
      <c r="K672" s="11"/>
      <c r="L672" s="9"/>
      <c r="M672" s="9"/>
      <c r="N672" s="9"/>
      <c r="O672" s="9"/>
      <c r="P672" s="9"/>
      <c r="Q672" s="30" t="s">
        <v>1115</v>
      </c>
    </row>
    <row r="673" spans="1:17" ht="24.75">
      <c r="A673" s="12"/>
      <c r="B673" s="49"/>
      <c r="C673" s="13"/>
      <c r="D673" s="135" t="s">
        <v>231</v>
      </c>
      <c r="E673" s="14"/>
      <c r="F673" s="14"/>
      <c r="G673" s="14"/>
      <c r="H673" s="14"/>
      <c r="I673" s="14"/>
      <c r="J673" s="14"/>
      <c r="K673" s="15"/>
      <c r="L673" s="14"/>
      <c r="M673" s="14"/>
      <c r="N673" s="14"/>
      <c r="O673" s="14"/>
      <c r="P673" s="14"/>
      <c r="Q673" s="31"/>
    </row>
    <row r="674" spans="1:17" s="428" customFormat="1" ht="27.75" customHeight="1">
      <c r="A674" s="372" t="s">
        <v>1</v>
      </c>
      <c r="B674" s="373" t="s">
        <v>2</v>
      </c>
      <c r="C674" s="373" t="s">
        <v>3</v>
      </c>
      <c r="D674" s="373" t="s">
        <v>4</v>
      </c>
      <c r="E674" s="399" t="s">
        <v>5</v>
      </c>
      <c r="F674" s="399" t="s">
        <v>36</v>
      </c>
      <c r="G674" s="399" t="s">
        <v>43</v>
      </c>
      <c r="H674" s="399" t="s">
        <v>45</v>
      </c>
      <c r="I674" s="399" t="s">
        <v>38</v>
      </c>
      <c r="J674" s="399" t="s">
        <v>22</v>
      </c>
      <c r="K674" s="399" t="s">
        <v>21</v>
      </c>
      <c r="L674" s="399" t="s">
        <v>27</v>
      </c>
      <c r="M674" s="399" t="s">
        <v>23</v>
      </c>
      <c r="N674" s="399" t="s">
        <v>24</v>
      </c>
      <c r="O674" s="399" t="s">
        <v>39</v>
      </c>
      <c r="P674" s="399" t="s">
        <v>37</v>
      </c>
      <c r="Q674" s="433" t="s">
        <v>25</v>
      </c>
    </row>
    <row r="675" spans="1:17" ht="27.75" customHeight="1">
      <c r="A675" s="487" t="s">
        <v>1037</v>
      </c>
      <c r="B675" s="474"/>
      <c r="C675" s="474"/>
      <c r="D675" s="474"/>
      <c r="E675" s="474"/>
      <c r="F675" s="474"/>
      <c r="G675" s="474"/>
      <c r="H675" s="474"/>
      <c r="I675" s="474"/>
      <c r="J675" s="474"/>
      <c r="K675" s="475"/>
      <c r="L675" s="474"/>
      <c r="M675" s="474"/>
      <c r="N675" s="474"/>
      <c r="O675" s="474"/>
      <c r="P675" s="474"/>
      <c r="Q675" s="476"/>
    </row>
    <row r="676" spans="1:17" ht="40.5" customHeight="1">
      <c r="A676" s="172">
        <v>1900201</v>
      </c>
      <c r="B676" s="72" t="s">
        <v>1038</v>
      </c>
      <c r="C676" s="47" t="s">
        <v>1039</v>
      </c>
      <c r="D676" s="47" t="s">
        <v>1040</v>
      </c>
      <c r="E676" s="72">
        <v>6615</v>
      </c>
      <c r="F676" s="72">
        <v>0</v>
      </c>
      <c r="G676" s="72">
        <v>0</v>
      </c>
      <c r="H676" s="72">
        <v>0</v>
      </c>
      <c r="I676" s="72">
        <v>0</v>
      </c>
      <c r="J676" s="72">
        <v>0</v>
      </c>
      <c r="K676" s="72">
        <v>0</v>
      </c>
      <c r="L676" s="72">
        <v>0</v>
      </c>
      <c r="M676" s="72">
        <v>865.71</v>
      </c>
      <c r="N676" s="72">
        <v>0</v>
      </c>
      <c r="O676" s="72">
        <v>-0.11</v>
      </c>
      <c r="P676" s="72">
        <f>E676+F676+G676+I676-J676-L676-M676-K676+N676-O676</f>
        <v>5749.4</v>
      </c>
      <c r="Q676" s="35"/>
    </row>
    <row r="677" spans="1:17" ht="40.5" customHeight="1">
      <c r="A677" s="172">
        <v>19000101</v>
      </c>
      <c r="B677" s="72" t="s">
        <v>786</v>
      </c>
      <c r="C677" s="47" t="s">
        <v>787</v>
      </c>
      <c r="D677" s="47" t="s">
        <v>6</v>
      </c>
      <c r="E677" s="72">
        <v>2583.16</v>
      </c>
      <c r="F677" s="72">
        <v>0</v>
      </c>
      <c r="G677" s="72">
        <v>0</v>
      </c>
      <c r="H677" s="72">
        <v>0</v>
      </c>
      <c r="I677" s="72">
        <v>0</v>
      </c>
      <c r="J677" s="72">
        <v>0</v>
      </c>
      <c r="K677" s="72">
        <v>0</v>
      </c>
      <c r="L677" s="72">
        <v>0</v>
      </c>
      <c r="M677" s="72">
        <v>16.71</v>
      </c>
      <c r="N677" s="72">
        <v>0</v>
      </c>
      <c r="O677" s="72">
        <v>0.05</v>
      </c>
      <c r="P677" s="72">
        <f>E677+F677+G677+I677-J677-L677-M677-K677+N677-O677</f>
        <v>2566.3999999999996</v>
      </c>
      <c r="Q677" s="35"/>
    </row>
    <row r="678" spans="1:17" ht="33" customHeight="1">
      <c r="A678" s="305" t="s">
        <v>221</v>
      </c>
      <c r="B678" s="72"/>
      <c r="C678" s="47"/>
      <c r="D678" s="47"/>
      <c r="E678" s="78">
        <f>SUM(E676:E677)</f>
        <v>9198.16</v>
      </c>
      <c r="F678" s="78">
        <f aca="true" t="shared" si="101" ref="F678:M678">SUM(F676:F677)</f>
        <v>0</v>
      </c>
      <c r="G678" s="78">
        <f t="shared" si="101"/>
        <v>0</v>
      </c>
      <c r="H678" s="78">
        <f t="shared" si="101"/>
        <v>0</v>
      </c>
      <c r="I678" s="78">
        <f t="shared" si="101"/>
        <v>0</v>
      </c>
      <c r="J678" s="78">
        <f t="shared" si="101"/>
        <v>0</v>
      </c>
      <c r="K678" s="78">
        <f t="shared" si="101"/>
        <v>0</v>
      </c>
      <c r="L678" s="78">
        <f t="shared" si="101"/>
        <v>0</v>
      </c>
      <c r="M678" s="78">
        <f t="shared" si="101"/>
        <v>882.4200000000001</v>
      </c>
      <c r="N678" s="78">
        <f>SUM(N676:N677)</f>
        <v>0</v>
      </c>
      <c r="O678" s="78">
        <f>SUM(O676:O677)</f>
        <v>-0.06</v>
      </c>
      <c r="P678" s="78">
        <f>SUM(P676:P677)</f>
        <v>8315.8</v>
      </c>
      <c r="Q678" s="35"/>
    </row>
    <row r="679" spans="1:17" ht="27" customHeight="1">
      <c r="A679" s="144" t="s">
        <v>788</v>
      </c>
      <c r="B679" s="102"/>
      <c r="C679" s="103"/>
      <c r="D679" s="103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8"/>
    </row>
    <row r="680" spans="1:17" ht="40.5" customHeight="1">
      <c r="A680" s="172">
        <v>19100001</v>
      </c>
      <c r="B680" s="72" t="s">
        <v>789</v>
      </c>
      <c r="C680" s="47" t="s">
        <v>790</v>
      </c>
      <c r="D680" s="47" t="s">
        <v>1137</v>
      </c>
      <c r="E680" s="72">
        <v>4158.75</v>
      </c>
      <c r="F680" s="72">
        <v>0</v>
      </c>
      <c r="G680" s="72">
        <v>0</v>
      </c>
      <c r="H680" s="72">
        <v>300</v>
      </c>
      <c r="I680" s="72">
        <v>0</v>
      </c>
      <c r="J680" s="72">
        <v>0</v>
      </c>
      <c r="K680" s="72">
        <v>333</v>
      </c>
      <c r="L680" s="72">
        <v>0</v>
      </c>
      <c r="M680" s="72">
        <v>374.44</v>
      </c>
      <c r="N680" s="72">
        <v>0</v>
      </c>
      <c r="O680" s="72">
        <v>0.11</v>
      </c>
      <c r="P680" s="72">
        <f>E680+F680+H680+G680+I680-J680-L680-M680-K680+N680-O680</f>
        <v>3751.2</v>
      </c>
      <c r="Q680" s="35"/>
    </row>
    <row r="681" spans="1:17" ht="27.75" customHeight="1">
      <c r="A681" s="305" t="s">
        <v>221</v>
      </c>
      <c r="B681" s="72"/>
      <c r="C681" s="47"/>
      <c r="D681" s="47"/>
      <c r="E681" s="78">
        <f aca="true" t="shared" si="102" ref="E681:P681">E680</f>
        <v>4158.75</v>
      </c>
      <c r="F681" s="78">
        <f t="shared" si="102"/>
        <v>0</v>
      </c>
      <c r="G681" s="78">
        <f t="shared" si="102"/>
        <v>0</v>
      </c>
      <c r="H681" s="78">
        <f t="shared" si="102"/>
        <v>300</v>
      </c>
      <c r="I681" s="78">
        <f t="shared" si="102"/>
        <v>0</v>
      </c>
      <c r="J681" s="78">
        <f t="shared" si="102"/>
        <v>0</v>
      </c>
      <c r="K681" s="78">
        <f t="shared" si="102"/>
        <v>333</v>
      </c>
      <c r="L681" s="78">
        <f t="shared" si="102"/>
        <v>0</v>
      </c>
      <c r="M681" s="78">
        <f t="shared" si="102"/>
        <v>374.44</v>
      </c>
      <c r="N681" s="78">
        <f t="shared" si="102"/>
        <v>0</v>
      </c>
      <c r="O681" s="78">
        <f t="shared" si="102"/>
        <v>0.11</v>
      </c>
      <c r="P681" s="78">
        <f t="shared" si="102"/>
        <v>3751.2</v>
      </c>
      <c r="Q681" s="35"/>
    </row>
    <row r="682" spans="1:17" ht="27.75" customHeight="1">
      <c r="A682" s="144" t="s">
        <v>791</v>
      </c>
      <c r="B682" s="102"/>
      <c r="C682" s="103"/>
      <c r="D682" s="103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8"/>
    </row>
    <row r="683" spans="1:17" ht="40.5" customHeight="1">
      <c r="A683" s="172">
        <v>19200001</v>
      </c>
      <c r="B683" s="72" t="s">
        <v>792</v>
      </c>
      <c r="C683" s="47" t="s">
        <v>793</v>
      </c>
      <c r="D683" s="47" t="s">
        <v>1138</v>
      </c>
      <c r="E683" s="72">
        <v>4158.75</v>
      </c>
      <c r="F683" s="72">
        <v>0</v>
      </c>
      <c r="G683" s="72">
        <v>0</v>
      </c>
      <c r="H683" s="72">
        <v>300</v>
      </c>
      <c r="I683" s="72">
        <v>0</v>
      </c>
      <c r="J683" s="72">
        <v>0</v>
      </c>
      <c r="K683" s="72">
        <v>0</v>
      </c>
      <c r="L683" s="72">
        <v>0</v>
      </c>
      <c r="M683" s="72">
        <v>374.44</v>
      </c>
      <c r="N683" s="72">
        <v>0</v>
      </c>
      <c r="O683" s="72">
        <v>0.11</v>
      </c>
      <c r="P683" s="72">
        <f aca="true" t="shared" si="103" ref="P683:P688">E683+F683+G683+H683+I683-J683-L683-M683-K683+N683-O683</f>
        <v>4084.2</v>
      </c>
      <c r="Q683" s="35"/>
    </row>
    <row r="684" spans="1:17" ht="40.5" customHeight="1">
      <c r="A684" s="172">
        <v>19300006</v>
      </c>
      <c r="B684" s="72" t="s">
        <v>794</v>
      </c>
      <c r="C684" s="47" t="s">
        <v>795</v>
      </c>
      <c r="D684" s="47" t="s">
        <v>1083</v>
      </c>
      <c r="E684" s="72">
        <v>2500.05</v>
      </c>
      <c r="F684" s="72">
        <v>0</v>
      </c>
      <c r="G684" s="72">
        <v>0</v>
      </c>
      <c r="H684" s="72">
        <v>300</v>
      </c>
      <c r="I684" s="72">
        <v>0</v>
      </c>
      <c r="J684" s="72">
        <v>0</v>
      </c>
      <c r="K684" s="72">
        <v>0</v>
      </c>
      <c r="L684" s="72">
        <v>0</v>
      </c>
      <c r="M684" s="72">
        <v>7.66</v>
      </c>
      <c r="N684" s="72">
        <v>0</v>
      </c>
      <c r="O684" s="72">
        <v>-0.01</v>
      </c>
      <c r="P684" s="72">
        <f t="shared" si="103"/>
        <v>2792.4000000000005</v>
      </c>
      <c r="Q684" s="363"/>
    </row>
    <row r="685" spans="1:17" ht="40.5" customHeight="1">
      <c r="A685" s="172">
        <v>19300007</v>
      </c>
      <c r="B685" s="72" t="s">
        <v>796</v>
      </c>
      <c r="C685" s="47" t="s">
        <v>797</v>
      </c>
      <c r="D685" s="47" t="s">
        <v>1083</v>
      </c>
      <c r="E685" s="72">
        <v>2500.05</v>
      </c>
      <c r="F685" s="72">
        <v>0</v>
      </c>
      <c r="G685" s="72">
        <v>0</v>
      </c>
      <c r="H685" s="72">
        <v>300</v>
      </c>
      <c r="I685" s="72">
        <v>0</v>
      </c>
      <c r="J685" s="72">
        <v>0</v>
      </c>
      <c r="K685" s="72">
        <v>205.28</v>
      </c>
      <c r="L685" s="72">
        <v>0</v>
      </c>
      <c r="M685" s="72">
        <v>7.66</v>
      </c>
      <c r="N685" s="72">
        <v>0</v>
      </c>
      <c r="O685" s="72">
        <v>-0.09</v>
      </c>
      <c r="P685" s="72">
        <f t="shared" si="103"/>
        <v>2587.2000000000003</v>
      </c>
      <c r="Q685" s="32"/>
    </row>
    <row r="686" spans="1:17" ht="40.5" customHeight="1">
      <c r="A686" s="172">
        <v>19300009</v>
      </c>
      <c r="B686" s="72" t="s">
        <v>798</v>
      </c>
      <c r="C686" s="47" t="s">
        <v>799</v>
      </c>
      <c r="D686" s="47" t="s">
        <v>1083</v>
      </c>
      <c r="E686" s="72">
        <v>2500.05</v>
      </c>
      <c r="F686" s="72">
        <v>0</v>
      </c>
      <c r="G686" s="72">
        <v>0</v>
      </c>
      <c r="H686" s="72">
        <v>300</v>
      </c>
      <c r="I686" s="72">
        <v>0</v>
      </c>
      <c r="J686" s="72">
        <v>0</v>
      </c>
      <c r="K686" s="72">
        <v>278.57</v>
      </c>
      <c r="L686" s="72">
        <v>0</v>
      </c>
      <c r="M686" s="72">
        <v>7.66</v>
      </c>
      <c r="N686" s="72">
        <v>0</v>
      </c>
      <c r="O686" s="72">
        <v>0.02</v>
      </c>
      <c r="P686" s="72">
        <f t="shared" si="103"/>
        <v>2513.8</v>
      </c>
      <c r="Q686" s="32"/>
    </row>
    <row r="687" spans="1:17" ht="40.5" customHeight="1">
      <c r="A687" s="172">
        <v>19300012</v>
      </c>
      <c r="B687" s="72" t="s">
        <v>802</v>
      </c>
      <c r="C687" s="47" t="s">
        <v>803</v>
      </c>
      <c r="D687" s="47" t="s">
        <v>19</v>
      </c>
      <c r="E687" s="72">
        <v>2500.05</v>
      </c>
      <c r="F687" s="72">
        <v>0</v>
      </c>
      <c r="G687" s="72">
        <v>0</v>
      </c>
      <c r="H687" s="72">
        <v>300</v>
      </c>
      <c r="I687" s="72">
        <v>0</v>
      </c>
      <c r="J687" s="72">
        <v>0</v>
      </c>
      <c r="K687" s="72">
        <v>0</v>
      </c>
      <c r="L687" s="72">
        <v>0</v>
      </c>
      <c r="M687" s="72">
        <v>7.66</v>
      </c>
      <c r="N687" s="72">
        <v>0</v>
      </c>
      <c r="O687" s="72">
        <v>-0.01</v>
      </c>
      <c r="P687" s="72">
        <f t="shared" si="103"/>
        <v>2792.4000000000005</v>
      </c>
      <c r="Q687" s="35"/>
    </row>
    <row r="688" spans="1:17" ht="40.5" customHeight="1">
      <c r="A688" s="172">
        <v>19300013</v>
      </c>
      <c r="B688" s="72" t="s">
        <v>804</v>
      </c>
      <c r="C688" s="47" t="s">
        <v>805</v>
      </c>
      <c r="D688" s="47" t="s">
        <v>19</v>
      </c>
      <c r="E688" s="72">
        <v>2500.05</v>
      </c>
      <c r="F688" s="72">
        <v>0</v>
      </c>
      <c r="G688" s="72">
        <v>0</v>
      </c>
      <c r="H688" s="72">
        <v>300</v>
      </c>
      <c r="I688" s="72">
        <v>0</v>
      </c>
      <c r="J688" s="72">
        <v>0</v>
      </c>
      <c r="K688" s="72">
        <v>0</v>
      </c>
      <c r="L688" s="72">
        <v>0</v>
      </c>
      <c r="M688" s="72">
        <v>7.66</v>
      </c>
      <c r="N688" s="72">
        <v>0</v>
      </c>
      <c r="O688" s="72">
        <v>-0.01</v>
      </c>
      <c r="P688" s="72">
        <f t="shared" si="103"/>
        <v>2792.4000000000005</v>
      </c>
      <c r="Q688" s="35"/>
    </row>
    <row r="689" spans="1:17" ht="27.75" customHeight="1">
      <c r="A689" s="305" t="s">
        <v>221</v>
      </c>
      <c r="B689" s="72"/>
      <c r="C689" s="47"/>
      <c r="D689" s="47"/>
      <c r="E689" s="50">
        <f aca="true" t="shared" si="104" ref="E689:P689">SUM(E683:E688)</f>
        <v>16659</v>
      </c>
      <c r="F689" s="50">
        <f t="shared" si="104"/>
        <v>0</v>
      </c>
      <c r="G689" s="78">
        <f t="shared" si="104"/>
        <v>0</v>
      </c>
      <c r="H689" s="50">
        <f t="shared" si="104"/>
        <v>1800</v>
      </c>
      <c r="I689" s="78">
        <f t="shared" si="104"/>
        <v>0</v>
      </c>
      <c r="J689" s="78">
        <f t="shared" si="104"/>
        <v>0</v>
      </c>
      <c r="K689" s="50">
        <f t="shared" si="104"/>
        <v>483.85</v>
      </c>
      <c r="L689" s="78">
        <f t="shared" si="104"/>
        <v>0</v>
      </c>
      <c r="M689" s="78">
        <f t="shared" si="104"/>
        <v>412.7400000000001</v>
      </c>
      <c r="N689" s="78">
        <f t="shared" si="104"/>
        <v>0</v>
      </c>
      <c r="O689" s="78">
        <f t="shared" si="104"/>
        <v>0.01000000000000001</v>
      </c>
      <c r="P689" s="78">
        <f t="shared" si="104"/>
        <v>17562.400000000005</v>
      </c>
      <c r="Q689" s="35"/>
    </row>
    <row r="690" spans="1:17" ht="33" customHeight="1">
      <c r="A690" s="65"/>
      <c r="B690" s="308" t="s">
        <v>40</v>
      </c>
      <c r="C690" s="66"/>
      <c r="D690" s="66"/>
      <c r="E690" s="88">
        <f>E678+E681+E689</f>
        <v>30015.91</v>
      </c>
      <c r="F690" s="88">
        <f aca="true" t="shared" si="105" ref="F690:P690">F678+F681+F689</f>
        <v>0</v>
      </c>
      <c r="G690" s="88">
        <f t="shared" si="105"/>
        <v>0</v>
      </c>
      <c r="H690" s="88">
        <f t="shared" si="105"/>
        <v>2100</v>
      </c>
      <c r="I690" s="88">
        <f t="shared" si="105"/>
        <v>0</v>
      </c>
      <c r="J690" s="88">
        <f t="shared" si="105"/>
        <v>0</v>
      </c>
      <c r="K690" s="88">
        <f t="shared" si="105"/>
        <v>816.85</v>
      </c>
      <c r="L690" s="88">
        <f t="shared" si="105"/>
        <v>0</v>
      </c>
      <c r="M690" s="88">
        <f t="shared" si="105"/>
        <v>1669.6000000000004</v>
      </c>
      <c r="N690" s="88">
        <f t="shared" si="105"/>
        <v>0</v>
      </c>
      <c r="O690" s="88">
        <f t="shared" si="105"/>
        <v>0.06000000000000001</v>
      </c>
      <c r="P690" s="88">
        <f t="shared" si="105"/>
        <v>29629.400000000005</v>
      </c>
      <c r="Q690" s="67"/>
    </row>
    <row r="691" ht="18">
      <c r="K691" s="3"/>
    </row>
    <row r="692" ht="18">
      <c r="K692" s="3"/>
    </row>
    <row r="694" spans="1:17" s="315" customFormat="1" ht="18.75">
      <c r="A694" s="312"/>
      <c r="B694" s="313"/>
      <c r="C694" s="313"/>
      <c r="D694" s="313" t="s">
        <v>52</v>
      </c>
      <c r="E694" s="313"/>
      <c r="F694" s="313"/>
      <c r="G694" s="313"/>
      <c r="H694" s="313"/>
      <c r="I694" s="313"/>
      <c r="J694" s="313" t="s">
        <v>54</v>
      </c>
      <c r="K694" s="313"/>
      <c r="L694" s="313"/>
      <c r="M694" s="313"/>
      <c r="N694" s="313"/>
      <c r="O694" s="313"/>
      <c r="P694" s="313"/>
      <c r="Q694" s="314"/>
    </row>
    <row r="695" spans="1:17" s="315" customFormat="1" ht="18.75">
      <c r="A695" s="312" t="s">
        <v>53</v>
      </c>
      <c r="B695" s="313"/>
      <c r="C695" s="313"/>
      <c r="D695" s="313" t="s">
        <v>51</v>
      </c>
      <c r="E695" s="313"/>
      <c r="F695" s="313"/>
      <c r="G695" s="313"/>
      <c r="H695" s="313"/>
      <c r="I695" s="313"/>
      <c r="J695" s="313" t="s">
        <v>55</v>
      </c>
      <c r="K695" s="313"/>
      <c r="L695" s="313"/>
      <c r="M695" s="313"/>
      <c r="N695" s="313"/>
      <c r="O695" s="313"/>
      <c r="P695" s="313"/>
      <c r="Q695" s="314"/>
    </row>
    <row r="696" spans="2:16" ht="18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2:16" ht="18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7" ht="48.75" customHeight="1">
      <c r="A698" s="311" t="s">
        <v>0</v>
      </c>
      <c r="B698" s="37"/>
      <c r="C698" s="6"/>
      <c r="D698" s="133" t="s">
        <v>1074</v>
      </c>
      <c r="E698" s="6"/>
      <c r="F698" s="6"/>
      <c r="G698" s="6"/>
      <c r="H698" s="6"/>
      <c r="I698" s="6"/>
      <c r="J698" s="6"/>
      <c r="K698" s="7"/>
      <c r="L698" s="6"/>
      <c r="M698" s="6"/>
      <c r="N698" s="6"/>
      <c r="O698" s="6"/>
      <c r="P698" s="6"/>
      <c r="Q698" s="29"/>
    </row>
    <row r="699" spans="1:17" ht="20.25">
      <c r="A699" s="8"/>
      <c r="B699" s="136" t="s">
        <v>34</v>
      </c>
      <c r="C699" s="9"/>
      <c r="D699" s="9"/>
      <c r="E699" s="9"/>
      <c r="F699" s="9"/>
      <c r="G699" s="9"/>
      <c r="H699" s="9"/>
      <c r="I699" s="10"/>
      <c r="J699" s="10"/>
      <c r="K699" s="11"/>
      <c r="L699" s="9"/>
      <c r="M699" s="9"/>
      <c r="N699" s="9"/>
      <c r="O699" s="9"/>
      <c r="P699" s="9"/>
      <c r="Q699" s="30" t="s">
        <v>1116</v>
      </c>
    </row>
    <row r="700" spans="1:17" ht="24.75">
      <c r="A700" s="12"/>
      <c r="B700" s="49"/>
      <c r="C700" s="13"/>
      <c r="D700" s="135" t="s">
        <v>231</v>
      </c>
      <c r="E700" s="14"/>
      <c r="F700" s="14"/>
      <c r="G700" s="14"/>
      <c r="H700" s="14"/>
      <c r="I700" s="14"/>
      <c r="J700" s="14"/>
      <c r="K700" s="15"/>
      <c r="L700" s="14"/>
      <c r="M700" s="14"/>
      <c r="N700" s="14"/>
      <c r="O700" s="14"/>
      <c r="P700" s="14"/>
      <c r="Q700" s="31"/>
    </row>
    <row r="701" spans="1:17" s="89" customFormat="1" ht="35.25" customHeight="1">
      <c r="A701" s="180" t="s">
        <v>1</v>
      </c>
      <c r="B701" s="227" t="s">
        <v>2</v>
      </c>
      <c r="C701" s="227" t="s">
        <v>3</v>
      </c>
      <c r="D701" s="227" t="s">
        <v>4</v>
      </c>
      <c r="E701" s="202" t="s">
        <v>5</v>
      </c>
      <c r="F701" s="202" t="s">
        <v>36</v>
      </c>
      <c r="G701" s="202" t="s">
        <v>20</v>
      </c>
      <c r="H701" s="202" t="s">
        <v>45</v>
      </c>
      <c r="I701" s="202" t="s">
        <v>38</v>
      </c>
      <c r="J701" s="202" t="s">
        <v>22</v>
      </c>
      <c r="K701" s="202" t="s">
        <v>21</v>
      </c>
      <c r="L701" s="202" t="s">
        <v>27</v>
      </c>
      <c r="M701" s="202" t="s">
        <v>23</v>
      </c>
      <c r="N701" s="202" t="s">
        <v>24</v>
      </c>
      <c r="O701" s="202" t="s">
        <v>39</v>
      </c>
      <c r="P701" s="202" t="s">
        <v>37</v>
      </c>
      <c r="Q701" s="228" t="s">
        <v>25</v>
      </c>
    </row>
    <row r="702" spans="1:17" ht="42" customHeight="1">
      <c r="A702" s="488" t="s">
        <v>204</v>
      </c>
      <c r="B702" s="489"/>
      <c r="C702" s="489"/>
      <c r="D702" s="489"/>
      <c r="E702" s="489"/>
      <c r="F702" s="489"/>
      <c r="G702" s="489"/>
      <c r="H702" s="489"/>
      <c r="I702" s="489"/>
      <c r="J702" s="489"/>
      <c r="K702" s="490"/>
      <c r="L702" s="489"/>
      <c r="M702" s="489"/>
      <c r="N702" s="489"/>
      <c r="O702" s="489"/>
      <c r="P702" s="489"/>
      <c r="Q702" s="491"/>
    </row>
    <row r="703" spans="1:17" ht="42" customHeight="1">
      <c r="A703" s="172">
        <v>2300001</v>
      </c>
      <c r="B703" s="79" t="s">
        <v>1041</v>
      </c>
      <c r="C703" s="40" t="s">
        <v>1042</v>
      </c>
      <c r="D703" s="40" t="s">
        <v>966</v>
      </c>
      <c r="E703" s="79">
        <v>7166.25</v>
      </c>
      <c r="F703" s="79">
        <v>0</v>
      </c>
      <c r="G703" s="79">
        <v>0</v>
      </c>
      <c r="H703" s="79">
        <v>0</v>
      </c>
      <c r="I703" s="79">
        <v>0</v>
      </c>
      <c r="J703" s="79">
        <v>0</v>
      </c>
      <c r="K703" s="79">
        <v>0</v>
      </c>
      <c r="L703" s="79">
        <v>0</v>
      </c>
      <c r="M703" s="79">
        <v>983.45</v>
      </c>
      <c r="N703" s="79">
        <v>0</v>
      </c>
      <c r="O703" s="79">
        <v>0</v>
      </c>
      <c r="P703" s="79">
        <f aca="true" t="shared" si="106" ref="P703:P708">E703+F703+G703+I703-J703-L703-M703-K703+N703-O703</f>
        <v>6182.8</v>
      </c>
      <c r="Q703" s="47"/>
    </row>
    <row r="704" spans="1:17" ht="42" customHeight="1">
      <c r="A704" s="172">
        <v>2300002</v>
      </c>
      <c r="B704" s="79" t="s">
        <v>1043</v>
      </c>
      <c r="C704" s="40" t="s">
        <v>1139</v>
      </c>
      <c r="D704" s="40" t="s">
        <v>1044</v>
      </c>
      <c r="E704" s="79">
        <v>5500.05</v>
      </c>
      <c r="F704" s="79">
        <v>0</v>
      </c>
      <c r="G704" s="79">
        <v>0</v>
      </c>
      <c r="H704" s="79">
        <v>0</v>
      </c>
      <c r="I704" s="79">
        <v>0</v>
      </c>
      <c r="J704" s="79">
        <v>0</v>
      </c>
      <c r="K704" s="79">
        <v>0</v>
      </c>
      <c r="L704" s="79">
        <v>0</v>
      </c>
      <c r="M704" s="79">
        <v>627.55</v>
      </c>
      <c r="N704" s="79">
        <v>0</v>
      </c>
      <c r="O704" s="79">
        <v>0.1</v>
      </c>
      <c r="P704" s="79">
        <f t="shared" si="106"/>
        <v>4872.4</v>
      </c>
      <c r="Q704" s="47"/>
    </row>
    <row r="705" spans="1:17" ht="42" customHeight="1">
      <c r="A705" s="172">
        <v>2300002</v>
      </c>
      <c r="B705" s="79" t="s">
        <v>1045</v>
      </c>
      <c r="C705" s="40" t="s">
        <v>1046</v>
      </c>
      <c r="D705" s="40" t="s">
        <v>10</v>
      </c>
      <c r="E705" s="79">
        <v>2901.9</v>
      </c>
      <c r="F705" s="79">
        <v>0</v>
      </c>
      <c r="G705" s="79">
        <v>0</v>
      </c>
      <c r="H705" s="79">
        <v>0</v>
      </c>
      <c r="I705" s="79">
        <v>0</v>
      </c>
      <c r="J705" s="79">
        <v>0</v>
      </c>
      <c r="K705" s="79">
        <v>0</v>
      </c>
      <c r="L705" s="79">
        <v>0</v>
      </c>
      <c r="M705" s="79">
        <v>66.31</v>
      </c>
      <c r="N705" s="79">
        <v>0</v>
      </c>
      <c r="O705" s="79">
        <v>-0.01</v>
      </c>
      <c r="P705" s="79">
        <f t="shared" si="106"/>
        <v>2835.6000000000004</v>
      </c>
      <c r="Q705" s="47"/>
    </row>
    <row r="706" spans="1:17" ht="42" customHeight="1">
      <c r="A706" s="172">
        <v>5400204</v>
      </c>
      <c r="B706" s="79" t="s">
        <v>806</v>
      </c>
      <c r="C706" s="40" t="s">
        <v>807</v>
      </c>
      <c r="D706" s="40" t="s">
        <v>10</v>
      </c>
      <c r="E706" s="79">
        <v>2901.84</v>
      </c>
      <c r="F706" s="79">
        <v>0</v>
      </c>
      <c r="G706" s="79">
        <v>0</v>
      </c>
      <c r="H706" s="79">
        <v>0</v>
      </c>
      <c r="I706" s="79">
        <v>0</v>
      </c>
      <c r="J706" s="79">
        <v>0</v>
      </c>
      <c r="K706" s="79">
        <v>0</v>
      </c>
      <c r="L706" s="79">
        <v>0</v>
      </c>
      <c r="M706" s="79">
        <v>66.3</v>
      </c>
      <c r="N706" s="79">
        <v>0</v>
      </c>
      <c r="O706" s="79">
        <v>-0.06</v>
      </c>
      <c r="P706" s="79">
        <f t="shared" si="106"/>
        <v>2835.6</v>
      </c>
      <c r="Q706" s="47"/>
    </row>
    <row r="707" spans="1:17" ht="37.5" customHeight="1">
      <c r="A707" s="286">
        <v>8100205</v>
      </c>
      <c r="B707" s="72" t="s">
        <v>334</v>
      </c>
      <c r="C707" s="47" t="s">
        <v>335</v>
      </c>
      <c r="D707" s="47" t="s">
        <v>1140</v>
      </c>
      <c r="E707" s="72">
        <v>7166.25</v>
      </c>
      <c r="F707" s="72">
        <v>0</v>
      </c>
      <c r="G707" s="72">
        <v>0</v>
      </c>
      <c r="H707" s="72">
        <v>0</v>
      </c>
      <c r="I707" s="72">
        <v>0</v>
      </c>
      <c r="J707" s="72">
        <v>0</v>
      </c>
      <c r="K707" s="72">
        <v>0</v>
      </c>
      <c r="L707" s="72">
        <v>0</v>
      </c>
      <c r="M707" s="72">
        <v>983.45</v>
      </c>
      <c r="N707" s="72">
        <v>0</v>
      </c>
      <c r="O707" s="72">
        <v>0</v>
      </c>
      <c r="P707" s="72">
        <f t="shared" si="106"/>
        <v>6182.8</v>
      </c>
      <c r="Q707" s="32"/>
    </row>
    <row r="708" spans="1:17" ht="42" customHeight="1">
      <c r="A708" s="172">
        <v>8100208</v>
      </c>
      <c r="B708" s="79" t="s">
        <v>808</v>
      </c>
      <c r="C708" s="40" t="s">
        <v>809</v>
      </c>
      <c r="D708" s="40" t="s">
        <v>1141</v>
      </c>
      <c r="E708" s="79">
        <v>3206.13</v>
      </c>
      <c r="F708" s="79">
        <v>0</v>
      </c>
      <c r="G708" s="79">
        <v>0</v>
      </c>
      <c r="H708" s="79">
        <v>0</v>
      </c>
      <c r="I708" s="79">
        <v>0</v>
      </c>
      <c r="J708" s="79">
        <v>0</v>
      </c>
      <c r="K708" s="79">
        <v>0</v>
      </c>
      <c r="L708" s="79">
        <v>0</v>
      </c>
      <c r="M708" s="79">
        <v>119.68</v>
      </c>
      <c r="N708" s="79">
        <v>0</v>
      </c>
      <c r="O708" s="79">
        <v>0.05</v>
      </c>
      <c r="P708" s="79">
        <f t="shared" si="106"/>
        <v>3086.4</v>
      </c>
      <c r="Q708" s="79"/>
    </row>
    <row r="709" spans="1:17" ht="42" customHeight="1">
      <c r="A709" s="172">
        <v>20000300</v>
      </c>
      <c r="B709" s="79" t="s">
        <v>810</v>
      </c>
      <c r="C709" s="40" t="s">
        <v>811</v>
      </c>
      <c r="D709" s="40" t="s">
        <v>1142</v>
      </c>
      <c r="E709" s="79">
        <v>2901.9</v>
      </c>
      <c r="F709" s="79">
        <v>0</v>
      </c>
      <c r="G709" s="79">
        <v>0</v>
      </c>
      <c r="H709" s="79">
        <v>0</v>
      </c>
      <c r="I709" s="79">
        <v>0</v>
      </c>
      <c r="J709" s="79">
        <v>0</v>
      </c>
      <c r="K709" s="79">
        <v>0</v>
      </c>
      <c r="L709" s="79">
        <v>0</v>
      </c>
      <c r="M709" s="79">
        <v>66.31</v>
      </c>
      <c r="N709" s="79">
        <v>0</v>
      </c>
      <c r="O709" s="79">
        <v>-0.01</v>
      </c>
      <c r="P709" s="79">
        <v>2835.6</v>
      </c>
      <c r="Q709" s="79"/>
    </row>
    <row r="710" spans="1:17" ht="33" customHeight="1">
      <c r="A710" s="305" t="s">
        <v>221</v>
      </c>
      <c r="B710" s="72"/>
      <c r="C710" s="47"/>
      <c r="D710" s="47"/>
      <c r="E710" s="50">
        <f>SUM(E703:E709)</f>
        <v>31744.320000000003</v>
      </c>
      <c r="F710" s="50">
        <f aca="true" t="shared" si="107" ref="F710:P710">SUM(F703:F709)</f>
        <v>0</v>
      </c>
      <c r="G710" s="50">
        <f t="shared" si="107"/>
        <v>0</v>
      </c>
      <c r="H710" s="50">
        <f t="shared" si="107"/>
        <v>0</v>
      </c>
      <c r="I710" s="50">
        <f t="shared" si="107"/>
        <v>0</v>
      </c>
      <c r="J710" s="50">
        <f t="shared" si="107"/>
        <v>0</v>
      </c>
      <c r="K710" s="50">
        <f t="shared" si="107"/>
        <v>0</v>
      </c>
      <c r="L710" s="50">
        <f t="shared" si="107"/>
        <v>0</v>
      </c>
      <c r="M710" s="50">
        <f t="shared" si="107"/>
        <v>2913.0499999999997</v>
      </c>
      <c r="N710" s="50">
        <f t="shared" si="107"/>
        <v>0</v>
      </c>
      <c r="O710" s="50">
        <f t="shared" si="107"/>
        <v>0.07000000000000002</v>
      </c>
      <c r="P710" s="50">
        <f t="shared" si="107"/>
        <v>28831.2</v>
      </c>
      <c r="Q710" s="32"/>
    </row>
    <row r="711" spans="1:17" ht="33" customHeight="1">
      <c r="A711" s="310" t="s">
        <v>40</v>
      </c>
      <c r="B711" s="95"/>
      <c r="C711" s="61"/>
      <c r="D711" s="61"/>
      <c r="E711" s="93">
        <f>E710</f>
        <v>31744.320000000003</v>
      </c>
      <c r="F711" s="93">
        <f aca="true" t="shared" si="108" ref="F711:M711">F710</f>
        <v>0</v>
      </c>
      <c r="G711" s="93">
        <f t="shared" si="108"/>
        <v>0</v>
      </c>
      <c r="H711" s="93">
        <f t="shared" si="108"/>
        <v>0</v>
      </c>
      <c r="I711" s="93">
        <f t="shared" si="108"/>
        <v>0</v>
      </c>
      <c r="J711" s="93">
        <f t="shared" si="108"/>
        <v>0</v>
      </c>
      <c r="K711" s="93">
        <f t="shared" si="108"/>
        <v>0</v>
      </c>
      <c r="L711" s="93">
        <f t="shared" si="108"/>
        <v>0</v>
      </c>
      <c r="M711" s="93">
        <f t="shared" si="108"/>
        <v>2913.0499999999997</v>
      </c>
      <c r="N711" s="93">
        <f>N710</f>
        <v>0</v>
      </c>
      <c r="O711" s="93">
        <f>O710</f>
        <v>0.07000000000000002</v>
      </c>
      <c r="P711" s="93">
        <f>P710</f>
        <v>28831.2</v>
      </c>
      <c r="Q711" s="79"/>
    </row>
    <row r="712" spans="2:16" ht="54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7" s="315" customFormat="1" ht="18.75">
      <c r="A713" s="319"/>
      <c r="B713" s="320"/>
      <c r="C713" s="320"/>
      <c r="D713" s="320" t="s">
        <v>52</v>
      </c>
      <c r="E713" s="320"/>
      <c r="F713" s="320"/>
      <c r="G713" s="320"/>
      <c r="H713" s="320"/>
      <c r="I713" s="320"/>
      <c r="J713" s="320" t="s">
        <v>54</v>
      </c>
      <c r="K713" s="320"/>
      <c r="L713" s="320"/>
      <c r="M713" s="320"/>
      <c r="N713" s="320"/>
      <c r="O713" s="320"/>
      <c r="P713" s="320"/>
      <c r="Q713" s="321"/>
    </row>
    <row r="714" spans="1:17" s="315" customFormat="1" ht="18.75">
      <c r="A714" s="319" t="s">
        <v>53</v>
      </c>
      <c r="B714" s="320"/>
      <c r="C714" s="320"/>
      <c r="D714" s="313" t="s">
        <v>51</v>
      </c>
      <c r="E714" s="320"/>
      <c r="F714" s="320"/>
      <c r="G714" s="320"/>
      <c r="H714" s="320"/>
      <c r="I714" s="320"/>
      <c r="J714" s="320" t="s">
        <v>55</v>
      </c>
      <c r="K714" s="320"/>
      <c r="L714" s="320"/>
      <c r="M714" s="320"/>
      <c r="N714" s="320"/>
      <c r="O714" s="320"/>
      <c r="P714" s="320"/>
      <c r="Q714" s="321"/>
    </row>
    <row r="715" spans="2:16" ht="18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7" ht="70.5" customHeight="1">
      <c r="A716" s="311" t="s">
        <v>0</v>
      </c>
      <c r="B716" s="37"/>
      <c r="C716" s="6"/>
      <c r="D716" s="133" t="s">
        <v>812</v>
      </c>
      <c r="E716" s="6"/>
      <c r="F716" s="6"/>
      <c r="G716" s="6"/>
      <c r="H716" s="6"/>
      <c r="I716" s="6"/>
      <c r="J716" s="6"/>
      <c r="K716" s="7"/>
      <c r="L716" s="6"/>
      <c r="M716" s="6"/>
      <c r="N716" s="6"/>
      <c r="O716" s="6"/>
      <c r="P716" s="6"/>
      <c r="Q716" s="29"/>
    </row>
    <row r="717" spans="1:17" ht="20.25">
      <c r="A717" s="8"/>
      <c r="B717" s="136" t="s">
        <v>41</v>
      </c>
      <c r="C717" s="9"/>
      <c r="D717" s="9"/>
      <c r="E717" s="9"/>
      <c r="F717" s="9"/>
      <c r="G717" s="9"/>
      <c r="H717" s="9"/>
      <c r="I717" s="10"/>
      <c r="J717" s="10"/>
      <c r="K717" s="11"/>
      <c r="L717" s="9"/>
      <c r="M717" s="9"/>
      <c r="N717" s="9"/>
      <c r="O717" s="9"/>
      <c r="P717" s="9"/>
      <c r="Q717" s="30" t="s">
        <v>1117</v>
      </c>
    </row>
    <row r="718" spans="1:17" ht="24.75">
      <c r="A718" s="12"/>
      <c r="B718" s="49"/>
      <c r="C718" s="13"/>
      <c r="D718" s="135" t="s">
        <v>231</v>
      </c>
      <c r="E718" s="14"/>
      <c r="F718" s="14"/>
      <c r="G718" s="14"/>
      <c r="H718" s="14"/>
      <c r="I718" s="14"/>
      <c r="J718" s="14"/>
      <c r="K718" s="15"/>
      <c r="L718" s="14"/>
      <c r="M718" s="14"/>
      <c r="N718" s="14"/>
      <c r="O718" s="14"/>
      <c r="P718" s="14"/>
      <c r="Q718" s="31"/>
    </row>
    <row r="719" spans="1:17" s="381" customFormat="1" ht="34.5" customHeight="1">
      <c r="A719" s="372" t="s">
        <v>1</v>
      </c>
      <c r="B719" s="373" t="s">
        <v>2</v>
      </c>
      <c r="C719" s="373" t="s">
        <v>3</v>
      </c>
      <c r="D719" s="373" t="s">
        <v>4</v>
      </c>
      <c r="E719" s="405" t="s">
        <v>5</v>
      </c>
      <c r="F719" s="405" t="s">
        <v>36</v>
      </c>
      <c r="G719" s="405" t="s">
        <v>20</v>
      </c>
      <c r="H719" s="405" t="s">
        <v>45</v>
      </c>
      <c r="I719" s="405" t="s">
        <v>38</v>
      </c>
      <c r="J719" s="405" t="s">
        <v>22</v>
      </c>
      <c r="K719" s="405" t="s">
        <v>21</v>
      </c>
      <c r="L719" s="405" t="s">
        <v>27</v>
      </c>
      <c r="M719" s="405" t="s">
        <v>23</v>
      </c>
      <c r="N719" s="405" t="s">
        <v>24</v>
      </c>
      <c r="O719" s="405" t="s">
        <v>39</v>
      </c>
      <c r="P719" s="405" t="s">
        <v>37</v>
      </c>
      <c r="Q719" s="433" t="s">
        <v>25</v>
      </c>
    </row>
    <row r="720" spans="1:17" s="45" customFormat="1" ht="36" customHeight="1">
      <c r="A720" s="487" t="s">
        <v>1047</v>
      </c>
      <c r="B720" s="492"/>
      <c r="C720" s="493"/>
      <c r="D720" s="493"/>
      <c r="E720" s="493"/>
      <c r="F720" s="493"/>
      <c r="G720" s="493"/>
      <c r="H720" s="493"/>
      <c r="I720" s="493"/>
      <c r="J720" s="493"/>
      <c r="K720" s="494"/>
      <c r="L720" s="493"/>
      <c r="M720" s="493"/>
      <c r="N720" s="493"/>
      <c r="O720" s="493"/>
      <c r="P720" s="493"/>
      <c r="Q720" s="493"/>
    </row>
    <row r="721" spans="1:17" ht="53.25" customHeight="1">
      <c r="A721" s="172">
        <v>3000001</v>
      </c>
      <c r="B721" s="115" t="s">
        <v>1048</v>
      </c>
      <c r="C721" s="40" t="s">
        <v>1049</v>
      </c>
      <c r="D721" s="40" t="s">
        <v>813</v>
      </c>
      <c r="E721" s="79">
        <v>5000.1</v>
      </c>
      <c r="F721" s="79">
        <v>0</v>
      </c>
      <c r="G721" s="79">
        <v>0</v>
      </c>
      <c r="H721" s="79">
        <v>0</v>
      </c>
      <c r="I721" s="79">
        <v>0</v>
      </c>
      <c r="J721" s="79">
        <v>0</v>
      </c>
      <c r="K721" s="79">
        <v>0</v>
      </c>
      <c r="L721" s="79">
        <v>0</v>
      </c>
      <c r="M721" s="79">
        <v>523.56</v>
      </c>
      <c r="N721" s="79">
        <v>0</v>
      </c>
      <c r="O721" s="79">
        <v>-0.06</v>
      </c>
      <c r="P721" s="79">
        <f>E721+F721+G721+I721-J721-L721-M721-K721+N721-O721</f>
        <v>4476.600000000001</v>
      </c>
      <c r="Q721" s="79"/>
    </row>
    <row r="722" spans="1:17" ht="53.25" customHeight="1">
      <c r="A722" s="172">
        <v>3000002</v>
      </c>
      <c r="B722" s="115" t="s">
        <v>1067</v>
      </c>
      <c r="C722" s="40" t="s">
        <v>1068</v>
      </c>
      <c r="D722" s="40" t="s">
        <v>1080</v>
      </c>
      <c r="E722" s="79">
        <v>3675</v>
      </c>
      <c r="F722" s="79">
        <v>0</v>
      </c>
      <c r="G722" s="79">
        <v>0</v>
      </c>
      <c r="H722" s="79">
        <v>0</v>
      </c>
      <c r="I722" s="79">
        <v>0</v>
      </c>
      <c r="J722" s="79">
        <v>0</v>
      </c>
      <c r="K722" s="79">
        <v>0</v>
      </c>
      <c r="L722" s="79">
        <v>0</v>
      </c>
      <c r="M722" s="79">
        <v>297.04</v>
      </c>
      <c r="N722" s="79">
        <v>0</v>
      </c>
      <c r="O722" s="79">
        <v>-0.04</v>
      </c>
      <c r="P722" s="79">
        <f>E722+F722+G722+I722-J722-L722-M722-K722+N722-O722</f>
        <v>3378</v>
      </c>
      <c r="Q722" s="79"/>
    </row>
    <row r="723" spans="1:17" ht="38.25" customHeight="1">
      <c r="A723" s="307" t="s">
        <v>221</v>
      </c>
      <c r="B723" s="95"/>
      <c r="C723" s="61"/>
      <c r="D723" s="61"/>
      <c r="E723" s="93">
        <f>SUM(E721:E722)</f>
        <v>8675.1</v>
      </c>
      <c r="F723" s="93">
        <f aca="true" t="shared" si="109" ref="F723:P723">SUM(F721:F722)</f>
        <v>0</v>
      </c>
      <c r="G723" s="93">
        <f t="shared" si="109"/>
        <v>0</v>
      </c>
      <c r="H723" s="93">
        <f t="shared" si="109"/>
        <v>0</v>
      </c>
      <c r="I723" s="93">
        <f t="shared" si="109"/>
        <v>0</v>
      </c>
      <c r="J723" s="93">
        <f t="shared" si="109"/>
        <v>0</v>
      </c>
      <c r="K723" s="93">
        <f t="shared" si="109"/>
        <v>0</v>
      </c>
      <c r="L723" s="93">
        <f t="shared" si="109"/>
        <v>0</v>
      </c>
      <c r="M723" s="93">
        <f t="shared" si="109"/>
        <v>820.5999999999999</v>
      </c>
      <c r="N723" s="93">
        <f t="shared" si="109"/>
        <v>0</v>
      </c>
      <c r="O723" s="93">
        <f t="shared" si="109"/>
        <v>-0.1</v>
      </c>
      <c r="P723" s="93">
        <f t="shared" si="109"/>
        <v>7854.600000000001</v>
      </c>
      <c r="Q723" s="79"/>
    </row>
    <row r="724" spans="1:17" s="41" customFormat="1" ht="46.5" customHeight="1">
      <c r="A724" s="26"/>
      <c r="B724" s="94"/>
      <c r="C724" s="10"/>
      <c r="D724" s="10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34"/>
    </row>
    <row r="725" spans="1:17" s="315" customFormat="1" ht="18.75">
      <c r="A725" s="319"/>
      <c r="B725" s="320"/>
      <c r="C725" s="320"/>
      <c r="D725" s="320" t="s">
        <v>52</v>
      </c>
      <c r="E725" s="320"/>
      <c r="F725" s="320"/>
      <c r="G725" s="320"/>
      <c r="H725" s="320"/>
      <c r="I725" s="320"/>
      <c r="J725" s="320" t="s">
        <v>54</v>
      </c>
      <c r="K725" s="320"/>
      <c r="L725" s="320"/>
      <c r="M725" s="320"/>
      <c r="N725" s="320"/>
      <c r="O725" s="320"/>
      <c r="P725" s="320"/>
      <c r="Q725" s="321"/>
    </row>
    <row r="726" spans="1:17" s="315" customFormat="1" ht="18.75">
      <c r="A726" s="319" t="s">
        <v>53</v>
      </c>
      <c r="B726" s="320"/>
      <c r="C726" s="320"/>
      <c r="D726" s="313" t="s">
        <v>51</v>
      </c>
      <c r="E726" s="320"/>
      <c r="F726" s="320"/>
      <c r="G726" s="320"/>
      <c r="H726" s="320"/>
      <c r="I726" s="320"/>
      <c r="J726" s="320" t="s">
        <v>55</v>
      </c>
      <c r="K726" s="320"/>
      <c r="L726" s="320"/>
      <c r="M726" s="320"/>
      <c r="N726" s="320"/>
      <c r="O726" s="320"/>
      <c r="P726" s="320"/>
      <c r="Q726" s="321"/>
    </row>
    <row r="727" spans="1:17" ht="18">
      <c r="A727" s="23"/>
      <c r="B727" s="179"/>
      <c r="C727" s="179"/>
      <c r="D727" s="20"/>
      <c r="E727" s="179"/>
      <c r="F727" s="179"/>
      <c r="G727" s="179"/>
      <c r="H727" s="179"/>
      <c r="I727" s="179"/>
      <c r="J727" s="179"/>
      <c r="K727" s="179"/>
      <c r="L727" s="179"/>
      <c r="M727" s="179"/>
      <c r="N727" s="179"/>
      <c r="O727" s="179"/>
      <c r="P727" s="179"/>
      <c r="Q727" s="34"/>
    </row>
    <row r="728" spans="1:17" ht="60" customHeight="1">
      <c r="A728" s="311" t="s">
        <v>0</v>
      </c>
      <c r="B728" s="37"/>
      <c r="C728" s="6"/>
      <c r="D728" s="133" t="s">
        <v>42</v>
      </c>
      <c r="E728" s="6"/>
      <c r="F728" s="6"/>
      <c r="G728" s="6"/>
      <c r="H728" s="6"/>
      <c r="I728" s="6"/>
      <c r="J728" s="6"/>
      <c r="K728" s="7"/>
      <c r="L728" s="6"/>
      <c r="M728" s="6"/>
      <c r="N728" s="6"/>
      <c r="O728" s="6"/>
      <c r="P728" s="6"/>
      <c r="Q728" s="29"/>
    </row>
    <row r="729" spans="1:17" ht="20.25">
      <c r="A729" s="8"/>
      <c r="B729" s="136" t="s">
        <v>41</v>
      </c>
      <c r="C729" s="9"/>
      <c r="D729" s="9"/>
      <c r="E729" s="9"/>
      <c r="F729" s="9"/>
      <c r="G729" s="9"/>
      <c r="H729" s="9"/>
      <c r="I729" s="10"/>
      <c r="J729" s="10"/>
      <c r="K729" s="11"/>
      <c r="L729" s="9"/>
      <c r="M729" s="9"/>
      <c r="N729" s="9"/>
      <c r="O729" s="9"/>
      <c r="P729" s="9"/>
      <c r="Q729" s="30" t="s">
        <v>1118</v>
      </c>
    </row>
    <row r="730" spans="1:17" ht="24.75">
      <c r="A730" s="12"/>
      <c r="B730" s="49"/>
      <c r="C730" s="13"/>
      <c r="D730" s="135" t="s">
        <v>231</v>
      </c>
      <c r="E730" s="14"/>
      <c r="F730" s="14"/>
      <c r="G730" s="14"/>
      <c r="H730" s="14"/>
      <c r="I730" s="14"/>
      <c r="J730" s="14"/>
      <c r="K730" s="15"/>
      <c r="L730" s="14"/>
      <c r="M730" s="14"/>
      <c r="N730" s="14"/>
      <c r="O730" s="14"/>
      <c r="P730" s="14"/>
      <c r="Q730" s="31"/>
    </row>
    <row r="731" spans="1:17" s="381" customFormat="1" ht="43.5" customHeight="1" thickBot="1">
      <c r="A731" s="367" t="s">
        <v>1</v>
      </c>
      <c r="B731" s="368" t="s">
        <v>2</v>
      </c>
      <c r="C731" s="368" t="s">
        <v>3</v>
      </c>
      <c r="D731" s="368" t="s">
        <v>4</v>
      </c>
      <c r="E731" s="369" t="s">
        <v>5</v>
      </c>
      <c r="F731" s="369" t="s">
        <v>36</v>
      </c>
      <c r="G731" s="369" t="s">
        <v>20</v>
      </c>
      <c r="H731" s="369" t="s">
        <v>45</v>
      </c>
      <c r="I731" s="369" t="s">
        <v>38</v>
      </c>
      <c r="J731" s="369" t="s">
        <v>22</v>
      </c>
      <c r="K731" s="369" t="s">
        <v>21</v>
      </c>
      <c r="L731" s="369" t="s">
        <v>27</v>
      </c>
      <c r="M731" s="369" t="s">
        <v>23</v>
      </c>
      <c r="N731" s="369" t="s">
        <v>24</v>
      </c>
      <c r="O731" s="369" t="s">
        <v>39</v>
      </c>
      <c r="P731" s="369" t="s">
        <v>37</v>
      </c>
      <c r="Q731" s="370" t="s">
        <v>25</v>
      </c>
    </row>
    <row r="732" spans="1:17" ht="33" customHeight="1" thickTop="1">
      <c r="A732" s="144" t="s">
        <v>814</v>
      </c>
      <c r="B732" s="105"/>
      <c r="C732" s="105"/>
      <c r="D732" s="105"/>
      <c r="E732" s="105"/>
      <c r="F732" s="105"/>
      <c r="G732" s="105"/>
      <c r="H732" s="105"/>
      <c r="I732" s="105"/>
      <c r="J732" s="105"/>
      <c r="K732" s="106"/>
      <c r="L732" s="105"/>
      <c r="M732" s="105"/>
      <c r="N732" s="105"/>
      <c r="O732" s="105"/>
      <c r="P732" s="105"/>
      <c r="Q732" s="104"/>
    </row>
    <row r="733" spans="1:17" ht="51.75" customHeight="1">
      <c r="A733" s="172">
        <v>1100600</v>
      </c>
      <c r="B733" s="79" t="s">
        <v>815</v>
      </c>
      <c r="C733" s="40" t="s">
        <v>816</v>
      </c>
      <c r="D733" s="40" t="s">
        <v>817</v>
      </c>
      <c r="E733" s="79">
        <v>5500.05</v>
      </c>
      <c r="F733" s="79">
        <v>0</v>
      </c>
      <c r="G733" s="79">
        <v>0</v>
      </c>
      <c r="H733" s="79">
        <v>0</v>
      </c>
      <c r="I733" s="79">
        <v>0</v>
      </c>
      <c r="J733" s="79">
        <v>0</v>
      </c>
      <c r="K733" s="79">
        <v>0</v>
      </c>
      <c r="L733" s="79">
        <v>0</v>
      </c>
      <c r="M733" s="79">
        <v>627.55</v>
      </c>
      <c r="N733" s="79">
        <v>0</v>
      </c>
      <c r="O733" s="79">
        <v>0.1</v>
      </c>
      <c r="P733" s="79">
        <f>E733+F733+G733+I733-J733-L733-M733-K733+N733-O733</f>
        <v>4872.4</v>
      </c>
      <c r="Q733" s="79"/>
    </row>
    <row r="734" spans="1:17" ht="28.5" customHeight="1">
      <c r="A734" s="307" t="s">
        <v>221</v>
      </c>
      <c r="B734" s="95"/>
      <c r="C734" s="61"/>
      <c r="D734" s="61"/>
      <c r="E734" s="93">
        <f aca="true" t="shared" si="110" ref="E734:P734">SUM(E733:E733)</f>
        <v>5500.05</v>
      </c>
      <c r="F734" s="177">
        <f t="shared" si="110"/>
        <v>0</v>
      </c>
      <c r="G734" s="177">
        <f t="shared" si="110"/>
        <v>0</v>
      </c>
      <c r="H734" s="177">
        <f t="shared" si="110"/>
        <v>0</v>
      </c>
      <c r="I734" s="177">
        <f t="shared" si="110"/>
        <v>0</v>
      </c>
      <c r="J734" s="177">
        <f t="shared" si="110"/>
        <v>0</v>
      </c>
      <c r="K734" s="177">
        <f t="shared" si="110"/>
        <v>0</v>
      </c>
      <c r="L734" s="177">
        <f t="shared" si="110"/>
        <v>0</v>
      </c>
      <c r="M734" s="93">
        <f t="shared" si="110"/>
        <v>627.55</v>
      </c>
      <c r="N734" s="177">
        <f t="shared" si="110"/>
        <v>0</v>
      </c>
      <c r="O734" s="177">
        <f t="shared" si="110"/>
        <v>0.1</v>
      </c>
      <c r="P734" s="177">
        <f t="shared" si="110"/>
        <v>4872.4</v>
      </c>
      <c r="Q734" s="79"/>
    </row>
    <row r="735" spans="1:17" s="41" customFormat="1" ht="18">
      <c r="A735" s="26"/>
      <c r="B735" s="94"/>
      <c r="C735" s="10"/>
      <c r="D735" s="10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34"/>
    </row>
    <row r="736" spans="1:17" s="41" customFormat="1" ht="18">
      <c r="A736" s="26"/>
      <c r="B736" s="94"/>
      <c r="C736" s="10"/>
      <c r="D736" s="10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34"/>
    </row>
    <row r="737" spans="1:17" s="41" customFormat="1" ht="18">
      <c r="A737" s="26"/>
      <c r="B737" s="94"/>
      <c r="C737" s="10"/>
      <c r="D737" s="10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34"/>
    </row>
    <row r="738" spans="1:17" s="41" customFormat="1" ht="18">
      <c r="A738" s="26"/>
      <c r="B738" s="94"/>
      <c r="C738" s="10"/>
      <c r="D738" s="10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34"/>
    </row>
    <row r="739" spans="1:17" s="41" customFormat="1" ht="18">
      <c r="A739" s="26"/>
      <c r="B739" s="94"/>
      <c r="C739" s="10"/>
      <c r="D739" s="10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34"/>
    </row>
    <row r="740" spans="1:17" s="296" customFormat="1" ht="26.25" customHeight="1">
      <c r="A740" s="294"/>
      <c r="B740" s="126" t="s">
        <v>48</v>
      </c>
      <c r="C740" s="126"/>
      <c r="D740" s="295"/>
      <c r="E740" s="361">
        <f aca="true" t="shared" si="111" ref="E740:P740">E23+E42+E85+E116+E138+E155+E189+E221+E242+E275+E307+E337+E366+E399+E412+E439+E473+E503+E535+E561+E598+E622+E640+E662+E690+E711+E723+E734</f>
        <v>1076761.7100000002</v>
      </c>
      <c r="F740" s="495">
        <f t="shared" si="111"/>
        <v>38498.36</v>
      </c>
      <c r="G740" s="359">
        <f t="shared" si="111"/>
        <v>6300</v>
      </c>
      <c r="H740" s="360">
        <f t="shared" si="111"/>
        <v>24400</v>
      </c>
      <c r="I740" s="359">
        <f t="shared" si="111"/>
        <v>12449.84</v>
      </c>
      <c r="J740" s="359">
        <f t="shared" si="111"/>
        <v>1000</v>
      </c>
      <c r="K740" s="359">
        <f t="shared" si="111"/>
        <v>10129.49</v>
      </c>
      <c r="L740" s="359">
        <f t="shared" si="111"/>
        <v>0</v>
      </c>
      <c r="M740" s="359">
        <f t="shared" si="111"/>
        <v>95213.18000000001</v>
      </c>
      <c r="N740" s="359">
        <f t="shared" si="111"/>
        <v>8206.09</v>
      </c>
      <c r="O740" s="359">
        <f t="shared" si="111"/>
        <v>-0.8699999999999994</v>
      </c>
      <c r="P740" s="359">
        <f t="shared" si="111"/>
        <v>1060274.1999999997</v>
      </c>
      <c r="Q740" s="295"/>
    </row>
    <row r="741" spans="1:17" s="41" customFormat="1" ht="18">
      <c r="A741" s="23"/>
      <c r="B741" s="10"/>
      <c r="C741" s="10"/>
      <c r="D741" s="10"/>
      <c r="E741" s="10"/>
      <c r="F741" s="10"/>
      <c r="G741" s="10"/>
      <c r="H741" s="10"/>
      <c r="I741" s="10"/>
      <c r="J741" s="10"/>
      <c r="K741" s="24"/>
      <c r="L741" s="10"/>
      <c r="M741" s="10"/>
      <c r="N741" s="10"/>
      <c r="O741" s="10"/>
      <c r="P741" s="10"/>
      <c r="Q741" s="34"/>
    </row>
    <row r="743" spans="1:17" s="45" customFormat="1" ht="24.75" customHeight="1">
      <c r="A743" s="235"/>
      <c r="B743" s="65" t="s">
        <v>1070</v>
      </c>
      <c r="C743" s="236"/>
      <c r="D743" s="236"/>
      <c r="E743" s="66">
        <f aca="true" t="shared" si="112" ref="E743:P743">E275+E307+E337+E366+E598+E690</f>
        <v>343710.57999999996</v>
      </c>
      <c r="F743" s="66">
        <f t="shared" si="112"/>
        <v>38498.36</v>
      </c>
      <c r="G743" s="66">
        <f t="shared" si="112"/>
        <v>6300</v>
      </c>
      <c r="H743" s="66">
        <f t="shared" si="112"/>
        <v>24400</v>
      </c>
      <c r="I743" s="66">
        <f t="shared" si="112"/>
        <v>3150</v>
      </c>
      <c r="J743" s="66">
        <f t="shared" si="112"/>
        <v>0</v>
      </c>
      <c r="K743" s="66">
        <f t="shared" si="112"/>
        <v>7973.539999999999</v>
      </c>
      <c r="L743" s="66">
        <f t="shared" si="112"/>
        <v>0</v>
      </c>
      <c r="M743" s="66">
        <f t="shared" si="112"/>
        <v>28743.260000000002</v>
      </c>
      <c r="N743" s="66">
        <f t="shared" si="112"/>
        <v>709.24</v>
      </c>
      <c r="O743" s="66">
        <f t="shared" si="112"/>
        <v>0.9800000000000002</v>
      </c>
      <c r="P743" s="66">
        <f t="shared" si="112"/>
        <v>380050.4</v>
      </c>
      <c r="Q743" s="236"/>
    </row>
    <row r="744" spans="1:17" s="45" customFormat="1" ht="24.75" customHeight="1">
      <c r="A744" s="235"/>
      <c r="B744" s="65" t="s">
        <v>1069</v>
      </c>
      <c r="C744" s="236"/>
      <c r="D744" s="236"/>
      <c r="E744" s="66">
        <f aca="true" t="shared" si="113" ref="E744:P744">E23+E42+E85+E116+E138+E155+E189+E221+E242+E399+E412+E439+E473+E503+E535+E561+E622+E640+E662+E711+E723+E734</f>
        <v>733051.1299999998</v>
      </c>
      <c r="F744" s="66">
        <f t="shared" si="113"/>
        <v>0</v>
      </c>
      <c r="G744" s="66">
        <f t="shared" si="113"/>
        <v>0</v>
      </c>
      <c r="H744" s="66">
        <f t="shared" si="113"/>
        <v>0</v>
      </c>
      <c r="I744" s="66">
        <f t="shared" si="113"/>
        <v>9299.84</v>
      </c>
      <c r="J744" s="66">
        <f t="shared" si="113"/>
        <v>1000</v>
      </c>
      <c r="K744" s="66">
        <f t="shared" si="113"/>
        <v>2155.95</v>
      </c>
      <c r="L744" s="66">
        <f t="shared" si="113"/>
        <v>0</v>
      </c>
      <c r="M744" s="66">
        <f t="shared" si="113"/>
        <v>66469.92000000001</v>
      </c>
      <c r="N744" s="66">
        <f t="shared" si="113"/>
        <v>7496.849999999999</v>
      </c>
      <c r="O744" s="66">
        <f t="shared" si="113"/>
        <v>-1.8499999999999996</v>
      </c>
      <c r="P744" s="66">
        <f t="shared" si="113"/>
        <v>680223.7999999999</v>
      </c>
      <c r="Q744" s="236"/>
    </row>
    <row r="750" spans="1:17" s="315" customFormat="1" ht="18.75">
      <c r="A750" s="312"/>
      <c r="B750" s="313"/>
      <c r="C750" s="313"/>
      <c r="D750" s="313" t="s">
        <v>52</v>
      </c>
      <c r="E750" s="313"/>
      <c r="F750" s="313"/>
      <c r="G750" s="313"/>
      <c r="H750" s="313"/>
      <c r="I750" s="313"/>
      <c r="J750" s="313" t="s">
        <v>54</v>
      </c>
      <c r="K750" s="313"/>
      <c r="L750" s="313"/>
      <c r="M750" s="313"/>
      <c r="N750" s="313"/>
      <c r="O750" s="313"/>
      <c r="P750" s="313"/>
      <c r="Q750" s="314"/>
    </row>
    <row r="751" spans="1:17" s="315" customFormat="1" ht="18.75">
      <c r="A751" s="312" t="s">
        <v>53</v>
      </c>
      <c r="B751" s="313"/>
      <c r="C751" s="313"/>
      <c r="D751" s="313" t="s">
        <v>51</v>
      </c>
      <c r="E751" s="313"/>
      <c r="F751" s="313"/>
      <c r="G751" s="313"/>
      <c r="H751" s="313"/>
      <c r="I751" s="313"/>
      <c r="J751" s="313" t="s">
        <v>55</v>
      </c>
      <c r="K751" s="313"/>
      <c r="L751" s="313"/>
      <c r="M751" s="313"/>
      <c r="N751" s="313"/>
      <c r="O751" s="313"/>
      <c r="P751" s="313"/>
      <c r="Q751" s="314"/>
    </row>
    <row r="752" spans="2:16" ht="18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4" spans="1:17" s="97" customFormat="1" ht="18">
      <c r="A754" s="237"/>
      <c r="B754" s="96" t="s">
        <v>1071</v>
      </c>
      <c r="C754" s="96"/>
      <c r="D754" s="96"/>
      <c r="E754" s="238">
        <f>E743+E744</f>
        <v>1076761.7099999997</v>
      </c>
      <c r="F754" s="238">
        <f aca="true" t="shared" si="114" ref="F754:P754">F743+F744</f>
        <v>38498.36</v>
      </c>
      <c r="G754" s="238">
        <f t="shared" si="114"/>
        <v>6300</v>
      </c>
      <c r="H754" s="238">
        <f t="shared" si="114"/>
        <v>24400</v>
      </c>
      <c r="I754" s="238">
        <f t="shared" si="114"/>
        <v>12449.84</v>
      </c>
      <c r="J754" s="238">
        <f t="shared" si="114"/>
        <v>1000</v>
      </c>
      <c r="K754" s="238">
        <f t="shared" si="114"/>
        <v>10129.489999999998</v>
      </c>
      <c r="L754" s="238">
        <f t="shared" si="114"/>
        <v>0</v>
      </c>
      <c r="M754" s="238">
        <f t="shared" si="114"/>
        <v>95213.18000000002</v>
      </c>
      <c r="N754" s="238">
        <f t="shared" si="114"/>
        <v>8206.09</v>
      </c>
      <c r="O754" s="238">
        <f t="shared" si="114"/>
        <v>-0.8699999999999994</v>
      </c>
      <c r="P754" s="238">
        <f t="shared" si="114"/>
        <v>1060274.2</v>
      </c>
      <c r="Q754" s="239"/>
    </row>
    <row r="755" spans="2:16" ht="18">
      <c r="B755" s="3" t="s">
        <v>1072</v>
      </c>
      <c r="E755" s="3">
        <f>E740-E754</f>
        <v>0</v>
      </c>
      <c r="F755" s="3">
        <f aca="true" t="shared" si="115" ref="F755:P755">F740-F754</f>
        <v>0</v>
      </c>
      <c r="G755" s="3">
        <f t="shared" si="115"/>
        <v>0</v>
      </c>
      <c r="H755" s="3">
        <f t="shared" si="115"/>
        <v>0</v>
      </c>
      <c r="I755" s="3">
        <f t="shared" si="115"/>
        <v>0</v>
      </c>
      <c r="J755" s="3">
        <f t="shared" si="115"/>
        <v>0</v>
      </c>
      <c r="K755" s="3">
        <f t="shared" si="115"/>
        <v>0</v>
      </c>
      <c r="L755" s="3">
        <f t="shared" si="115"/>
        <v>0</v>
      </c>
      <c r="M755" s="3">
        <f t="shared" si="115"/>
        <v>0</v>
      </c>
      <c r="N755" s="3">
        <f t="shared" si="115"/>
        <v>0</v>
      </c>
      <c r="O755" s="3">
        <f t="shared" si="115"/>
        <v>0</v>
      </c>
      <c r="P755" s="3">
        <f t="shared" si="115"/>
        <v>0</v>
      </c>
    </row>
    <row r="758" ht="18">
      <c r="P758" s="3">
        <v>1055299</v>
      </c>
    </row>
    <row r="759" ht="18">
      <c r="P759" s="3">
        <f>P754</f>
        <v>1060274.2</v>
      </c>
    </row>
    <row r="760" ht="18">
      <c r="P760" s="3">
        <f>P759-P758</f>
        <v>4975.199999999953</v>
      </c>
    </row>
  </sheetData>
  <printOptions/>
  <pageMargins left="0.984251968503937" right="0.5905511811023623" top="0.5905511811023623" bottom="0.3937007874015748" header="0" footer="0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9"/>
  <sheetViews>
    <sheetView workbookViewId="0" topLeftCell="B340">
      <selection activeCell="Q357" sqref="Q357"/>
    </sheetView>
  </sheetViews>
  <sheetFormatPr defaultColWidth="11.421875" defaultRowHeight="12.75"/>
  <cols>
    <col min="1" max="1" width="7.140625" style="19" customWidth="1"/>
    <col min="2" max="2" width="37.421875" style="3" customWidth="1"/>
    <col min="3" max="3" width="6.140625" style="3" bestFit="1" customWidth="1"/>
    <col min="4" max="4" width="12.8515625" style="3" customWidth="1"/>
    <col min="5" max="5" width="12.140625" style="3" bestFit="1" customWidth="1"/>
    <col min="6" max="6" width="10.8515625" style="3" hidden="1" customWidth="1"/>
    <col min="7" max="7" width="11.57421875" style="3" hidden="1" customWidth="1"/>
    <col min="8" max="8" width="10.28125" style="3" customWidth="1"/>
    <col min="9" max="9" width="11.28125" style="3" hidden="1" customWidth="1"/>
    <col min="10" max="10" width="11.00390625" style="3" customWidth="1"/>
    <col min="11" max="11" width="8.28125" style="21" hidden="1" customWidth="1"/>
    <col min="12" max="12" width="11.57421875" style="3" hidden="1" customWidth="1"/>
    <col min="13" max="13" width="12.140625" style="3" bestFit="1" customWidth="1"/>
    <col min="14" max="14" width="11.140625" style="3" bestFit="1" customWidth="1"/>
    <col min="15" max="15" width="11.140625" style="3" customWidth="1"/>
    <col min="16" max="16" width="8.421875" style="3" bestFit="1" customWidth="1"/>
    <col min="17" max="17" width="13.421875" style="3" bestFit="1" customWidth="1"/>
    <col min="18" max="18" width="35.00390625" style="33" customWidth="1"/>
    <col min="19" max="16384" width="11.421875" style="4" customWidth="1"/>
  </cols>
  <sheetData>
    <row r="1" spans="1:18" ht="33.75">
      <c r="A1" s="5" t="s">
        <v>0</v>
      </c>
      <c r="B1" s="37"/>
      <c r="C1" s="6"/>
      <c r="D1" s="133" t="s">
        <v>220</v>
      </c>
      <c r="E1" s="6"/>
      <c r="F1" s="6"/>
      <c r="G1" s="6"/>
      <c r="H1" s="6"/>
      <c r="I1" s="6"/>
      <c r="J1" s="6"/>
      <c r="K1" s="7"/>
      <c r="L1" s="6"/>
      <c r="M1" s="6"/>
      <c r="N1" s="6"/>
      <c r="O1" s="6"/>
      <c r="P1" s="6"/>
      <c r="Q1" s="6"/>
      <c r="R1" s="29"/>
    </row>
    <row r="2" spans="1:18" ht="27.75" customHeight="1">
      <c r="A2" s="8"/>
      <c r="B2" s="136" t="s">
        <v>26</v>
      </c>
      <c r="C2" s="9"/>
      <c r="D2" s="9"/>
      <c r="E2" s="9"/>
      <c r="F2" s="9"/>
      <c r="G2" s="9"/>
      <c r="H2" s="9"/>
      <c r="I2" s="10"/>
      <c r="J2" s="10"/>
      <c r="K2" s="11"/>
      <c r="L2" s="9"/>
      <c r="M2" s="9"/>
      <c r="N2" s="9"/>
      <c r="O2" s="9"/>
      <c r="P2" s="9"/>
      <c r="Q2" s="9"/>
      <c r="R2" s="30" t="s">
        <v>921</v>
      </c>
    </row>
    <row r="3" spans="1:18" ht="24.75">
      <c r="A3" s="12"/>
      <c r="B3" s="13"/>
      <c r="C3" s="13"/>
      <c r="D3" s="135" t="s">
        <v>231</v>
      </c>
      <c r="E3" s="14"/>
      <c r="F3" s="14"/>
      <c r="G3" s="14"/>
      <c r="H3" s="14"/>
      <c r="I3" s="14"/>
      <c r="J3" s="14"/>
      <c r="K3" s="15"/>
      <c r="L3" s="14"/>
      <c r="M3" s="14"/>
      <c r="N3" s="14"/>
      <c r="O3" s="14"/>
      <c r="P3" s="14"/>
      <c r="Q3" s="14"/>
      <c r="R3" s="31"/>
    </row>
    <row r="4" spans="1:18" s="77" customFormat="1" ht="23.25" thickBot="1">
      <c r="A4" s="54" t="s">
        <v>1</v>
      </c>
      <c r="B4" s="75" t="s">
        <v>2</v>
      </c>
      <c r="C4" s="75" t="s">
        <v>3</v>
      </c>
      <c r="D4" s="75" t="s">
        <v>4</v>
      </c>
      <c r="E4" s="28" t="s">
        <v>5</v>
      </c>
      <c r="F4" s="28" t="s">
        <v>36</v>
      </c>
      <c r="G4" s="28" t="s">
        <v>20</v>
      </c>
      <c r="H4" s="28" t="s">
        <v>45</v>
      </c>
      <c r="I4" s="28" t="s">
        <v>38</v>
      </c>
      <c r="J4" s="28" t="s">
        <v>892</v>
      </c>
      <c r="K4" s="28" t="s">
        <v>21</v>
      </c>
      <c r="L4" s="28" t="s">
        <v>27</v>
      </c>
      <c r="M4" s="28" t="s">
        <v>23</v>
      </c>
      <c r="N4" s="28" t="s">
        <v>24</v>
      </c>
      <c r="O4" s="28" t="s">
        <v>860</v>
      </c>
      <c r="P4" s="28" t="s">
        <v>39</v>
      </c>
      <c r="Q4" s="28" t="s">
        <v>37</v>
      </c>
      <c r="R4" s="76" t="s">
        <v>25</v>
      </c>
    </row>
    <row r="5" spans="1:18" ht="18" customHeight="1" thickTop="1">
      <c r="A5" s="139" t="s">
        <v>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05"/>
      <c r="M5" s="105"/>
      <c r="N5" s="105"/>
      <c r="O5" s="105"/>
      <c r="P5" s="105"/>
      <c r="Q5" s="105"/>
      <c r="R5" s="104"/>
    </row>
    <row r="6" spans="1:18" s="45" customFormat="1" ht="28.5" customHeight="1">
      <c r="A6" s="17">
        <v>67</v>
      </c>
      <c r="B6" s="16" t="s">
        <v>57</v>
      </c>
      <c r="C6" s="40" t="s">
        <v>58</v>
      </c>
      <c r="D6" s="40" t="s">
        <v>59</v>
      </c>
      <c r="E6" s="16">
        <v>3150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113.57</v>
      </c>
      <c r="N6" s="16">
        <v>0</v>
      </c>
      <c r="O6" s="16"/>
      <c r="P6" s="16">
        <v>0.03</v>
      </c>
      <c r="Q6" s="16">
        <f>E6+F6+G6+I6-J6-L6-M6-K6+N6-P6</f>
        <v>3036.3999999999996</v>
      </c>
      <c r="R6" s="147"/>
    </row>
    <row r="7" spans="1:18" ht="18" customHeight="1">
      <c r="A7" s="145" t="s">
        <v>221</v>
      </c>
      <c r="B7" s="1"/>
      <c r="C7" s="47"/>
      <c r="D7" s="47"/>
      <c r="E7" s="2">
        <f aca="true" t="shared" si="0" ref="E7:N7">SUM(E6:E6)</f>
        <v>3150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 t="shared" si="0"/>
        <v>113.57</v>
      </c>
      <c r="N7" s="2">
        <f t="shared" si="0"/>
        <v>0</v>
      </c>
      <c r="O7" s="2"/>
      <c r="P7" s="2">
        <f>SUM(P6:P6)</f>
        <v>0.03</v>
      </c>
      <c r="Q7" s="2">
        <f>SUM(Q6:Q6)</f>
        <v>3036.3999999999996</v>
      </c>
      <c r="R7" s="32"/>
    </row>
    <row r="8" spans="1:18" ht="18" customHeight="1">
      <c r="A8" s="139" t="s">
        <v>35</v>
      </c>
      <c r="B8" s="105"/>
      <c r="C8" s="103"/>
      <c r="D8" s="103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4"/>
    </row>
    <row r="9" spans="1:18" s="45" customFormat="1" ht="28.5" customHeight="1">
      <c r="A9" s="17">
        <v>24</v>
      </c>
      <c r="B9" s="16" t="s">
        <v>60</v>
      </c>
      <c r="C9" s="40" t="s">
        <v>61</v>
      </c>
      <c r="D9" s="40" t="s">
        <v>62</v>
      </c>
      <c r="E9" s="16">
        <v>892.55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154.58</v>
      </c>
      <c r="O9" s="16"/>
      <c r="P9" s="16">
        <v>-0.07</v>
      </c>
      <c r="Q9" s="16">
        <f>E9+F9+G9+I9-J9-L9-M9-K9+N9-P9</f>
        <v>1047.1999999999998</v>
      </c>
      <c r="R9" s="147"/>
    </row>
    <row r="10" spans="1:18" s="45" customFormat="1" ht="28.5" customHeight="1">
      <c r="A10" s="17">
        <v>25</v>
      </c>
      <c r="B10" s="16" t="s">
        <v>63</v>
      </c>
      <c r="C10" s="40" t="s">
        <v>64</v>
      </c>
      <c r="D10" s="40" t="s">
        <v>62</v>
      </c>
      <c r="E10" s="16">
        <v>892.65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154.58</v>
      </c>
      <c r="O10" s="16"/>
      <c r="P10" s="16">
        <v>0.03</v>
      </c>
      <c r="Q10" s="16">
        <f>E10+F10+G10+I10-J10-L10-M10-K10+N10-P10</f>
        <v>1047.2</v>
      </c>
      <c r="R10" s="147"/>
    </row>
    <row r="11" spans="1:18" s="45" customFormat="1" ht="28.5" customHeight="1">
      <c r="A11" s="17">
        <v>137</v>
      </c>
      <c r="B11" s="16" t="s">
        <v>65</v>
      </c>
      <c r="C11" s="40" t="s">
        <v>66</v>
      </c>
      <c r="D11" s="40" t="s">
        <v>222</v>
      </c>
      <c r="E11" s="16">
        <v>600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173.4</v>
      </c>
      <c r="O11" s="16"/>
      <c r="P11" s="16">
        <v>0</v>
      </c>
      <c r="Q11" s="16">
        <f>E11+F11+G11+I11-J11-L11-M11-K11+N11-P11</f>
        <v>773.4</v>
      </c>
      <c r="R11" s="147"/>
    </row>
    <row r="12" spans="1:18" s="45" customFormat="1" ht="28.5" customHeight="1">
      <c r="A12" s="17">
        <v>138</v>
      </c>
      <c r="B12" s="16" t="s">
        <v>100</v>
      </c>
      <c r="C12" s="40" t="s">
        <v>61</v>
      </c>
      <c r="D12" s="40" t="s">
        <v>223</v>
      </c>
      <c r="E12" s="16">
        <v>1200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134.91</v>
      </c>
      <c r="O12" s="16"/>
      <c r="P12" s="16">
        <v>0.11</v>
      </c>
      <c r="Q12" s="16">
        <f>E12+F12+G12+I12-J12-L12-M12-K12+N12-P12</f>
        <v>1334.8000000000002</v>
      </c>
      <c r="R12" s="147"/>
    </row>
    <row r="13" spans="1:18" ht="18" customHeight="1">
      <c r="A13" s="145" t="s">
        <v>221</v>
      </c>
      <c r="B13" s="1"/>
      <c r="C13" s="47"/>
      <c r="D13" s="47"/>
      <c r="E13" s="2">
        <f>SUM(E9:E12)</f>
        <v>3585.2</v>
      </c>
      <c r="F13" s="2">
        <f aca="true" t="shared" si="1" ref="F13:Q13">SUM(F9:F12)</f>
        <v>0</v>
      </c>
      <c r="G13" s="2">
        <f t="shared" si="1"/>
        <v>0</v>
      </c>
      <c r="H13" s="2">
        <f t="shared" si="1"/>
        <v>0</v>
      </c>
      <c r="I13" s="2">
        <f t="shared" si="1"/>
        <v>0</v>
      </c>
      <c r="J13" s="2">
        <f t="shared" si="1"/>
        <v>0</v>
      </c>
      <c r="K13" s="2">
        <f t="shared" si="1"/>
        <v>0</v>
      </c>
      <c r="L13" s="2">
        <f t="shared" si="1"/>
        <v>0</v>
      </c>
      <c r="M13" s="2">
        <f t="shared" si="1"/>
        <v>0</v>
      </c>
      <c r="N13" s="2">
        <f t="shared" si="1"/>
        <v>617.47</v>
      </c>
      <c r="O13" s="2"/>
      <c r="P13" s="2">
        <f t="shared" si="1"/>
        <v>0.06999999999999999</v>
      </c>
      <c r="Q13" s="2">
        <f t="shared" si="1"/>
        <v>4202.6</v>
      </c>
      <c r="R13" s="32"/>
    </row>
    <row r="14" spans="1:18" ht="18" customHeight="1">
      <c r="A14" s="139" t="s">
        <v>8</v>
      </c>
      <c r="B14" s="105"/>
      <c r="C14" s="103"/>
      <c r="D14" s="103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4"/>
    </row>
    <row r="15" spans="1:18" ht="28.5" customHeight="1">
      <c r="A15" s="17">
        <v>112</v>
      </c>
      <c r="B15" s="16" t="s">
        <v>98</v>
      </c>
      <c r="C15" s="47" t="s">
        <v>136</v>
      </c>
      <c r="D15" s="47" t="s">
        <v>224</v>
      </c>
      <c r="E15" s="43">
        <v>2000.1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71.68</v>
      </c>
      <c r="O15" s="43"/>
      <c r="P15" s="43">
        <v>-0.02</v>
      </c>
      <c r="Q15" s="43">
        <f>E15+F15+G15+I15-J15-L15-M15-K15+N15-P15</f>
        <v>2071.7999999999997</v>
      </c>
      <c r="R15" s="32"/>
    </row>
    <row r="16" spans="1:18" ht="28.5" customHeight="1">
      <c r="A16" s="17">
        <v>114</v>
      </c>
      <c r="B16" s="16" t="s">
        <v>137</v>
      </c>
      <c r="C16" s="47" t="s">
        <v>85</v>
      </c>
      <c r="D16" s="47" t="s">
        <v>225</v>
      </c>
      <c r="E16" s="43">
        <v>2000.1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71.68</v>
      </c>
      <c r="O16" s="43"/>
      <c r="P16" s="43">
        <v>-0.02</v>
      </c>
      <c r="Q16" s="43">
        <f>E16+F16+G16+I16-J16-L16-M16-K16+N16-P16</f>
        <v>2071.7999999999997</v>
      </c>
      <c r="R16" s="32"/>
    </row>
    <row r="17" spans="1:18" ht="28.5" customHeight="1">
      <c r="A17" s="17">
        <v>135</v>
      </c>
      <c r="B17" s="16" t="s">
        <v>90</v>
      </c>
      <c r="C17" s="47" t="s">
        <v>91</v>
      </c>
      <c r="D17" s="47" t="s">
        <v>226</v>
      </c>
      <c r="E17" s="43">
        <v>1194.3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135.27</v>
      </c>
      <c r="O17" s="43"/>
      <c r="P17" s="43">
        <v>-0.03</v>
      </c>
      <c r="Q17" s="43">
        <f>E17+F17+G17+I17-J17-L17-M17-K17+N17-P17</f>
        <v>1329.6</v>
      </c>
      <c r="R17" s="32"/>
    </row>
    <row r="18" spans="1:18" ht="18" customHeight="1">
      <c r="A18" s="145" t="s">
        <v>221</v>
      </c>
      <c r="B18" s="1"/>
      <c r="C18" s="47"/>
      <c r="D18" s="47"/>
      <c r="E18" s="2">
        <f>SUM(E15:E17)</f>
        <v>5194.5</v>
      </c>
      <c r="F18" s="2">
        <f aca="true" t="shared" si="2" ref="F18:Q18">SUM(F15:F17)</f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2">
        <f t="shared" si="2"/>
        <v>0</v>
      </c>
      <c r="K18" s="2">
        <f t="shared" si="2"/>
        <v>0</v>
      </c>
      <c r="L18" s="2">
        <f t="shared" si="2"/>
        <v>0</v>
      </c>
      <c r="M18" s="2">
        <f t="shared" si="2"/>
        <v>0</v>
      </c>
      <c r="N18" s="2">
        <f t="shared" si="2"/>
        <v>278.63</v>
      </c>
      <c r="O18" s="2"/>
      <c r="P18" s="2">
        <f t="shared" si="2"/>
        <v>-0.07</v>
      </c>
      <c r="Q18" s="2">
        <f t="shared" si="2"/>
        <v>5473.199999999999</v>
      </c>
      <c r="R18" s="32"/>
    </row>
    <row r="19" spans="1:18" ht="23.25" customHeight="1">
      <c r="A19" s="59"/>
      <c r="B19" s="60" t="s">
        <v>40</v>
      </c>
      <c r="C19" s="64"/>
      <c r="D19" s="61"/>
      <c r="E19" s="93">
        <f>E7+E13+E18</f>
        <v>11929.7</v>
      </c>
      <c r="F19" s="93">
        <f aca="true" t="shared" si="3" ref="F19:Q19">F7+F13+F18</f>
        <v>0</v>
      </c>
      <c r="G19" s="93">
        <f t="shared" si="3"/>
        <v>0</v>
      </c>
      <c r="H19" s="93">
        <f t="shared" si="3"/>
        <v>0</v>
      </c>
      <c r="I19" s="93">
        <f t="shared" si="3"/>
        <v>0</v>
      </c>
      <c r="J19" s="93">
        <f t="shared" si="3"/>
        <v>0</v>
      </c>
      <c r="K19" s="93">
        <f t="shared" si="3"/>
        <v>0</v>
      </c>
      <c r="L19" s="93">
        <f t="shared" si="3"/>
        <v>0</v>
      </c>
      <c r="M19" s="93">
        <f t="shared" si="3"/>
        <v>113.57</v>
      </c>
      <c r="N19" s="93">
        <f t="shared" si="3"/>
        <v>896.1</v>
      </c>
      <c r="O19" s="93"/>
      <c r="P19" s="93">
        <f t="shared" si="3"/>
        <v>0.029999999999999985</v>
      </c>
      <c r="Q19" s="93">
        <f t="shared" si="3"/>
        <v>12712.199999999999</v>
      </c>
      <c r="R19" s="62"/>
    </row>
    <row r="20" spans="1:18" ht="44.25" customHeight="1">
      <c r="A20" s="23"/>
      <c r="B20" s="71"/>
      <c r="C20" s="7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34"/>
    </row>
    <row r="21" spans="2:18" s="146" customFormat="1" ht="15.75">
      <c r="B21" s="149"/>
      <c r="C21" s="149"/>
      <c r="D21" s="149" t="s">
        <v>52</v>
      </c>
      <c r="E21" s="149"/>
      <c r="F21" s="149"/>
      <c r="G21" s="149"/>
      <c r="H21" s="149"/>
      <c r="I21" s="149"/>
      <c r="K21" s="149"/>
      <c r="L21" s="149"/>
      <c r="M21" s="149" t="s">
        <v>54</v>
      </c>
      <c r="P21" s="149"/>
      <c r="Q21" s="149"/>
      <c r="R21" s="149"/>
    </row>
    <row r="22" spans="1:18" s="146" customFormat="1" ht="15.75">
      <c r="A22" s="146" t="s">
        <v>53</v>
      </c>
      <c r="B22" s="149"/>
      <c r="C22" s="149"/>
      <c r="D22" s="149" t="s">
        <v>51</v>
      </c>
      <c r="E22" s="149"/>
      <c r="F22" s="149"/>
      <c r="G22" s="149"/>
      <c r="H22" s="149"/>
      <c r="I22" s="149"/>
      <c r="K22" s="149"/>
      <c r="L22" s="149"/>
      <c r="M22" s="149" t="s">
        <v>55</v>
      </c>
      <c r="P22" s="149"/>
      <c r="Q22" s="149"/>
      <c r="R22" s="149"/>
    </row>
    <row r="26" spans="1:18" ht="33.75">
      <c r="A26" s="5" t="s">
        <v>0</v>
      </c>
      <c r="B26" s="22"/>
      <c r="C26" s="6"/>
      <c r="D26" s="133" t="s">
        <v>220</v>
      </c>
      <c r="E26" s="63"/>
      <c r="F26" s="6"/>
      <c r="G26" s="6"/>
      <c r="H26" s="6"/>
      <c r="I26" s="6"/>
      <c r="J26" s="6"/>
      <c r="K26" s="7"/>
      <c r="L26" s="6"/>
      <c r="M26" s="6"/>
      <c r="N26" s="6"/>
      <c r="O26" s="6"/>
      <c r="P26" s="6"/>
      <c r="Q26" s="6"/>
      <c r="R26" s="29"/>
    </row>
    <row r="27" spans="1:18" ht="27" customHeight="1">
      <c r="A27" s="8"/>
      <c r="B27" s="137" t="s">
        <v>26</v>
      </c>
      <c r="C27" s="9"/>
      <c r="D27" s="9"/>
      <c r="E27" s="9"/>
      <c r="F27" s="9"/>
      <c r="G27" s="9"/>
      <c r="H27" s="9"/>
      <c r="I27" s="10"/>
      <c r="J27" s="10"/>
      <c r="K27" s="11"/>
      <c r="L27" s="9"/>
      <c r="M27" s="9"/>
      <c r="N27" s="9"/>
      <c r="O27" s="9"/>
      <c r="P27" s="9"/>
      <c r="Q27" s="9"/>
      <c r="R27" s="30" t="s">
        <v>922</v>
      </c>
    </row>
    <row r="28" spans="1:18" ht="22.5" customHeight="1">
      <c r="A28" s="12"/>
      <c r="B28" s="49"/>
      <c r="C28" s="13"/>
      <c r="D28" s="135" t="s">
        <v>231</v>
      </c>
      <c r="E28" s="14"/>
      <c r="F28" s="14"/>
      <c r="G28" s="14"/>
      <c r="H28" s="14"/>
      <c r="I28" s="14"/>
      <c r="J28" s="14"/>
      <c r="K28" s="15"/>
      <c r="L28" s="14"/>
      <c r="M28" s="14"/>
      <c r="N28" s="14"/>
      <c r="O28" s="14"/>
      <c r="P28" s="14"/>
      <c r="Q28" s="14"/>
      <c r="R28" s="31"/>
    </row>
    <row r="29" spans="1:18" s="77" customFormat="1" ht="38.25" customHeight="1" thickBot="1">
      <c r="A29" s="54" t="s">
        <v>1</v>
      </c>
      <c r="B29" s="75" t="s">
        <v>2</v>
      </c>
      <c r="C29" s="75" t="s">
        <v>3</v>
      </c>
      <c r="D29" s="75" t="s">
        <v>4</v>
      </c>
      <c r="E29" s="28" t="s">
        <v>5</v>
      </c>
      <c r="F29" s="28" t="s">
        <v>36</v>
      </c>
      <c r="G29" s="28" t="s">
        <v>20</v>
      </c>
      <c r="H29" s="28" t="s">
        <v>45</v>
      </c>
      <c r="I29" s="28" t="s">
        <v>38</v>
      </c>
      <c r="J29" s="28" t="s">
        <v>892</v>
      </c>
      <c r="K29" s="28" t="s">
        <v>21</v>
      </c>
      <c r="L29" s="28" t="s">
        <v>27</v>
      </c>
      <c r="M29" s="28" t="s">
        <v>23</v>
      </c>
      <c r="N29" s="28" t="s">
        <v>24</v>
      </c>
      <c r="O29" s="28" t="s">
        <v>860</v>
      </c>
      <c r="P29" s="28" t="s">
        <v>39</v>
      </c>
      <c r="Q29" s="28" t="s">
        <v>37</v>
      </c>
      <c r="R29" s="76" t="s">
        <v>25</v>
      </c>
    </row>
    <row r="30" spans="1:18" ht="33" customHeight="1" thickTop="1">
      <c r="A30" s="140" t="s">
        <v>50</v>
      </c>
      <c r="B30" s="107"/>
      <c r="C30" s="109"/>
      <c r="D30" s="110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4"/>
    </row>
    <row r="31" spans="1:18" ht="33" customHeight="1">
      <c r="A31" s="17">
        <v>20</v>
      </c>
      <c r="B31" s="115" t="s">
        <v>71</v>
      </c>
      <c r="C31" s="40" t="s">
        <v>138</v>
      </c>
      <c r="D31" s="40" t="s">
        <v>72</v>
      </c>
      <c r="E31" s="79">
        <v>2901.9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66.31</v>
      </c>
      <c r="N31" s="79">
        <v>0</v>
      </c>
      <c r="O31" s="79"/>
      <c r="P31" s="79">
        <v>-0.01</v>
      </c>
      <c r="Q31" s="79">
        <f>E31+F31+G31+I31-J31-L31-M31-K31+N31-P31</f>
        <v>2835.6000000000004</v>
      </c>
      <c r="R31" s="32"/>
    </row>
    <row r="32" spans="1:18" ht="33" customHeight="1">
      <c r="A32" s="17">
        <v>21</v>
      </c>
      <c r="B32" s="115" t="s">
        <v>77</v>
      </c>
      <c r="C32" s="40" t="s">
        <v>139</v>
      </c>
      <c r="D32" s="40" t="s">
        <v>140</v>
      </c>
      <c r="E32" s="79">
        <v>2901.9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66.31</v>
      </c>
      <c r="N32" s="79">
        <v>0</v>
      </c>
      <c r="O32" s="79"/>
      <c r="P32" s="79">
        <v>-0.01</v>
      </c>
      <c r="Q32" s="79">
        <f>E32+F32+G32+I32-J32-L32-M32-K32+N32-P32</f>
        <v>2835.6000000000004</v>
      </c>
      <c r="R32" s="32"/>
    </row>
    <row r="33" spans="1:18" ht="33" customHeight="1">
      <c r="A33" s="17">
        <v>22</v>
      </c>
      <c r="B33" s="115" t="s">
        <v>127</v>
      </c>
      <c r="C33" s="40" t="s">
        <v>128</v>
      </c>
      <c r="D33" s="40" t="s">
        <v>141</v>
      </c>
      <c r="E33" s="79">
        <v>2901.9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66.31</v>
      </c>
      <c r="N33" s="79">
        <v>0</v>
      </c>
      <c r="O33" s="79"/>
      <c r="P33" s="79">
        <v>-0.01</v>
      </c>
      <c r="Q33" s="79">
        <f>E33+F33+G33+I33-J33-L33-M33-K33+N33-P33</f>
        <v>2835.6000000000004</v>
      </c>
      <c r="R33" s="32"/>
    </row>
    <row r="34" spans="1:18" ht="33" customHeight="1">
      <c r="A34" s="145" t="s">
        <v>221</v>
      </c>
      <c r="B34" s="79"/>
      <c r="C34" s="16"/>
      <c r="D34" s="16"/>
      <c r="E34" s="80">
        <f>SUM(E31:E33)</f>
        <v>8705.7</v>
      </c>
      <c r="F34" s="80">
        <f aca="true" t="shared" si="4" ref="F34:Q34">SUM(F31:F33)</f>
        <v>0</v>
      </c>
      <c r="G34" s="80">
        <f t="shared" si="4"/>
        <v>0</v>
      </c>
      <c r="H34" s="80">
        <f t="shared" si="4"/>
        <v>0</v>
      </c>
      <c r="I34" s="80">
        <f t="shared" si="4"/>
        <v>0</v>
      </c>
      <c r="J34" s="80">
        <f t="shared" si="4"/>
        <v>0</v>
      </c>
      <c r="K34" s="80">
        <f t="shared" si="4"/>
        <v>0</v>
      </c>
      <c r="L34" s="80">
        <f t="shared" si="4"/>
        <v>0</v>
      </c>
      <c r="M34" s="80">
        <f t="shared" si="4"/>
        <v>198.93</v>
      </c>
      <c r="N34" s="80">
        <f t="shared" si="4"/>
        <v>0</v>
      </c>
      <c r="O34" s="80"/>
      <c r="P34" s="80">
        <f t="shared" si="4"/>
        <v>-0.03</v>
      </c>
      <c r="Q34" s="80">
        <f t="shared" si="4"/>
        <v>8506.800000000001</v>
      </c>
      <c r="R34" s="32"/>
    </row>
    <row r="35" spans="1:18" ht="33" customHeight="1">
      <c r="A35" s="140" t="s">
        <v>859</v>
      </c>
      <c r="B35" s="107"/>
      <c r="C35" s="109"/>
      <c r="D35" s="110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4"/>
    </row>
    <row r="36" spans="1:18" ht="33" customHeight="1">
      <c r="A36" s="154">
        <v>116</v>
      </c>
      <c r="B36" s="72" t="s">
        <v>157</v>
      </c>
      <c r="C36" s="47" t="s">
        <v>158</v>
      </c>
      <c r="D36" s="47" t="s">
        <v>10</v>
      </c>
      <c r="E36" s="72">
        <v>2500.05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7.66</v>
      </c>
      <c r="N36" s="72">
        <v>0</v>
      </c>
      <c r="O36" s="72"/>
      <c r="P36" s="72">
        <v>-0.01</v>
      </c>
      <c r="Q36" s="72">
        <f>E36+F36+G36+I36-J36-L36-M36-K36+N36-P36</f>
        <v>2492.4000000000005</v>
      </c>
      <c r="R36" s="32"/>
    </row>
    <row r="37" spans="1:18" ht="33" customHeight="1">
      <c r="A37" s="145" t="s">
        <v>221</v>
      </c>
      <c r="B37" s="79"/>
      <c r="C37" s="16"/>
      <c r="D37" s="16"/>
      <c r="E37" s="80">
        <f>E36</f>
        <v>2500.05</v>
      </c>
      <c r="F37" s="80">
        <f aca="true" t="shared" si="5" ref="F37:Q37">F36</f>
        <v>0</v>
      </c>
      <c r="G37" s="80">
        <f t="shared" si="5"/>
        <v>0</v>
      </c>
      <c r="H37" s="80">
        <f t="shared" si="5"/>
        <v>0</v>
      </c>
      <c r="I37" s="80">
        <f t="shared" si="5"/>
        <v>0</v>
      </c>
      <c r="J37" s="80">
        <f t="shared" si="5"/>
        <v>0</v>
      </c>
      <c r="K37" s="80">
        <f t="shared" si="5"/>
        <v>0</v>
      </c>
      <c r="L37" s="80">
        <f t="shared" si="5"/>
        <v>0</v>
      </c>
      <c r="M37" s="80">
        <f t="shared" si="5"/>
        <v>7.66</v>
      </c>
      <c r="N37" s="80">
        <f t="shared" si="5"/>
        <v>0</v>
      </c>
      <c r="O37" s="80"/>
      <c r="P37" s="80">
        <f t="shared" si="5"/>
        <v>-0.01</v>
      </c>
      <c r="Q37" s="80">
        <f t="shared" si="5"/>
        <v>2492.4000000000005</v>
      </c>
      <c r="R37" s="32"/>
    </row>
    <row r="38" spans="1:18" s="25" customFormat="1" ht="33" customHeight="1">
      <c r="A38" s="130"/>
      <c r="B38" s="60" t="s">
        <v>40</v>
      </c>
      <c r="C38" s="93"/>
      <c r="D38" s="93"/>
      <c r="E38" s="93">
        <f>E34+E37</f>
        <v>11205.75</v>
      </c>
      <c r="F38" s="93">
        <f aca="true" t="shared" si="6" ref="F38:Q38">F34+F37</f>
        <v>0</v>
      </c>
      <c r="G38" s="93">
        <f t="shared" si="6"/>
        <v>0</v>
      </c>
      <c r="H38" s="93">
        <f t="shared" si="6"/>
        <v>0</v>
      </c>
      <c r="I38" s="93">
        <f t="shared" si="6"/>
        <v>0</v>
      </c>
      <c r="J38" s="93">
        <f t="shared" si="6"/>
        <v>0</v>
      </c>
      <c r="K38" s="93">
        <f t="shared" si="6"/>
        <v>0</v>
      </c>
      <c r="L38" s="93">
        <f t="shared" si="6"/>
        <v>0</v>
      </c>
      <c r="M38" s="93">
        <f t="shared" si="6"/>
        <v>206.59</v>
      </c>
      <c r="N38" s="93">
        <f t="shared" si="6"/>
        <v>0</v>
      </c>
      <c r="O38" s="93"/>
      <c r="P38" s="93">
        <f t="shared" si="6"/>
        <v>-0.04</v>
      </c>
      <c r="Q38" s="93">
        <f t="shared" si="6"/>
        <v>10999.2</v>
      </c>
      <c r="R38" s="67"/>
    </row>
    <row r="39" spans="1:17" ht="90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4"/>
      <c r="O39" s="44"/>
      <c r="P39" s="44"/>
      <c r="Q39" s="39"/>
    </row>
    <row r="40" spans="2:18" s="146" customFormat="1" ht="27" customHeight="1">
      <c r="B40" s="149"/>
      <c r="C40" s="149"/>
      <c r="D40" s="149" t="s">
        <v>52</v>
      </c>
      <c r="E40" s="149"/>
      <c r="F40" s="149"/>
      <c r="G40" s="149"/>
      <c r="H40" s="149"/>
      <c r="I40" s="149"/>
      <c r="J40" s="149"/>
      <c r="K40" s="149"/>
      <c r="L40" s="149"/>
      <c r="M40" s="149" t="s">
        <v>54</v>
      </c>
      <c r="N40" s="149"/>
      <c r="O40" s="149"/>
      <c r="P40" s="149"/>
      <c r="Q40" s="149"/>
      <c r="R40" s="149"/>
    </row>
    <row r="41" spans="1:18" s="146" customFormat="1" ht="19.5" customHeight="1">
      <c r="A41" s="146" t="s">
        <v>53</v>
      </c>
      <c r="B41" s="149"/>
      <c r="C41" s="149"/>
      <c r="D41" s="149" t="s">
        <v>51</v>
      </c>
      <c r="E41" s="149"/>
      <c r="F41" s="149"/>
      <c r="G41" s="149"/>
      <c r="H41" s="149"/>
      <c r="I41" s="149"/>
      <c r="J41" s="149"/>
      <c r="K41" s="149"/>
      <c r="L41" s="149"/>
      <c r="M41" s="149" t="s">
        <v>55</v>
      </c>
      <c r="N41" s="149"/>
      <c r="O41" s="149"/>
      <c r="P41" s="149"/>
      <c r="Q41" s="149"/>
      <c r="R41" s="149"/>
    </row>
    <row r="43" spans="2:15" ht="18">
      <c r="B43" s="262" t="s">
        <v>861</v>
      </c>
      <c r="C43" s="262"/>
      <c r="D43" s="262"/>
      <c r="E43" s="262"/>
      <c r="F43" s="262"/>
      <c r="G43" s="262"/>
      <c r="H43" s="262"/>
      <c r="I43" s="262"/>
      <c r="J43" s="262"/>
      <c r="K43" s="263"/>
      <c r="L43" s="262"/>
      <c r="M43" s="262"/>
      <c r="N43" s="262"/>
      <c r="O43" s="262"/>
    </row>
    <row r="44" spans="1:18" ht="33.75">
      <c r="A44" s="5" t="s">
        <v>0</v>
      </c>
      <c r="B44" s="37"/>
      <c r="C44" s="6"/>
      <c r="D44" s="134" t="s">
        <v>220</v>
      </c>
      <c r="E44" s="6"/>
      <c r="F44" s="6"/>
      <c r="G44" s="6"/>
      <c r="H44" s="6"/>
      <c r="I44" s="6"/>
      <c r="J44" s="6"/>
      <c r="K44" s="7"/>
      <c r="L44" s="6"/>
      <c r="M44" s="6"/>
      <c r="N44" s="6"/>
      <c r="O44" s="6"/>
      <c r="P44" s="6"/>
      <c r="Q44" s="6"/>
      <c r="R44" s="29"/>
    </row>
    <row r="45" spans="1:18" ht="27" customHeight="1">
      <c r="A45" s="8"/>
      <c r="B45" s="137" t="s">
        <v>28</v>
      </c>
      <c r="C45" s="9"/>
      <c r="D45" s="9"/>
      <c r="E45" s="9"/>
      <c r="F45" s="9"/>
      <c r="G45" s="9"/>
      <c r="H45" s="9"/>
      <c r="I45" s="10"/>
      <c r="J45" s="10"/>
      <c r="K45" s="11"/>
      <c r="L45" s="9"/>
      <c r="M45" s="9"/>
      <c r="N45" s="9"/>
      <c r="O45" s="9"/>
      <c r="P45" s="9"/>
      <c r="Q45" s="9"/>
      <c r="R45" s="30" t="s">
        <v>923</v>
      </c>
    </row>
    <row r="46" spans="1:18" ht="24.75">
      <c r="A46" s="12"/>
      <c r="B46" s="13"/>
      <c r="C46" s="13"/>
      <c r="D46" s="135" t="s">
        <v>231</v>
      </c>
      <c r="E46" s="14"/>
      <c r="F46" s="14"/>
      <c r="G46" s="14"/>
      <c r="H46" s="14"/>
      <c r="I46" s="14"/>
      <c r="J46" s="14"/>
      <c r="K46" s="15"/>
      <c r="L46" s="14"/>
      <c r="M46" s="14"/>
      <c r="N46" s="14"/>
      <c r="O46" s="14"/>
      <c r="P46" s="14"/>
      <c r="Q46" s="14"/>
      <c r="R46" s="31"/>
    </row>
    <row r="47" spans="1:18" s="83" customFormat="1" ht="38.25" customHeight="1" thickBot="1">
      <c r="A47" s="81" t="s">
        <v>1</v>
      </c>
      <c r="B47" s="55" t="s">
        <v>2</v>
      </c>
      <c r="C47" s="55" t="s">
        <v>3</v>
      </c>
      <c r="D47" s="55" t="s">
        <v>4</v>
      </c>
      <c r="E47" s="56" t="s">
        <v>5</v>
      </c>
      <c r="F47" s="56" t="s">
        <v>36</v>
      </c>
      <c r="G47" s="56" t="s">
        <v>20</v>
      </c>
      <c r="H47" s="56" t="s">
        <v>45</v>
      </c>
      <c r="I47" s="56" t="s">
        <v>38</v>
      </c>
      <c r="J47" s="56" t="s">
        <v>892</v>
      </c>
      <c r="K47" s="56" t="s">
        <v>21</v>
      </c>
      <c r="L47" s="56" t="s">
        <v>27</v>
      </c>
      <c r="M47" s="56" t="s">
        <v>23</v>
      </c>
      <c r="N47" s="56" t="s">
        <v>24</v>
      </c>
      <c r="O47" s="28" t="s">
        <v>860</v>
      </c>
      <c r="P47" s="56" t="s">
        <v>39</v>
      </c>
      <c r="Q47" s="56" t="s">
        <v>37</v>
      </c>
      <c r="R47" s="82" t="s">
        <v>25</v>
      </c>
    </row>
    <row r="48" spans="1:18" ht="33" customHeight="1" thickTop="1">
      <c r="A48" s="141" t="s">
        <v>11</v>
      </c>
      <c r="B48" s="102"/>
      <c r="C48" s="105"/>
      <c r="D48" s="105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4"/>
    </row>
    <row r="49" spans="1:18" ht="33" customHeight="1">
      <c r="A49" s="154">
        <v>44</v>
      </c>
      <c r="B49" s="72" t="s">
        <v>94</v>
      </c>
      <c r="C49" s="1" t="s">
        <v>95</v>
      </c>
      <c r="D49" s="1" t="s">
        <v>49</v>
      </c>
      <c r="E49" s="72">
        <v>2099.95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64.28</v>
      </c>
      <c r="O49" s="72">
        <v>0</v>
      </c>
      <c r="P49" s="72">
        <v>0.03</v>
      </c>
      <c r="Q49" s="72">
        <f>E49+F49+G49+I49-J49-L49-M49-K49+N49-P49-O49</f>
        <v>2164.2</v>
      </c>
      <c r="R49" s="32"/>
    </row>
    <row r="50" spans="1:18" ht="33" customHeight="1">
      <c r="A50" s="154">
        <v>53</v>
      </c>
      <c r="B50" s="72" t="s">
        <v>44</v>
      </c>
      <c r="C50" s="1" t="s">
        <v>143</v>
      </c>
      <c r="D50" s="1" t="s">
        <v>49</v>
      </c>
      <c r="E50" s="72">
        <v>5500.05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627.55</v>
      </c>
      <c r="N50" s="72">
        <v>0</v>
      </c>
      <c r="O50" s="43">
        <v>1115</v>
      </c>
      <c r="P50" s="72">
        <v>-0.1</v>
      </c>
      <c r="Q50" s="72">
        <f>E50+F50+G50+I50-J50-L50-M50-K50+N50-P50-O50</f>
        <v>3757.6000000000004</v>
      </c>
      <c r="R50" s="32"/>
    </row>
    <row r="51" spans="1:18" ht="33" customHeight="1">
      <c r="A51" s="154">
        <v>61</v>
      </c>
      <c r="B51" s="72" t="s">
        <v>217</v>
      </c>
      <c r="C51" s="1" t="s">
        <v>218</v>
      </c>
      <c r="D51" s="1" t="s">
        <v>49</v>
      </c>
      <c r="E51" s="72">
        <v>8000.1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1161.56</v>
      </c>
      <c r="N51" s="72">
        <v>0</v>
      </c>
      <c r="O51" s="72">
        <v>0</v>
      </c>
      <c r="P51" s="72">
        <v>-0.06</v>
      </c>
      <c r="Q51" s="72">
        <f>E51+F51+G51+I51-J51-L51-M51-K51+N51-P51-O51</f>
        <v>6838.600000000001</v>
      </c>
      <c r="R51" s="32"/>
    </row>
    <row r="52" spans="1:18" ht="33" customHeight="1">
      <c r="A52" s="145" t="s">
        <v>221</v>
      </c>
      <c r="B52" s="72"/>
      <c r="C52" s="1"/>
      <c r="D52" s="1"/>
      <c r="E52" s="50">
        <f>SUM(E49:E51)</f>
        <v>15600.1</v>
      </c>
      <c r="F52" s="50">
        <f aca="true" t="shared" si="7" ref="F52:Q52">SUM(F49:F51)</f>
        <v>0</v>
      </c>
      <c r="G52" s="50">
        <f t="shared" si="7"/>
        <v>0</v>
      </c>
      <c r="H52" s="50">
        <f t="shared" si="7"/>
        <v>0</v>
      </c>
      <c r="I52" s="50">
        <f t="shared" si="7"/>
        <v>0</v>
      </c>
      <c r="J52" s="50">
        <f t="shared" si="7"/>
        <v>0</v>
      </c>
      <c r="K52" s="50">
        <f t="shared" si="7"/>
        <v>0</v>
      </c>
      <c r="L52" s="50">
        <f t="shared" si="7"/>
        <v>0</v>
      </c>
      <c r="M52" s="50">
        <f t="shared" si="7"/>
        <v>1789.11</v>
      </c>
      <c r="N52" s="50">
        <f t="shared" si="7"/>
        <v>64.28</v>
      </c>
      <c r="O52" s="50">
        <f t="shared" si="7"/>
        <v>1115</v>
      </c>
      <c r="P52" s="50">
        <f t="shared" si="7"/>
        <v>-0.13</v>
      </c>
      <c r="Q52" s="50">
        <f t="shared" si="7"/>
        <v>12760.400000000001</v>
      </c>
      <c r="R52" s="32"/>
    </row>
    <row r="53" spans="1:18" ht="33" customHeight="1">
      <c r="A53" s="141" t="s">
        <v>12</v>
      </c>
      <c r="B53" s="102"/>
      <c r="C53" s="105"/>
      <c r="D53" s="105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4"/>
    </row>
    <row r="54" spans="1:18" ht="33" customHeight="1">
      <c r="A54" s="154">
        <v>92</v>
      </c>
      <c r="B54" s="72" t="s">
        <v>132</v>
      </c>
      <c r="C54" s="1" t="s">
        <v>133</v>
      </c>
      <c r="D54" s="1" t="s">
        <v>144</v>
      </c>
      <c r="E54" s="72">
        <v>3150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113.57</v>
      </c>
      <c r="N54" s="72">
        <v>0</v>
      </c>
      <c r="O54" s="72">
        <v>0</v>
      </c>
      <c r="P54" s="72">
        <v>0.03</v>
      </c>
      <c r="Q54" s="72">
        <f>E54+F54+G54+I54-J54-L54-M54-K54+N54-P54</f>
        <v>3036.3999999999996</v>
      </c>
      <c r="R54" s="32"/>
    </row>
    <row r="55" spans="1:18" ht="33" customHeight="1">
      <c r="A55" s="145" t="s">
        <v>221</v>
      </c>
      <c r="B55" s="72"/>
      <c r="C55" s="1"/>
      <c r="D55" s="1"/>
      <c r="E55" s="78">
        <f aca="true" t="shared" si="8" ref="E55:Q55">SUM(E54:E54)</f>
        <v>3150</v>
      </c>
      <c r="F55" s="78">
        <f t="shared" si="8"/>
        <v>0</v>
      </c>
      <c r="G55" s="78">
        <f t="shared" si="8"/>
        <v>0</v>
      </c>
      <c r="H55" s="78">
        <f t="shared" si="8"/>
        <v>0</v>
      </c>
      <c r="I55" s="78">
        <f t="shared" si="8"/>
        <v>0</v>
      </c>
      <c r="J55" s="78">
        <f t="shared" si="8"/>
        <v>0</v>
      </c>
      <c r="K55" s="78">
        <f t="shared" si="8"/>
        <v>0</v>
      </c>
      <c r="L55" s="78">
        <f t="shared" si="8"/>
        <v>0</v>
      </c>
      <c r="M55" s="78">
        <f t="shared" si="8"/>
        <v>113.57</v>
      </c>
      <c r="N55" s="78">
        <f t="shared" si="8"/>
        <v>0</v>
      </c>
      <c r="O55" s="78">
        <v>0</v>
      </c>
      <c r="P55" s="78">
        <f t="shared" si="8"/>
        <v>0.03</v>
      </c>
      <c r="Q55" s="78">
        <f t="shared" si="8"/>
        <v>3036.3999999999996</v>
      </c>
      <c r="R55" s="32"/>
    </row>
    <row r="56" spans="1:18" s="25" customFormat="1" ht="33" customHeight="1">
      <c r="A56" s="65"/>
      <c r="B56" s="60" t="s">
        <v>40</v>
      </c>
      <c r="C56" s="66"/>
      <c r="D56" s="66"/>
      <c r="E56" s="93">
        <f>E52+E55</f>
        <v>18750.1</v>
      </c>
      <c r="F56" s="93">
        <f aca="true" t="shared" si="9" ref="F56:Q56">F52+F55</f>
        <v>0</v>
      </c>
      <c r="G56" s="93">
        <f t="shared" si="9"/>
        <v>0</v>
      </c>
      <c r="H56" s="93">
        <f t="shared" si="9"/>
        <v>0</v>
      </c>
      <c r="I56" s="93">
        <f t="shared" si="9"/>
        <v>0</v>
      </c>
      <c r="J56" s="93">
        <f t="shared" si="9"/>
        <v>0</v>
      </c>
      <c r="K56" s="93">
        <f t="shared" si="9"/>
        <v>0</v>
      </c>
      <c r="L56" s="93">
        <f t="shared" si="9"/>
        <v>0</v>
      </c>
      <c r="M56" s="93">
        <f t="shared" si="9"/>
        <v>1902.6799999999998</v>
      </c>
      <c r="N56" s="93">
        <f t="shared" si="9"/>
        <v>64.28</v>
      </c>
      <c r="O56" s="93">
        <f t="shared" si="9"/>
        <v>1115</v>
      </c>
      <c r="P56" s="93">
        <f t="shared" si="9"/>
        <v>-0.1</v>
      </c>
      <c r="Q56" s="93">
        <f t="shared" si="9"/>
        <v>15796.800000000001</v>
      </c>
      <c r="R56" s="67"/>
    </row>
    <row r="57" spans="11:16" ht="18">
      <c r="K57" s="3"/>
      <c r="N57" s="52"/>
      <c r="O57" s="52"/>
      <c r="P57" s="52"/>
    </row>
    <row r="58" spans="11:16" ht="18">
      <c r="K58" s="3"/>
      <c r="N58" s="52"/>
      <c r="O58" s="52"/>
      <c r="P58" s="52"/>
    </row>
    <row r="59" spans="11:16" ht="30.75" customHeight="1">
      <c r="K59" s="3"/>
      <c r="N59" s="52"/>
      <c r="O59" s="52"/>
      <c r="P59" s="52"/>
    </row>
    <row r="60" spans="14:16" ht="18">
      <c r="N60" s="52"/>
      <c r="O60" s="52"/>
      <c r="P60" s="52"/>
    </row>
    <row r="61" spans="2:18" s="146" customFormat="1" ht="15.75">
      <c r="B61" s="149"/>
      <c r="C61" s="149"/>
      <c r="D61" s="149" t="s">
        <v>52</v>
      </c>
      <c r="E61" s="149"/>
      <c r="F61" s="149"/>
      <c r="G61" s="149"/>
      <c r="H61" s="149"/>
      <c r="I61" s="149"/>
      <c r="J61" s="149"/>
      <c r="K61" s="149"/>
      <c r="L61" s="149"/>
      <c r="M61" s="149" t="s">
        <v>54</v>
      </c>
      <c r="N61" s="149"/>
      <c r="O61" s="149"/>
      <c r="P61" s="149"/>
      <c r="Q61" s="149"/>
      <c r="R61" s="149"/>
    </row>
    <row r="62" spans="1:18" s="146" customFormat="1" ht="15.75">
      <c r="A62" s="146" t="s">
        <v>53</v>
      </c>
      <c r="B62" s="149"/>
      <c r="C62" s="149"/>
      <c r="D62" s="149" t="s">
        <v>51</v>
      </c>
      <c r="E62" s="149"/>
      <c r="F62" s="149"/>
      <c r="G62" s="149"/>
      <c r="H62" s="149"/>
      <c r="I62" s="149"/>
      <c r="J62" s="149"/>
      <c r="K62" s="149"/>
      <c r="L62" s="149"/>
      <c r="M62" s="149" t="s">
        <v>55</v>
      </c>
      <c r="N62" s="149"/>
      <c r="O62" s="149"/>
      <c r="P62" s="149"/>
      <c r="Q62" s="149"/>
      <c r="R62" s="149"/>
    </row>
    <row r="65" spans="1:18" ht="33.75">
      <c r="A65" s="5" t="s">
        <v>0</v>
      </c>
      <c r="B65" s="22"/>
      <c r="C65" s="6"/>
      <c r="D65" s="133" t="s">
        <v>220</v>
      </c>
      <c r="E65" s="6"/>
      <c r="F65" s="6"/>
      <c r="G65" s="6"/>
      <c r="H65" s="6"/>
      <c r="I65" s="6"/>
      <c r="J65" s="6"/>
      <c r="K65" s="7"/>
      <c r="L65" s="6"/>
      <c r="M65" s="6"/>
      <c r="N65" s="6"/>
      <c r="O65" s="6"/>
      <c r="P65" s="6"/>
      <c r="Q65" s="6"/>
      <c r="R65" s="29"/>
    </row>
    <row r="66" spans="1:18" ht="39.75" customHeight="1">
      <c r="A66" s="8"/>
      <c r="B66" s="137" t="s">
        <v>29</v>
      </c>
      <c r="C66" s="9"/>
      <c r="D66" s="9"/>
      <c r="E66" s="9"/>
      <c r="F66" s="9"/>
      <c r="G66" s="9"/>
      <c r="H66" s="9"/>
      <c r="I66" s="10"/>
      <c r="J66" s="10"/>
      <c r="K66" s="11"/>
      <c r="L66" s="9"/>
      <c r="M66" s="9"/>
      <c r="N66" s="9"/>
      <c r="O66" s="9"/>
      <c r="P66" s="9"/>
      <c r="Q66" s="9"/>
      <c r="R66" s="30" t="s">
        <v>924</v>
      </c>
    </row>
    <row r="67" spans="1:18" ht="39" customHeight="1">
      <c r="A67" s="12"/>
      <c r="B67" s="13"/>
      <c r="C67" s="13"/>
      <c r="D67" s="135" t="s">
        <v>231</v>
      </c>
      <c r="E67" s="14"/>
      <c r="F67" s="14"/>
      <c r="G67" s="14"/>
      <c r="H67" s="14"/>
      <c r="I67" s="14"/>
      <c r="J67" s="14"/>
      <c r="K67" s="15"/>
      <c r="L67" s="14"/>
      <c r="M67" s="14"/>
      <c r="N67" s="14"/>
      <c r="O67" s="14"/>
      <c r="P67" s="14"/>
      <c r="Q67" s="14"/>
      <c r="R67" s="31"/>
    </row>
    <row r="68" spans="1:18" s="58" customFormat="1" ht="30" customHeight="1" thickBot="1">
      <c r="A68" s="54" t="s">
        <v>1</v>
      </c>
      <c r="B68" s="55" t="s">
        <v>2</v>
      </c>
      <c r="C68" s="55" t="s">
        <v>3</v>
      </c>
      <c r="D68" s="55" t="s">
        <v>4</v>
      </c>
      <c r="E68" s="46" t="s">
        <v>5</v>
      </c>
      <c r="F68" s="28" t="s">
        <v>36</v>
      </c>
      <c r="G68" s="28" t="s">
        <v>20</v>
      </c>
      <c r="H68" s="28" t="s">
        <v>46</v>
      </c>
      <c r="I68" s="46" t="s">
        <v>38</v>
      </c>
      <c r="J68" s="46" t="s">
        <v>892</v>
      </c>
      <c r="K68" s="46" t="s">
        <v>21</v>
      </c>
      <c r="L68" s="28" t="s">
        <v>27</v>
      </c>
      <c r="M68" s="56" t="s">
        <v>23</v>
      </c>
      <c r="N68" s="28" t="s">
        <v>24</v>
      </c>
      <c r="O68" s="28" t="s">
        <v>860</v>
      </c>
      <c r="P68" s="28" t="s">
        <v>39</v>
      </c>
      <c r="Q68" s="28" t="s">
        <v>37</v>
      </c>
      <c r="R68" s="57" t="s">
        <v>25</v>
      </c>
    </row>
    <row r="69" spans="1:18" ht="33" customHeight="1" thickTop="1">
      <c r="A69" s="141" t="s">
        <v>145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6"/>
      <c r="L69" s="105"/>
      <c r="M69" s="105"/>
      <c r="N69" s="105"/>
      <c r="O69" s="105"/>
      <c r="P69" s="105"/>
      <c r="Q69" s="105"/>
      <c r="R69" s="108"/>
    </row>
    <row r="70" spans="1:18" ht="38.25" customHeight="1">
      <c r="A70" s="154">
        <v>1</v>
      </c>
      <c r="B70" s="72" t="s">
        <v>88</v>
      </c>
      <c r="C70" s="47" t="s">
        <v>89</v>
      </c>
      <c r="D70" s="47" t="s">
        <v>146</v>
      </c>
      <c r="E70" s="72">
        <v>5500.05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627.55</v>
      </c>
      <c r="N70" s="72">
        <v>0</v>
      </c>
      <c r="O70" s="72"/>
      <c r="P70" s="72">
        <v>-0.1</v>
      </c>
      <c r="Q70" s="72">
        <f>E70+F70+G70+I70-J70-L70-M70-K70+N70-P70</f>
        <v>4872.6</v>
      </c>
      <c r="R70" s="113"/>
    </row>
    <row r="71" spans="1:18" ht="38.25" customHeight="1">
      <c r="A71" s="154">
        <v>47</v>
      </c>
      <c r="B71" s="72" t="s">
        <v>147</v>
      </c>
      <c r="C71" s="47" t="s">
        <v>148</v>
      </c>
      <c r="D71" s="47" t="s">
        <v>142</v>
      </c>
      <c r="E71" s="72">
        <v>3250.05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124.46</v>
      </c>
      <c r="N71" s="72">
        <v>0</v>
      </c>
      <c r="O71" s="72"/>
      <c r="P71" s="72">
        <v>-0.01</v>
      </c>
      <c r="Q71" s="72">
        <f>E71+F71+G71+I71-J71-L71-M71-K71+N71-P71</f>
        <v>3125.6000000000004</v>
      </c>
      <c r="R71" s="32"/>
    </row>
    <row r="72" spans="1:18" ht="30" customHeight="1">
      <c r="A72" s="145" t="s">
        <v>221</v>
      </c>
      <c r="B72" s="43"/>
      <c r="C72" s="47"/>
      <c r="D72" s="47"/>
      <c r="E72" s="50">
        <f>SUM(E70:E71)</f>
        <v>8750.1</v>
      </c>
      <c r="F72" s="50">
        <f aca="true" t="shared" si="10" ref="F72:Q72">SUM(F70:F71)</f>
        <v>0</v>
      </c>
      <c r="G72" s="50">
        <f t="shared" si="10"/>
        <v>0</v>
      </c>
      <c r="H72" s="50">
        <f t="shared" si="10"/>
        <v>0</v>
      </c>
      <c r="I72" s="50">
        <f t="shared" si="10"/>
        <v>0</v>
      </c>
      <c r="J72" s="50">
        <f t="shared" si="10"/>
        <v>0</v>
      </c>
      <c r="K72" s="50">
        <f t="shared" si="10"/>
        <v>0</v>
      </c>
      <c r="L72" s="50">
        <f t="shared" si="10"/>
        <v>0</v>
      </c>
      <c r="M72" s="50">
        <f t="shared" si="10"/>
        <v>752.01</v>
      </c>
      <c r="N72" s="50">
        <f t="shared" si="10"/>
        <v>0</v>
      </c>
      <c r="O72" s="50"/>
      <c r="P72" s="50">
        <f t="shared" si="10"/>
        <v>-0.11</v>
      </c>
      <c r="Q72" s="50">
        <f t="shared" si="10"/>
        <v>7998.200000000001</v>
      </c>
      <c r="R72" s="35"/>
    </row>
    <row r="73" spans="1:18" ht="33" customHeight="1">
      <c r="A73" s="141" t="s">
        <v>227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6"/>
      <c r="L73" s="105"/>
      <c r="M73" s="105"/>
      <c r="N73" s="105"/>
      <c r="O73" s="105"/>
      <c r="P73" s="105"/>
      <c r="Q73" s="105"/>
      <c r="R73" s="108"/>
    </row>
    <row r="74" spans="1:18" ht="38.25" customHeight="1">
      <c r="A74" s="154">
        <v>8</v>
      </c>
      <c r="B74" s="79" t="s">
        <v>106</v>
      </c>
      <c r="C74" s="47" t="s">
        <v>107</v>
      </c>
      <c r="D74" s="1" t="s">
        <v>862</v>
      </c>
      <c r="E74" s="79">
        <v>2200.05</v>
      </c>
      <c r="F74" s="79"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39.46</v>
      </c>
      <c r="O74" s="79"/>
      <c r="P74" s="79">
        <v>-0.09</v>
      </c>
      <c r="Q74" s="79">
        <f>E74+F74+G74+I74-J74-L74-M74-K74+N74-P74</f>
        <v>2239.6000000000004</v>
      </c>
      <c r="R74" s="32"/>
    </row>
    <row r="75" spans="1:18" ht="38.25" customHeight="1">
      <c r="A75" s="154">
        <v>38</v>
      </c>
      <c r="B75" s="79" t="s">
        <v>81</v>
      </c>
      <c r="C75" s="47" t="s">
        <v>82</v>
      </c>
      <c r="D75" s="1" t="s">
        <v>862</v>
      </c>
      <c r="E75" s="79">
        <v>2239.65</v>
      </c>
      <c r="F75" s="79"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35.16</v>
      </c>
      <c r="O75" s="79"/>
      <c r="P75" s="79">
        <v>0.01</v>
      </c>
      <c r="Q75" s="79">
        <f>E75+F75+G75+I75-J75-L75-M75-K75+N75-P75</f>
        <v>2274.7999999999997</v>
      </c>
      <c r="R75" s="47"/>
    </row>
    <row r="76" spans="1:18" ht="30" customHeight="1">
      <c r="A76" s="145" t="s">
        <v>221</v>
      </c>
      <c r="B76" s="43"/>
      <c r="C76" s="47"/>
      <c r="D76" s="47"/>
      <c r="E76" s="50">
        <f aca="true" t="shared" si="11" ref="E76:N76">SUM(E74:E75)</f>
        <v>4439.700000000001</v>
      </c>
      <c r="F76" s="50">
        <f t="shared" si="11"/>
        <v>0</v>
      </c>
      <c r="G76" s="50">
        <f t="shared" si="11"/>
        <v>0</v>
      </c>
      <c r="H76" s="50">
        <f t="shared" si="11"/>
        <v>0</v>
      </c>
      <c r="I76" s="50">
        <f t="shared" si="11"/>
        <v>0</v>
      </c>
      <c r="J76" s="50">
        <f t="shared" si="11"/>
        <v>0</v>
      </c>
      <c r="K76" s="50">
        <f t="shared" si="11"/>
        <v>0</v>
      </c>
      <c r="L76" s="50">
        <f t="shared" si="11"/>
        <v>0</v>
      </c>
      <c r="M76" s="50">
        <f t="shared" si="11"/>
        <v>0</v>
      </c>
      <c r="N76" s="50">
        <f t="shared" si="11"/>
        <v>74.62</v>
      </c>
      <c r="O76" s="50"/>
      <c r="P76" s="50">
        <f>SUM(P74:P75)</f>
        <v>-0.08</v>
      </c>
      <c r="Q76" s="50">
        <f>SUM(Q74:Q75)</f>
        <v>4514.4</v>
      </c>
      <c r="R76" s="35"/>
    </row>
    <row r="77" spans="1:18" s="25" customFormat="1" ht="30" customHeight="1">
      <c r="A77" s="65"/>
      <c r="B77" s="60" t="s">
        <v>40</v>
      </c>
      <c r="C77" s="74"/>
      <c r="D77" s="74"/>
      <c r="E77" s="93">
        <f>E72+E76</f>
        <v>13189.800000000001</v>
      </c>
      <c r="F77" s="93">
        <f aca="true" t="shared" si="12" ref="F77:Q77">F72+F76</f>
        <v>0</v>
      </c>
      <c r="G77" s="93">
        <f t="shared" si="12"/>
        <v>0</v>
      </c>
      <c r="H77" s="93">
        <f t="shared" si="12"/>
        <v>0</v>
      </c>
      <c r="I77" s="93">
        <f t="shared" si="12"/>
        <v>0</v>
      </c>
      <c r="J77" s="93">
        <f t="shared" si="12"/>
        <v>0</v>
      </c>
      <c r="K77" s="93">
        <f t="shared" si="12"/>
        <v>0</v>
      </c>
      <c r="L77" s="93">
        <f t="shared" si="12"/>
        <v>0</v>
      </c>
      <c r="M77" s="93">
        <f t="shared" si="12"/>
        <v>752.01</v>
      </c>
      <c r="N77" s="93">
        <f t="shared" si="12"/>
        <v>74.62</v>
      </c>
      <c r="O77" s="93">
        <f t="shared" si="12"/>
        <v>0</v>
      </c>
      <c r="P77" s="93">
        <f t="shared" si="12"/>
        <v>-0.19</v>
      </c>
      <c r="Q77" s="93">
        <f t="shared" si="12"/>
        <v>12512.6</v>
      </c>
      <c r="R77" s="66"/>
    </row>
    <row r="78" ht="92.25" customHeight="1">
      <c r="K78" s="3"/>
    </row>
    <row r="79" spans="2:18" s="146" customFormat="1" ht="15.75">
      <c r="B79" s="149"/>
      <c r="C79" s="149"/>
      <c r="D79" s="149" t="s">
        <v>52</v>
      </c>
      <c r="E79" s="149"/>
      <c r="F79" s="149"/>
      <c r="G79" s="149"/>
      <c r="H79" s="149"/>
      <c r="I79" s="149"/>
      <c r="J79" s="149"/>
      <c r="K79" s="149"/>
      <c r="L79" s="149"/>
      <c r="M79" s="149" t="s">
        <v>54</v>
      </c>
      <c r="N79" s="149"/>
      <c r="O79" s="149"/>
      <c r="P79" s="149"/>
      <c r="Q79" s="149"/>
      <c r="R79" s="149"/>
    </row>
    <row r="80" spans="1:18" s="146" customFormat="1" ht="15.75">
      <c r="A80" s="146" t="s">
        <v>53</v>
      </c>
      <c r="B80" s="149"/>
      <c r="C80" s="149"/>
      <c r="D80" s="149" t="s">
        <v>51</v>
      </c>
      <c r="E80" s="149"/>
      <c r="F80" s="149"/>
      <c r="G80" s="149"/>
      <c r="H80" s="149"/>
      <c r="I80" s="149"/>
      <c r="J80" s="149"/>
      <c r="K80" s="149"/>
      <c r="L80" s="149"/>
      <c r="M80" s="149" t="s">
        <v>55</v>
      </c>
      <c r="N80" s="149"/>
      <c r="O80" s="149"/>
      <c r="P80" s="149"/>
      <c r="Q80" s="149"/>
      <c r="R80" s="149"/>
    </row>
    <row r="81" spans="2:17" ht="18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18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4" spans="1:18" ht="26.25" customHeight="1">
      <c r="A84" s="5" t="s">
        <v>0</v>
      </c>
      <c r="B84" s="37"/>
      <c r="C84" s="6"/>
      <c r="D84" s="134" t="s">
        <v>220</v>
      </c>
      <c r="E84" s="6"/>
      <c r="F84" s="6"/>
      <c r="G84" s="6"/>
      <c r="H84" s="6"/>
      <c r="I84" s="6"/>
      <c r="J84" s="6"/>
      <c r="K84" s="7"/>
      <c r="L84" s="6"/>
      <c r="M84" s="6"/>
      <c r="N84" s="6"/>
      <c r="O84" s="6"/>
      <c r="P84" s="6"/>
      <c r="Q84" s="6"/>
      <c r="R84" s="29"/>
    </row>
    <row r="85" spans="1:18" ht="25.5" customHeight="1">
      <c r="A85" s="8"/>
      <c r="B85" s="138" t="s">
        <v>30</v>
      </c>
      <c r="C85" s="9"/>
      <c r="D85" s="9"/>
      <c r="E85" s="9"/>
      <c r="F85" s="9"/>
      <c r="G85" s="9"/>
      <c r="H85" s="9"/>
      <c r="I85" s="10"/>
      <c r="J85" s="10"/>
      <c r="K85" s="11"/>
      <c r="L85" s="9"/>
      <c r="M85" s="9"/>
      <c r="N85" s="9"/>
      <c r="O85" s="9"/>
      <c r="P85" s="9"/>
      <c r="Q85" s="9"/>
      <c r="R85" s="30" t="s">
        <v>925</v>
      </c>
    </row>
    <row r="86" spans="1:18" ht="23.25" customHeight="1">
      <c r="A86" s="12"/>
      <c r="B86" s="49"/>
      <c r="C86" s="13"/>
      <c r="D86" s="135" t="s">
        <v>231</v>
      </c>
      <c r="E86" s="14"/>
      <c r="F86" s="14"/>
      <c r="G86" s="14"/>
      <c r="H86" s="14"/>
      <c r="I86" s="14"/>
      <c r="J86" s="14"/>
      <c r="K86" s="15"/>
      <c r="L86" s="14"/>
      <c r="M86" s="14"/>
      <c r="N86" s="14"/>
      <c r="O86" s="14"/>
      <c r="P86" s="14"/>
      <c r="Q86" s="14"/>
      <c r="R86" s="31"/>
    </row>
    <row r="87" spans="1:18" s="58" customFormat="1" ht="30" customHeight="1" thickBot="1">
      <c r="A87" s="54" t="s">
        <v>1</v>
      </c>
      <c r="B87" s="55" t="s">
        <v>2</v>
      </c>
      <c r="C87" s="55" t="s">
        <v>3</v>
      </c>
      <c r="D87" s="55" t="s">
        <v>4</v>
      </c>
      <c r="E87" s="46" t="s">
        <v>5</v>
      </c>
      <c r="F87" s="28" t="s">
        <v>36</v>
      </c>
      <c r="G87" s="28" t="s">
        <v>20</v>
      </c>
      <c r="H87" s="28" t="s">
        <v>45</v>
      </c>
      <c r="I87" s="46" t="s">
        <v>38</v>
      </c>
      <c r="J87" s="46" t="s">
        <v>892</v>
      </c>
      <c r="K87" s="46" t="s">
        <v>21</v>
      </c>
      <c r="L87" s="28" t="s">
        <v>27</v>
      </c>
      <c r="M87" s="56" t="s">
        <v>23</v>
      </c>
      <c r="N87" s="28" t="s">
        <v>24</v>
      </c>
      <c r="O87" s="28" t="s">
        <v>860</v>
      </c>
      <c r="P87" s="28" t="s">
        <v>39</v>
      </c>
      <c r="Q87" s="28" t="s">
        <v>37</v>
      </c>
      <c r="R87" s="57" t="s">
        <v>25</v>
      </c>
    </row>
    <row r="88" spans="1:18" ht="28.5" customHeight="1" thickTop="1">
      <c r="A88" s="141" t="s">
        <v>149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6"/>
      <c r="L88" s="105"/>
      <c r="M88" s="105"/>
      <c r="N88" s="105"/>
      <c r="O88" s="105"/>
      <c r="P88" s="105"/>
      <c r="Q88" s="105"/>
      <c r="R88" s="104"/>
    </row>
    <row r="89" spans="1:18" s="45" customFormat="1" ht="39" customHeight="1">
      <c r="A89" s="154">
        <v>2</v>
      </c>
      <c r="B89" s="79" t="s">
        <v>150</v>
      </c>
      <c r="C89" s="18" t="s">
        <v>116</v>
      </c>
      <c r="D89" s="18" t="s">
        <v>151</v>
      </c>
      <c r="E89" s="79">
        <v>4297.5</v>
      </c>
      <c r="F89" s="79">
        <v>0</v>
      </c>
      <c r="G89" s="79">
        <v>0</v>
      </c>
      <c r="H89" s="79">
        <v>0</v>
      </c>
      <c r="I89" s="79">
        <v>0</v>
      </c>
      <c r="J89" s="79">
        <v>0</v>
      </c>
      <c r="K89" s="85">
        <v>0</v>
      </c>
      <c r="L89" s="79">
        <v>0</v>
      </c>
      <c r="M89" s="79">
        <v>397.66</v>
      </c>
      <c r="N89" s="79">
        <v>0</v>
      </c>
      <c r="O89" s="79"/>
      <c r="P89" s="79">
        <v>-0.16</v>
      </c>
      <c r="Q89" s="79">
        <f>E89+F89+G89+I89-J89-L89-M89-K89+N89-P89</f>
        <v>3900</v>
      </c>
      <c r="R89" s="73"/>
    </row>
    <row r="90" spans="1:18" ht="27" customHeight="1">
      <c r="A90" s="145" t="s">
        <v>221</v>
      </c>
      <c r="B90" s="79"/>
      <c r="C90" s="1"/>
      <c r="D90" s="1"/>
      <c r="E90" s="36">
        <f aca="true" t="shared" si="13" ref="E90:Q90">SUM(E89:E89)</f>
        <v>4297.5</v>
      </c>
      <c r="F90" s="80">
        <f t="shared" si="13"/>
        <v>0</v>
      </c>
      <c r="G90" s="80">
        <f t="shared" si="13"/>
        <v>0</v>
      </c>
      <c r="H90" s="80">
        <f t="shared" si="13"/>
        <v>0</v>
      </c>
      <c r="I90" s="80">
        <f t="shared" si="13"/>
        <v>0</v>
      </c>
      <c r="J90" s="36">
        <f t="shared" si="13"/>
        <v>0</v>
      </c>
      <c r="K90" s="80">
        <f t="shared" si="13"/>
        <v>0</v>
      </c>
      <c r="L90" s="80">
        <f t="shared" si="13"/>
        <v>0</v>
      </c>
      <c r="M90" s="36">
        <f t="shared" si="13"/>
        <v>397.66</v>
      </c>
      <c r="N90" s="80">
        <f t="shared" si="13"/>
        <v>0</v>
      </c>
      <c r="O90" s="80"/>
      <c r="P90" s="80">
        <f t="shared" si="13"/>
        <v>-0.16</v>
      </c>
      <c r="Q90" s="80">
        <f t="shared" si="13"/>
        <v>3900</v>
      </c>
      <c r="R90" s="32"/>
    </row>
    <row r="91" spans="1:18" ht="28.5" customHeight="1">
      <c r="A91" s="141" t="s">
        <v>152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6"/>
      <c r="L91" s="105"/>
      <c r="M91" s="105"/>
      <c r="N91" s="105"/>
      <c r="O91" s="105"/>
      <c r="P91" s="105"/>
      <c r="Q91" s="105"/>
      <c r="R91" s="104"/>
    </row>
    <row r="92" spans="1:18" s="45" customFormat="1" ht="39" customHeight="1">
      <c r="A92" s="154">
        <v>3</v>
      </c>
      <c r="B92" s="79" t="s">
        <v>122</v>
      </c>
      <c r="C92" s="18" t="s">
        <v>153</v>
      </c>
      <c r="D92" s="18" t="s">
        <v>154</v>
      </c>
      <c r="E92" s="79">
        <v>4297.5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85">
        <v>0</v>
      </c>
      <c r="L92" s="79">
        <v>0</v>
      </c>
      <c r="M92" s="79">
        <v>397.66</v>
      </c>
      <c r="N92" s="79">
        <v>0</v>
      </c>
      <c r="O92" s="79"/>
      <c r="P92" s="79">
        <v>-0.16</v>
      </c>
      <c r="Q92" s="79">
        <f>E92+F92+G92+I92-J92-L92-M92-K92+N92-P92</f>
        <v>3900</v>
      </c>
      <c r="R92" s="73"/>
    </row>
    <row r="93" spans="1:18" ht="21" customHeight="1">
      <c r="A93" s="145" t="s">
        <v>221</v>
      </c>
      <c r="B93" s="79"/>
      <c r="C93" s="1"/>
      <c r="D93" s="1"/>
      <c r="E93" s="36">
        <f aca="true" t="shared" si="14" ref="E93:Q93">SUM(E92:E92)</f>
        <v>4297.5</v>
      </c>
      <c r="F93" s="80">
        <f t="shared" si="14"/>
        <v>0</v>
      </c>
      <c r="G93" s="80">
        <f t="shared" si="14"/>
        <v>0</v>
      </c>
      <c r="H93" s="80">
        <f t="shared" si="14"/>
        <v>0</v>
      </c>
      <c r="I93" s="80">
        <f t="shared" si="14"/>
        <v>0</v>
      </c>
      <c r="J93" s="36">
        <f t="shared" si="14"/>
        <v>0</v>
      </c>
      <c r="K93" s="80">
        <f t="shared" si="14"/>
        <v>0</v>
      </c>
      <c r="L93" s="80">
        <f t="shared" si="14"/>
        <v>0</v>
      </c>
      <c r="M93" s="36">
        <f t="shared" si="14"/>
        <v>397.66</v>
      </c>
      <c r="N93" s="80">
        <f t="shared" si="14"/>
        <v>0</v>
      </c>
      <c r="O93" s="80"/>
      <c r="P93" s="80">
        <f t="shared" si="14"/>
        <v>-0.16</v>
      </c>
      <c r="Q93" s="80">
        <f t="shared" si="14"/>
        <v>3900</v>
      </c>
      <c r="R93" s="32"/>
    </row>
    <row r="94" spans="1:18" s="25" customFormat="1" ht="27" customHeight="1">
      <c r="A94" s="65"/>
      <c r="B94" s="60" t="s">
        <v>40</v>
      </c>
      <c r="C94" s="66"/>
      <c r="D94" s="66"/>
      <c r="E94" s="93">
        <f>E90+E93</f>
        <v>8595</v>
      </c>
      <c r="F94" s="93">
        <f aca="true" t="shared" si="15" ref="F94:Q94">F90+F93</f>
        <v>0</v>
      </c>
      <c r="G94" s="93">
        <f t="shared" si="15"/>
        <v>0</v>
      </c>
      <c r="H94" s="93">
        <f t="shared" si="15"/>
        <v>0</v>
      </c>
      <c r="I94" s="93">
        <f t="shared" si="15"/>
        <v>0</v>
      </c>
      <c r="J94" s="93">
        <f t="shared" si="15"/>
        <v>0</v>
      </c>
      <c r="K94" s="93">
        <f t="shared" si="15"/>
        <v>0</v>
      </c>
      <c r="L94" s="93">
        <f t="shared" si="15"/>
        <v>0</v>
      </c>
      <c r="M94" s="93">
        <f t="shared" si="15"/>
        <v>795.32</v>
      </c>
      <c r="N94" s="93">
        <f t="shared" si="15"/>
        <v>0</v>
      </c>
      <c r="O94" s="93">
        <f t="shared" si="15"/>
        <v>0</v>
      </c>
      <c r="P94" s="93">
        <f t="shared" si="15"/>
        <v>-0.32</v>
      </c>
      <c r="Q94" s="93">
        <f t="shared" si="15"/>
        <v>7800</v>
      </c>
      <c r="R94" s="67"/>
    </row>
    <row r="95" spans="1:18" ht="18">
      <c r="A95" s="23"/>
      <c r="B95" s="10"/>
      <c r="C95" s="10"/>
      <c r="D95" s="10"/>
      <c r="E95" s="10"/>
      <c r="F95" s="10"/>
      <c r="G95" s="10"/>
      <c r="H95" s="10"/>
      <c r="I95" s="10"/>
      <c r="J95" s="10"/>
      <c r="K95" s="24"/>
      <c r="L95" s="10"/>
      <c r="M95" s="10"/>
      <c r="N95" s="10"/>
      <c r="O95" s="10"/>
      <c r="P95" s="10"/>
      <c r="Q95" s="10"/>
      <c r="R95" s="34"/>
    </row>
    <row r="96" spans="1:18" ht="18">
      <c r="A96" s="23"/>
      <c r="B96" s="10"/>
      <c r="C96" s="10"/>
      <c r="D96" s="10"/>
      <c r="E96" s="10"/>
      <c r="F96" s="10"/>
      <c r="G96" s="10"/>
      <c r="H96" s="10"/>
      <c r="I96" s="10"/>
      <c r="J96" s="10"/>
      <c r="K96" s="24"/>
      <c r="L96" s="10"/>
      <c r="M96" s="10"/>
      <c r="N96" s="10"/>
      <c r="O96" s="10"/>
      <c r="P96" s="10"/>
      <c r="Q96" s="10"/>
      <c r="R96" s="34"/>
    </row>
    <row r="97" spans="1:18" ht="18">
      <c r="A97" s="23"/>
      <c r="B97" s="10"/>
      <c r="C97" s="10"/>
      <c r="D97" s="10"/>
      <c r="E97" s="10"/>
      <c r="F97" s="10"/>
      <c r="G97" s="10"/>
      <c r="H97" s="10"/>
      <c r="I97" s="10"/>
      <c r="J97" s="10"/>
      <c r="K97" s="24"/>
      <c r="L97" s="10"/>
      <c r="M97" s="10"/>
      <c r="N97" s="10"/>
      <c r="O97" s="10"/>
      <c r="P97" s="10"/>
      <c r="Q97" s="10"/>
      <c r="R97" s="34"/>
    </row>
    <row r="98" spans="1:18" ht="26.25" customHeight="1">
      <c r="A98" s="23"/>
      <c r="B98" s="10"/>
      <c r="C98" s="10"/>
      <c r="D98" s="10"/>
      <c r="E98" s="10"/>
      <c r="F98" s="10"/>
      <c r="G98" s="10"/>
      <c r="H98" s="10"/>
      <c r="I98" s="10"/>
      <c r="J98" s="10"/>
      <c r="K98" s="24"/>
      <c r="L98" s="10"/>
      <c r="M98" s="10"/>
      <c r="N98" s="10"/>
      <c r="O98" s="10"/>
      <c r="P98" s="10"/>
      <c r="Q98" s="10"/>
      <c r="R98" s="34"/>
    </row>
    <row r="99" spans="1:18" s="146" customFormat="1" ht="15.75">
      <c r="A99" s="150"/>
      <c r="B99" s="151"/>
      <c r="C99" s="151"/>
      <c r="D99" s="151" t="s">
        <v>52</v>
      </c>
      <c r="E99" s="151"/>
      <c r="F99" s="151"/>
      <c r="G99" s="151"/>
      <c r="H99" s="151"/>
      <c r="I99" s="151"/>
      <c r="J99" s="151"/>
      <c r="K99" s="151"/>
      <c r="L99" s="151"/>
      <c r="M99" s="149" t="s">
        <v>54</v>
      </c>
      <c r="N99" s="151"/>
      <c r="O99" s="151"/>
      <c r="P99" s="151"/>
      <c r="Q99" s="151"/>
      <c r="R99" s="151"/>
    </row>
    <row r="100" spans="1:18" s="146" customFormat="1" ht="15.75">
      <c r="A100" s="150" t="s">
        <v>53</v>
      </c>
      <c r="B100" s="151"/>
      <c r="C100" s="151"/>
      <c r="D100" s="149" t="s">
        <v>51</v>
      </c>
      <c r="E100" s="151"/>
      <c r="F100" s="151"/>
      <c r="G100" s="151"/>
      <c r="H100" s="151"/>
      <c r="I100" s="151"/>
      <c r="J100" s="151"/>
      <c r="K100" s="151"/>
      <c r="L100" s="151"/>
      <c r="M100" s="149" t="s">
        <v>55</v>
      </c>
      <c r="N100" s="151"/>
      <c r="O100" s="151"/>
      <c r="P100" s="151"/>
      <c r="Q100" s="151"/>
      <c r="R100" s="151"/>
    </row>
    <row r="101" spans="1:18" ht="18">
      <c r="A101" s="23"/>
      <c r="B101" s="10"/>
      <c r="C101" s="10"/>
      <c r="D101" s="10"/>
      <c r="E101" s="10"/>
      <c r="F101" s="10"/>
      <c r="G101" s="10"/>
      <c r="H101" s="10"/>
      <c r="I101" s="10"/>
      <c r="J101" s="10"/>
      <c r="K101" s="24"/>
      <c r="L101" s="10"/>
      <c r="M101" s="10"/>
      <c r="N101" s="10"/>
      <c r="O101" s="10"/>
      <c r="P101" s="10"/>
      <c r="Q101" s="10"/>
      <c r="R101" s="34"/>
    </row>
    <row r="102" spans="1:18" ht="18">
      <c r="A102" s="23"/>
      <c r="B102" s="10"/>
      <c r="C102" s="10"/>
      <c r="D102" s="10"/>
      <c r="E102" s="10"/>
      <c r="F102" s="10"/>
      <c r="G102" s="10"/>
      <c r="H102" s="10"/>
      <c r="I102" s="10"/>
      <c r="J102" s="10"/>
      <c r="K102" s="24"/>
      <c r="L102" s="10"/>
      <c r="M102" s="10"/>
      <c r="N102" s="10"/>
      <c r="O102" s="10"/>
      <c r="P102" s="10"/>
      <c r="Q102" s="10"/>
      <c r="R102" s="34"/>
    </row>
    <row r="103" spans="1:18" ht="35.25" customHeight="1">
      <c r="A103" s="5" t="s">
        <v>0</v>
      </c>
      <c r="B103" s="37"/>
      <c r="C103" s="6"/>
      <c r="D103" s="134" t="s">
        <v>220</v>
      </c>
      <c r="E103" s="6"/>
      <c r="F103" s="6"/>
      <c r="G103" s="6"/>
      <c r="H103" s="6"/>
      <c r="I103" s="6"/>
      <c r="J103" s="6"/>
      <c r="K103" s="7"/>
      <c r="L103" s="6"/>
      <c r="M103" s="6"/>
      <c r="N103" s="6"/>
      <c r="O103" s="6"/>
      <c r="P103" s="6"/>
      <c r="Q103" s="6"/>
      <c r="R103" s="29"/>
    </row>
    <row r="104" spans="1:18" ht="29.25" customHeight="1">
      <c r="A104" s="8"/>
      <c r="B104" s="138" t="s">
        <v>534</v>
      </c>
      <c r="C104" s="9"/>
      <c r="D104" s="9"/>
      <c r="E104" s="9"/>
      <c r="F104" s="9"/>
      <c r="G104" s="9"/>
      <c r="H104" s="9"/>
      <c r="I104" s="10"/>
      <c r="J104" s="10"/>
      <c r="K104" s="11"/>
      <c r="L104" s="9"/>
      <c r="M104" s="9"/>
      <c r="N104" s="9"/>
      <c r="O104" s="9"/>
      <c r="P104" s="9"/>
      <c r="Q104" s="9"/>
      <c r="R104" s="30" t="s">
        <v>926</v>
      </c>
    </row>
    <row r="105" spans="1:18" ht="28.5" customHeight="1">
      <c r="A105" s="12"/>
      <c r="B105" s="49"/>
      <c r="C105" s="13"/>
      <c r="D105" s="135" t="s">
        <v>231</v>
      </c>
      <c r="E105" s="14"/>
      <c r="F105" s="14"/>
      <c r="G105" s="14"/>
      <c r="H105" s="14"/>
      <c r="I105" s="14"/>
      <c r="J105" s="14"/>
      <c r="K105" s="15"/>
      <c r="L105" s="14"/>
      <c r="M105" s="14"/>
      <c r="N105" s="14"/>
      <c r="O105" s="14"/>
      <c r="P105" s="14"/>
      <c r="Q105" s="14"/>
      <c r="R105" s="31"/>
    </row>
    <row r="106" spans="1:18" s="58" customFormat="1" ht="30" customHeight="1" thickBot="1">
      <c r="A106" s="54" t="s">
        <v>1</v>
      </c>
      <c r="B106" s="55" t="s">
        <v>2</v>
      </c>
      <c r="C106" s="55" t="s">
        <v>3</v>
      </c>
      <c r="D106" s="55" t="s">
        <v>4</v>
      </c>
      <c r="E106" s="46" t="s">
        <v>5</v>
      </c>
      <c r="F106" s="28" t="s">
        <v>36</v>
      </c>
      <c r="G106" s="28" t="s">
        <v>20</v>
      </c>
      <c r="H106" s="28" t="s">
        <v>45</v>
      </c>
      <c r="I106" s="46" t="s">
        <v>38</v>
      </c>
      <c r="J106" s="46" t="s">
        <v>892</v>
      </c>
      <c r="K106" s="46" t="s">
        <v>21</v>
      </c>
      <c r="L106" s="28" t="s">
        <v>27</v>
      </c>
      <c r="M106" s="56" t="s">
        <v>23</v>
      </c>
      <c r="N106" s="28" t="s">
        <v>24</v>
      </c>
      <c r="O106" s="28" t="s">
        <v>860</v>
      </c>
      <c r="P106" s="28" t="s">
        <v>39</v>
      </c>
      <c r="Q106" s="28" t="s">
        <v>37</v>
      </c>
      <c r="R106" s="57" t="s">
        <v>25</v>
      </c>
    </row>
    <row r="107" spans="1:18" ht="28.5" customHeight="1" thickTop="1">
      <c r="A107" s="141" t="s">
        <v>863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6"/>
      <c r="L107" s="105"/>
      <c r="M107" s="105"/>
      <c r="N107" s="105"/>
      <c r="O107" s="105"/>
      <c r="P107" s="105"/>
      <c r="Q107" s="105"/>
      <c r="R107" s="104"/>
    </row>
    <row r="108" spans="1:18" s="45" customFormat="1" ht="45" customHeight="1">
      <c r="A108" s="154">
        <v>68</v>
      </c>
      <c r="B108" s="79" t="s">
        <v>864</v>
      </c>
      <c r="C108" s="18" t="s">
        <v>865</v>
      </c>
      <c r="D108" s="18" t="s">
        <v>553</v>
      </c>
      <c r="E108" s="79">
        <v>2514.75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85">
        <v>0</v>
      </c>
      <c r="L108" s="79">
        <v>0</v>
      </c>
      <c r="M108" s="79">
        <v>9.26</v>
      </c>
      <c r="N108" s="79">
        <v>0</v>
      </c>
      <c r="O108" s="79"/>
      <c r="P108" s="79">
        <v>0.09</v>
      </c>
      <c r="Q108" s="79">
        <f>E108+F108+G108+I108-J108-L108-M108-K108+N108-P108</f>
        <v>2505.3999999999996</v>
      </c>
      <c r="R108" s="73"/>
    </row>
    <row r="109" spans="1:18" s="45" customFormat="1" ht="45" customHeight="1">
      <c r="A109" s="154">
        <v>69</v>
      </c>
      <c r="B109" s="79" t="s">
        <v>867</v>
      </c>
      <c r="C109" s="18" t="s">
        <v>866</v>
      </c>
      <c r="D109" s="18" t="s">
        <v>13</v>
      </c>
      <c r="E109" s="79">
        <v>2514.75</v>
      </c>
      <c r="F109" s="79"/>
      <c r="G109" s="79"/>
      <c r="H109" s="79">
        <v>0</v>
      </c>
      <c r="I109" s="79"/>
      <c r="J109" s="79">
        <v>0</v>
      </c>
      <c r="K109" s="85"/>
      <c r="L109" s="79">
        <v>0</v>
      </c>
      <c r="M109" s="79">
        <v>9.26</v>
      </c>
      <c r="N109" s="79">
        <v>0</v>
      </c>
      <c r="O109" s="79"/>
      <c r="P109" s="79">
        <v>0.09</v>
      </c>
      <c r="Q109" s="79">
        <f>E109+F109+G109+I109-J109-L109-M109-K109+N109-P109</f>
        <v>2505.3999999999996</v>
      </c>
      <c r="R109" s="73"/>
    </row>
    <row r="110" spans="1:18" s="45" customFormat="1" ht="45" customHeight="1">
      <c r="A110" s="154">
        <v>70</v>
      </c>
      <c r="B110" s="79" t="s">
        <v>868</v>
      </c>
      <c r="C110" s="18" t="s">
        <v>869</v>
      </c>
      <c r="D110" s="18" t="s">
        <v>553</v>
      </c>
      <c r="E110" s="79">
        <v>2514.75</v>
      </c>
      <c r="F110" s="79"/>
      <c r="G110" s="79"/>
      <c r="H110" s="79">
        <v>0</v>
      </c>
      <c r="I110" s="79"/>
      <c r="J110" s="79">
        <v>0</v>
      </c>
      <c r="K110" s="85"/>
      <c r="L110" s="79">
        <v>0</v>
      </c>
      <c r="M110" s="79">
        <v>9.26</v>
      </c>
      <c r="N110" s="79">
        <v>0</v>
      </c>
      <c r="O110" s="79"/>
      <c r="P110" s="79">
        <v>0.09</v>
      </c>
      <c r="Q110" s="79">
        <f>E110+F110+G110+I110-J110-L110-M110-K110+N110-P110</f>
        <v>2505.3999999999996</v>
      </c>
      <c r="R110" s="73"/>
    </row>
    <row r="111" spans="1:18" ht="27" customHeight="1">
      <c r="A111" s="145" t="s">
        <v>221</v>
      </c>
      <c r="B111" s="79"/>
      <c r="C111" s="1"/>
      <c r="D111" s="1"/>
      <c r="E111" s="36">
        <f>SUM(E108:E110)</f>
        <v>7544.25</v>
      </c>
      <c r="F111" s="36">
        <f aca="true" t="shared" si="16" ref="F111:Q111">SUM(F108:F110)</f>
        <v>0</v>
      </c>
      <c r="G111" s="36">
        <f t="shared" si="16"/>
        <v>0</v>
      </c>
      <c r="H111" s="36">
        <f t="shared" si="16"/>
        <v>0</v>
      </c>
      <c r="I111" s="36">
        <f t="shared" si="16"/>
        <v>0</v>
      </c>
      <c r="J111" s="36">
        <f t="shared" si="16"/>
        <v>0</v>
      </c>
      <c r="K111" s="36">
        <f t="shared" si="16"/>
        <v>0</v>
      </c>
      <c r="L111" s="36">
        <f t="shared" si="16"/>
        <v>0</v>
      </c>
      <c r="M111" s="36">
        <f t="shared" si="16"/>
        <v>27.78</v>
      </c>
      <c r="N111" s="36">
        <f t="shared" si="16"/>
        <v>0</v>
      </c>
      <c r="O111" s="36">
        <f t="shared" si="16"/>
        <v>0</v>
      </c>
      <c r="P111" s="36">
        <f t="shared" si="16"/>
        <v>0.27</v>
      </c>
      <c r="Q111" s="36">
        <f t="shared" si="16"/>
        <v>7516.199999999999</v>
      </c>
      <c r="R111" s="32"/>
    </row>
    <row r="112" spans="1:18" s="25" customFormat="1" ht="27" customHeight="1">
      <c r="A112" s="65"/>
      <c r="B112" s="60" t="s">
        <v>40</v>
      </c>
      <c r="C112" s="66"/>
      <c r="D112" s="66"/>
      <c r="E112" s="93">
        <f>E111</f>
        <v>7544.25</v>
      </c>
      <c r="F112" s="93">
        <f aca="true" t="shared" si="17" ref="F112:Q112">F111</f>
        <v>0</v>
      </c>
      <c r="G112" s="93">
        <f t="shared" si="17"/>
        <v>0</v>
      </c>
      <c r="H112" s="93">
        <f t="shared" si="17"/>
        <v>0</v>
      </c>
      <c r="I112" s="93">
        <f t="shared" si="17"/>
        <v>0</v>
      </c>
      <c r="J112" s="93">
        <f t="shared" si="17"/>
        <v>0</v>
      </c>
      <c r="K112" s="93">
        <f t="shared" si="17"/>
        <v>0</v>
      </c>
      <c r="L112" s="93">
        <f t="shared" si="17"/>
        <v>0</v>
      </c>
      <c r="M112" s="93">
        <f t="shared" si="17"/>
        <v>27.78</v>
      </c>
      <c r="N112" s="93">
        <f t="shared" si="17"/>
        <v>0</v>
      </c>
      <c r="O112" s="93">
        <f t="shared" si="17"/>
        <v>0</v>
      </c>
      <c r="P112" s="93">
        <f t="shared" si="17"/>
        <v>0.27</v>
      </c>
      <c r="Q112" s="93">
        <f t="shared" si="17"/>
        <v>7516.199999999999</v>
      </c>
      <c r="R112" s="67"/>
    </row>
    <row r="113" spans="1:18" ht="18">
      <c r="A113" s="23"/>
      <c r="B113" s="10"/>
      <c r="C113" s="10"/>
      <c r="D113" s="10"/>
      <c r="E113" s="10"/>
      <c r="F113" s="10"/>
      <c r="G113" s="10"/>
      <c r="H113" s="10"/>
      <c r="I113" s="10"/>
      <c r="J113" s="10"/>
      <c r="K113" s="24"/>
      <c r="L113" s="10"/>
      <c r="M113" s="10"/>
      <c r="N113" s="10"/>
      <c r="O113" s="10"/>
      <c r="P113" s="10"/>
      <c r="Q113" s="10"/>
      <c r="R113" s="34"/>
    </row>
    <row r="114" spans="1:18" ht="18">
      <c r="A114" s="23"/>
      <c r="B114" s="10"/>
      <c r="C114" s="10"/>
      <c r="D114" s="10"/>
      <c r="E114" s="10"/>
      <c r="F114" s="10"/>
      <c r="G114" s="10"/>
      <c r="H114" s="10"/>
      <c r="I114" s="10"/>
      <c r="J114" s="10"/>
      <c r="K114" s="24"/>
      <c r="L114" s="10"/>
      <c r="M114" s="10"/>
      <c r="N114" s="10"/>
      <c r="O114" s="10"/>
      <c r="P114" s="10"/>
      <c r="Q114" s="10"/>
      <c r="R114" s="34"/>
    </row>
    <row r="115" spans="1:18" ht="18">
      <c r="A115" s="23"/>
      <c r="B115" s="10"/>
      <c r="C115" s="10"/>
      <c r="D115" s="10"/>
      <c r="E115" s="10"/>
      <c r="F115" s="10"/>
      <c r="G115" s="10"/>
      <c r="H115" s="10"/>
      <c r="I115" s="10"/>
      <c r="J115" s="10"/>
      <c r="K115" s="24"/>
      <c r="L115" s="10"/>
      <c r="M115" s="10"/>
      <c r="N115" s="10"/>
      <c r="O115" s="10"/>
      <c r="P115" s="10"/>
      <c r="Q115" s="10"/>
      <c r="R115" s="34"/>
    </row>
    <row r="116" spans="1:18" ht="26.25" customHeight="1">
      <c r="A116" s="23"/>
      <c r="B116" s="10"/>
      <c r="C116" s="10"/>
      <c r="D116" s="10"/>
      <c r="E116" s="10"/>
      <c r="F116" s="10"/>
      <c r="G116" s="10"/>
      <c r="H116" s="10"/>
      <c r="I116" s="10"/>
      <c r="J116" s="10"/>
      <c r="K116" s="24"/>
      <c r="L116" s="10"/>
      <c r="M116" s="10"/>
      <c r="N116" s="10"/>
      <c r="O116" s="10"/>
      <c r="P116" s="10"/>
      <c r="Q116" s="10"/>
      <c r="R116" s="34"/>
    </row>
    <row r="117" spans="1:18" s="146" customFormat="1" ht="15.75">
      <c r="A117" s="150"/>
      <c r="B117" s="151"/>
      <c r="C117" s="151"/>
      <c r="D117" s="151" t="s">
        <v>52</v>
      </c>
      <c r="E117" s="151"/>
      <c r="F117" s="151"/>
      <c r="G117" s="151"/>
      <c r="H117" s="151"/>
      <c r="I117" s="151"/>
      <c r="J117" s="151"/>
      <c r="K117" s="151"/>
      <c r="L117" s="151"/>
      <c r="M117" s="149" t="s">
        <v>54</v>
      </c>
      <c r="N117" s="151"/>
      <c r="O117" s="151"/>
      <c r="P117" s="151"/>
      <c r="Q117" s="151"/>
      <c r="R117" s="151"/>
    </row>
    <row r="118" spans="1:18" s="146" customFormat="1" ht="15.75">
      <c r="A118" s="150" t="s">
        <v>53</v>
      </c>
      <c r="B118" s="151"/>
      <c r="C118" s="151"/>
      <c r="D118" s="149" t="s">
        <v>51</v>
      </c>
      <c r="E118" s="151"/>
      <c r="F118" s="151"/>
      <c r="G118" s="151"/>
      <c r="H118" s="151"/>
      <c r="I118" s="151"/>
      <c r="J118" s="151"/>
      <c r="K118" s="151"/>
      <c r="L118" s="151"/>
      <c r="M118" s="149" t="s">
        <v>55</v>
      </c>
      <c r="N118" s="151"/>
      <c r="O118" s="151"/>
      <c r="P118" s="151"/>
      <c r="Q118" s="151"/>
      <c r="R118" s="151"/>
    </row>
    <row r="119" spans="1:18" ht="18">
      <c r="A119" s="23"/>
      <c r="B119" s="10"/>
      <c r="C119" s="10"/>
      <c r="D119" s="10"/>
      <c r="E119" s="10"/>
      <c r="F119" s="10"/>
      <c r="G119" s="10"/>
      <c r="H119" s="10"/>
      <c r="I119" s="10"/>
      <c r="J119" s="10"/>
      <c r="K119" s="24"/>
      <c r="L119" s="10"/>
      <c r="M119" s="10"/>
      <c r="N119" s="10"/>
      <c r="O119" s="10"/>
      <c r="P119" s="10"/>
      <c r="Q119" s="10"/>
      <c r="R119" s="34"/>
    </row>
    <row r="120" spans="1:18" ht="18">
      <c r="A120" s="23"/>
      <c r="B120" s="10"/>
      <c r="C120" s="10"/>
      <c r="D120" s="10"/>
      <c r="E120" s="10"/>
      <c r="F120" s="10"/>
      <c r="G120" s="10"/>
      <c r="H120" s="10"/>
      <c r="I120" s="10"/>
      <c r="J120" s="10"/>
      <c r="K120" s="24"/>
      <c r="L120" s="10"/>
      <c r="M120" s="10"/>
      <c r="N120" s="10"/>
      <c r="O120" s="10"/>
      <c r="P120" s="10"/>
      <c r="Q120" s="10"/>
      <c r="R120" s="34"/>
    </row>
    <row r="123" spans="1:18" ht="33.75">
      <c r="A123" s="5" t="s">
        <v>0</v>
      </c>
      <c r="B123" s="22"/>
      <c r="C123" s="6"/>
      <c r="D123" s="133" t="s">
        <v>220</v>
      </c>
      <c r="E123" s="6"/>
      <c r="F123" s="6"/>
      <c r="G123" s="6"/>
      <c r="H123" s="6"/>
      <c r="I123" s="6"/>
      <c r="J123" s="6"/>
      <c r="K123" s="7"/>
      <c r="L123" s="6"/>
      <c r="M123" s="6"/>
      <c r="N123" s="6"/>
      <c r="O123" s="6"/>
      <c r="P123" s="6"/>
      <c r="Q123" s="6"/>
      <c r="R123" s="29"/>
    </row>
    <row r="124" spans="1:18" ht="31.5" customHeight="1">
      <c r="A124" s="8"/>
      <c r="B124" s="138" t="s">
        <v>212</v>
      </c>
      <c r="C124" s="9"/>
      <c r="D124" s="9"/>
      <c r="E124" s="9"/>
      <c r="F124" s="9"/>
      <c r="G124" s="9"/>
      <c r="H124" s="9"/>
      <c r="I124" s="10"/>
      <c r="J124" s="10"/>
      <c r="K124" s="11"/>
      <c r="L124" s="9"/>
      <c r="M124" s="9"/>
      <c r="N124" s="9"/>
      <c r="O124" s="9"/>
      <c r="P124" s="9"/>
      <c r="Q124" s="9"/>
      <c r="R124" s="30" t="s">
        <v>927</v>
      </c>
    </row>
    <row r="125" spans="1:18" ht="33" customHeight="1">
      <c r="A125" s="12"/>
      <c r="B125" s="49"/>
      <c r="C125" s="13"/>
      <c r="D125" s="135" t="s">
        <v>231</v>
      </c>
      <c r="E125" s="14"/>
      <c r="F125" s="14"/>
      <c r="G125" s="14"/>
      <c r="H125" s="14"/>
      <c r="I125" s="14"/>
      <c r="J125" s="14"/>
      <c r="K125" s="15"/>
      <c r="L125" s="14"/>
      <c r="M125" s="14"/>
      <c r="N125" s="14"/>
      <c r="O125" s="14"/>
      <c r="P125" s="14"/>
      <c r="Q125" s="14"/>
      <c r="R125" s="31"/>
    </row>
    <row r="126" spans="1:18" s="89" customFormat="1" ht="31.5" customHeight="1" thickBot="1">
      <c r="A126" s="54" t="s">
        <v>1</v>
      </c>
      <c r="B126" s="75" t="s">
        <v>2</v>
      </c>
      <c r="C126" s="75" t="s">
        <v>3</v>
      </c>
      <c r="D126" s="75" t="s">
        <v>4</v>
      </c>
      <c r="E126" s="28" t="s">
        <v>5</v>
      </c>
      <c r="F126" s="28" t="s">
        <v>36</v>
      </c>
      <c r="G126" s="28" t="s">
        <v>20</v>
      </c>
      <c r="H126" s="28" t="s">
        <v>45</v>
      </c>
      <c r="I126" s="28" t="s">
        <v>38</v>
      </c>
      <c r="J126" s="28" t="s">
        <v>892</v>
      </c>
      <c r="K126" s="28" t="s">
        <v>21</v>
      </c>
      <c r="L126" s="28" t="s">
        <v>27</v>
      </c>
      <c r="M126" s="28" t="s">
        <v>23</v>
      </c>
      <c r="N126" s="28" t="s">
        <v>24</v>
      </c>
      <c r="O126" s="28" t="s">
        <v>860</v>
      </c>
      <c r="P126" s="28" t="s">
        <v>39</v>
      </c>
      <c r="Q126" s="28" t="s">
        <v>37</v>
      </c>
      <c r="R126" s="76" t="s">
        <v>25</v>
      </c>
    </row>
    <row r="127" spans="1:18" ht="33" customHeight="1" thickTop="1">
      <c r="A127" s="141" t="s">
        <v>228</v>
      </c>
      <c r="B127" s="102"/>
      <c r="C127" s="103"/>
      <c r="D127" s="103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4"/>
    </row>
    <row r="128" spans="1:18" ht="40.5" customHeight="1">
      <c r="A128" s="154">
        <v>57</v>
      </c>
      <c r="B128" s="72" t="s">
        <v>121</v>
      </c>
      <c r="C128" s="47" t="s">
        <v>155</v>
      </c>
      <c r="D128" s="47" t="s">
        <v>142</v>
      </c>
      <c r="E128" s="72">
        <v>3070.95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84.7</v>
      </c>
      <c r="N128" s="72">
        <v>0</v>
      </c>
      <c r="O128" s="72"/>
      <c r="P128" s="72">
        <v>0.05</v>
      </c>
      <c r="Q128" s="72">
        <f>E128+F128+G128+I128-J128-L128-M128-K128+N128-P128</f>
        <v>2986.2</v>
      </c>
      <c r="R128" s="32"/>
    </row>
    <row r="129" spans="1:18" ht="40.5" customHeight="1">
      <c r="A129" s="154">
        <v>58</v>
      </c>
      <c r="B129" s="72" t="s">
        <v>870</v>
      </c>
      <c r="C129" s="47" t="s">
        <v>871</v>
      </c>
      <c r="D129" s="47" t="s">
        <v>142</v>
      </c>
      <c r="E129" s="72">
        <v>2500.05</v>
      </c>
      <c r="F129" s="72"/>
      <c r="G129" s="72"/>
      <c r="H129" s="72">
        <v>0</v>
      </c>
      <c r="I129" s="72"/>
      <c r="J129" s="72">
        <v>0</v>
      </c>
      <c r="K129" s="72"/>
      <c r="L129" s="72">
        <v>0</v>
      </c>
      <c r="M129" s="72">
        <v>7.66</v>
      </c>
      <c r="N129" s="72">
        <v>0</v>
      </c>
      <c r="O129" s="72"/>
      <c r="P129" s="72">
        <v>-0.01</v>
      </c>
      <c r="Q129" s="72">
        <f>E129+F129+G129+I129-J129-L129-M129-K129+N129-P129</f>
        <v>2492.4000000000005</v>
      </c>
      <c r="R129" s="32"/>
    </row>
    <row r="130" spans="1:18" ht="40.5" customHeight="1">
      <c r="A130" s="154">
        <v>60</v>
      </c>
      <c r="B130" s="72" t="s">
        <v>872</v>
      </c>
      <c r="C130" s="47" t="s">
        <v>873</v>
      </c>
      <c r="D130" s="47" t="s">
        <v>142</v>
      </c>
      <c r="E130" s="72">
        <v>2500.05</v>
      </c>
      <c r="F130" s="72"/>
      <c r="G130" s="72"/>
      <c r="H130" s="72">
        <v>0</v>
      </c>
      <c r="I130" s="72"/>
      <c r="J130" s="72">
        <v>0</v>
      </c>
      <c r="K130" s="72"/>
      <c r="L130" s="72">
        <v>0</v>
      </c>
      <c r="M130" s="72">
        <v>7.66</v>
      </c>
      <c r="N130" s="72">
        <v>0</v>
      </c>
      <c r="O130" s="72"/>
      <c r="P130" s="72">
        <v>-0.01</v>
      </c>
      <c r="Q130" s="72">
        <f>E130+F130+G130+I130-J130-L130-M130-K130+N130-P130</f>
        <v>2492.4000000000005</v>
      </c>
      <c r="R130" s="32"/>
    </row>
    <row r="131" spans="1:18" ht="22.5" customHeight="1">
      <c r="A131" s="145" t="s">
        <v>221</v>
      </c>
      <c r="B131" s="72"/>
      <c r="C131" s="47"/>
      <c r="D131" s="47"/>
      <c r="E131" s="50">
        <f>SUM(E128:E130)</f>
        <v>8071.05</v>
      </c>
      <c r="F131" s="50">
        <f aca="true" t="shared" si="18" ref="F131:Q131">SUM(F128:F130)</f>
        <v>0</v>
      </c>
      <c r="G131" s="50">
        <f t="shared" si="18"/>
        <v>0</v>
      </c>
      <c r="H131" s="50">
        <f t="shared" si="18"/>
        <v>0</v>
      </c>
      <c r="I131" s="50">
        <f t="shared" si="18"/>
        <v>0</v>
      </c>
      <c r="J131" s="50">
        <f t="shared" si="18"/>
        <v>0</v>
      </c>
      <c r="K131" s="50">
        <f t="shared" si="18"/>
        <v>0</v>
      </c>
      <c r="L131" s="50">
        <f t="shared" si="18"/>
        <v>0</v>
      </c>
      <c r="M131" s="50">
        <f t="shared" si="18"/>
        <v>100.02</v>
      </c>
      <c r="N131" s="50">
        <f t="shared" si="18"/>
        <v>0</v>
      </c>
      <c r="O131" s="50">
        <f t="shared" si="18"/>
        <v>0</v>
      </c>
      <c r="P131" s="50">
        <f t="shared" si="18"/>
        <v>0.03</v>
      </c>
      <c r="Q131" s="50">
        <f t="shared" si="18"/>
        <v>7971.000000000001</v>
      </c>
      <c r="R131" s="32"/>
    </row>
    <row r="132" spans="1:18" ht="33" customHeight="1">
      <c r="A132" s="141" t="s">
        <v>156</v>
      </c>
      <c r="B132" s="102"/>
      <c r="C132" s="103"/>
      <c r="D132" s="103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4"/>
    </row>
    <row r="133" spans="1:18" ht="40.5" customHeight="1">
      <c r="A133" s="154">
        <v>103</v>
      </c>
      <c r="B133" s="72" t="s">
        <v>104</v>
      </c>
      <c r="C133" s="47" t="s">
        <v>105</v>
      </c>
      <c r="D133" s="47" t="s">
        <v>142</v>
      </c>
      <c r="E133" s="72">
        <v>3157.24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114.36</v>
      </c>
      <c r="N133" s="72">
        <v>0</v>
      </c>
      <c r="O133" s="72"/>
      <c r="P133" s="72">
        <v>-0.12</v>
      </c>
      <c r="Q133" s="72">
        <f>E133+F133+G133+I133-J133-L133-M133-K133+N133-P133</f>
        <v>3042.9999999999995</v>
      </c>
      <c r="R133" s="32"/>
    </row>
    <row r="134" spans="1:18" ht="27" customHeight="1">
      <c r="A134" s="145" t="s">
        <v>221</v>
      </c>
      <c r="B134" s="72"/>
      <c r="C134" s="47"/>
      <c r="D134" s="47"/>
      <c r="E134" s="51">
        <f aca="true" t="shared" si="19" ref="E134:N134">SUM(E133:E133)</f>
        <v>3157.24</v>
      </c>
      <c r="F134" s="51">
        <f t="shared" si="19"/>
        <v>0</v>
      </c>
      <c r="G134" s="51">
        <f t="shared" si="19"/>
        <v>0</v>
      </c>
      <c r="H134" s="51">
        <f t="shared" si="19"/>
        <v>0</v>
      </c>
      <c r="I134" s="51">
        <f t="shared" si="19"/>
        <v>0</v>
      </c>
      <c r="J134" s="51">
        <f t="shared" si="19"/>
        <v>0</v>
      </c>
      <c r="K134" s="51">
        <f t="shared" si="19"/>
        <v>0</v>
      </c>
      <c r="L134" s="51">
        <f t="shared" si="19"/>
        <v>0</v>
      </c>
      <c r="M134" s="51">
        <f t="shared" si="19"/>
        <v>114.36</v>
      </c>
      <c r="N134" s="51">
        <f t="shared" si="19"/>
        <v>0</v>
      </c>
      <c r="O134" s="51"/>
      <c r="P134" s="51">
        <f>SUM(P133:P133)</f>
        <v>-0.12</v>
      </c>
      <c r="Q134" s="51">
        <f>SUM(Q133:Q133)</f>
        <v>3042.9999999999995</v>
      </c>
      <c r="R134" s="32"/>
    </row>
    <row r="135" spans="1:18" s="25" customFormat="1" ht="33" customHeight="1">
      <c r="A135" s="65"/>
      <c r="B135" s="60" t="s">
        <v>40</v>
      </c>
      <c r="C135" s="74"/>
      <c r="D135" s="74"/>
      <c r="E135" s="93">
        <f aca="true" t="shared" si="20" ref="E135:N135">E131+E134</f>
        <v>11228.29</v>
      </c>
      <c r="F135" s="93">
        <f t="shared" si="20"/>
        <v>0</v>
      </c>
      <c r="G135" s="93">
        <f t="shared" si="20"/>
        <v>0</v>
      </c>
      <c r="H135" s="93">
        <f t="shared" si="20"/>
        <v>0</v>
      </c>
      <c r="I135" s="93">
        <f t="shared" si="20"/>
        <v>0</v>
      </c>
      <c r="J135" s="93">
        <f t="shared" si="20"/>
        <v>0</v>
      </c>
      <c r="K135" s="93">
        <f t="shared" si="20"/>
        <v>0</v>
      </c>
      <c r="L135" s="93">
        <f t="shared" si="20"/>
        <v>0</v>
      </c>
      <c r="M135" s="93">
        <f t="shared" si="20"/>
        <v>214.38</v>
      </c>
      <c r="N135" s="93">
        <f t="shared" si="20"/>
        <v>0</v>
      </c>
      <c r="O135" s="93"/>
      <c r="P135" s="93">
        <f>P131+P134</f>
        <v>-0.09</v>
      </c>
      <c r="Q135" s="93">
        <f>Q131+Q134</f>
        <v>11014</v>
      </c>
      <c r="R135" s="66"/>
    </row>
    <row r="136" ht="18">
      <c r="K136" s="3"/>
    </row>
    <row r="137" ht="18">
      <c r="K137" s="3"/>
    </row>
    <row r="138" ht="18">
      <c r="K138" s="3"/>
    </row>
    <row r="139" ht="18">
      <c r="K139" s="3"/>
    </row>
    <row r="140" ht="18">
      <c r="K140" s="3"/>
    </row>
    <row r="141" spans="2:18" s="146" customFormat="1" ht="15.75">
      <c r="B141" s="149"/>
      <c r="C141" s="149"/>
      <c r="D141" s="149" t="s">
        <v>52</v>
      </c>
      <c r="E141" s="149"/>
      <c r="F141" s="149"/>
      <c r="G141" s="149"/>
      <c r="H141" s="149"/>
      <c r="I141" s="149"/>
      <c r="J141" s="149"/>
      <c r="K141" s="149"/>
      <c r="L141" s="149"/>
      <c r="M141" s="149" t="s">
        <v>54</v>
      </c>
      <c r="N141" s="149"/>
      <c r="O141" s="149"/>
      <c r="P141" s="149"/>
      <c r="Q141" s="149"/>
      <c r="R141" s="149"/>
    </row>
    <row r="142" spans="1:18" s="146" customFormat="1" ht="15.75">
      <c r="A142" s="146" t="s">
        <v>53</v>
      </c>
      <c r="B142" s="149"/>
      <c r="C142" s="149"/>
      <c r="D142" s="149" t="s">
        <v>51</v>
      </c>
      <c r="E142" s="149"/>
      <c r="F142" s="149"/>
      <c r="G142" s="149"/>
      <c r="H142" s="149"/>
      <c r="I142" s="149"/>
      <c r="J142" s="149"/>
      <c r="K142" s="149"/>
      <c r="L142" s="149"/>
      <c r="M142" s="149" t="s">
        <v>55</v>
      </c>
      <c r="N142" s="149"/>
      <c r="O142" s="149"/>
      <c r="P142" s="149"/>
      <c r="Q142" s="149"/>
      <c r="R142" s="149"/>
    </row>
    <row r="145" spans="1:18" ht="26.25">
      <c r="A145" s="5" t="s">
        <v>0</v>
      </c>
      <c r="B145" s="37"/>
      <c r="C145" s="6"/>
      <c r="D145" s="155" t="s">
        <v>220</v>
      </c>
      <c r="E145" s="6"/>
      <c r="F145" s="6"/>
      <c r="G145" s="6"/>
      <c r="H145" s="6"/>
      <c r="I145" s="6"/>
      <c r="J145" s="6"/>
      <c r="K145" s="7"/>
      <c r="L145" s="6"/>
      <c r="M145" s="6"/>
      <c r="N145" s="6"/>
      <c r="O145" s="6"/>
      <c r="P145" s="6"/>
      <c r="Q145" s="6"/>
      <c r="R145" s="29"/>
    </row>
    <row r="146" spans="1:18" ht="18">
      <c r="A146" s="8"/>
      <c r="B146" s="157" t="s">
        <v>219</v>
      </c>
      <c r="C146" s="9"/>
      <c r="D146" s="9"/>
      <c r="E146" s="9"/>
      <c r="F146" s="9"/>
      <c r="G146" s="9"/>
      <c r="H146" s="9"/>
      <c r="I146" s="10"/>
      <c r="J146" s="10"/>
      <c r="K146" s="11"/>
      <c r="L146" s="9"/>
      <c r="M146" s="9"/>
      <c r="N146" s="9"/>
      <c r="O146" s="9"/>
      <c r="P146" s="9"/>
      <c r="Q146" s="9"/>
      <c r="R146" s="30" t="s">
        <v>928</v>
      </c>
    </row>
    <row r="147" spans="1:18" ht="21">
      <c r="A147" s="12"/>
      <c r="B147" s="49"/>
      <c r="C147" s="13"/>
      <c r="D147" s="156" t="s">
        <v>231</v>
      </c>
      <c r="E147" s="14"/>
      <c r="F147" s="14"/>
      <c r="G147" s="14"/>
      <c r="H147" s="14"/>
      <c r="I147" s="14"/>
      <c r="J147" s="14"/>
      <c r="K147" s="15"/>
      <c r="L147" s="14"/>
      <c r="M147" s="14"/>
      <c r="N147" s="14"/>
      <c r="O147" s="14"/>
      <c r="P147" s="14"/>
      <c r="Q147" s="14"/>
      <c r="R147" s="31"/>
    </row>
    <row r="148" spans="1:18" s="89" customFormat="1" ht="23.25" thickBot="1">
      <c r="A148" s="54" t="s">
        <v>1</v>
      </c>
      <c r="B148" s="75" t="s">
        <v>2</v>
      </c>
      <c r="C148" s="75" t="s">
        <v>3</v>
      </c>
      <c r="D148" s="75" t="s">
        <v>4</v>
      </c>
      <c r="E148" s="28" t="s">
        <v>5</v>
      </c>
      <c r="F148" s="28" t="s">
        <v>36</v>
      </c>
      <c r="G148" s="28" t="s">
        <v>20</v>
      </c>
      <c r="H148" s="28" t="s">
        <v>45</v>
      </c>
      <c r="I148" s="28" t="s">
        <v>38</v>
      </c>
      <c r="J148" s="28" t="s">
        <v>892</v>
      </c>
      <c r="K148" s="28" t="s">
        <v>21</v>
      </c>
      <c r="L148" s="28" t="s">
        <v>27</v>
      </c>
      <c r="M148" s="28" t="s">
        <v>23</v>
      </c>
      <c r="N148" s="28" t="s">
        <v>24</v>
      </c>
      <c r="O148" s="28" t="s">
        <v>860</v>
      </c>
      <c r="P148" s="28" t="s">
        <v>39</v>
      </c>
      <c r="Q148" s="28" t="s">
        <v>37</v>
      </c>
      <c r="R148" s="76" t="s">
        <v>25</v>
      </c>
    </row>
    <row r="149" spans="1:18" ht="18.75" thickTop="1">
      <c r="A149" s="142" t="s">
        <v>159</v>
      </c>
      <c r="B149" s="99"/>
      <c r="C149" s="100"/>
      <c r="D149" s="100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101"/>
    </row>
    <row r="150" spans="1:18" s="265" customFormat="1" ht="27" customHeight="1">
      <c r="A150" s="264">
        <v>9</v>
      </c>
      <c r="B150" s="267" t="s">
        <v>874</v>
      </c>
      <c r="C150" s="90" t="s">
        <v>875</v>
      </c>
      <c r="D150" s="90" t="s">
        <v>14</v>
      </c>
      <c r="E150" s="267">
        <v>2129.1</v>
      </c>
      <c r="F150" s="267"/>
      <c r="G150" s="267"/>
      <c r="H150" s="267">
        <v>0</v>
      </c>
      <c r="I150" s="267"/>
      <c r="J150" s="267">
        <v>0</v>
      </c>
      <c r="K150" s="267"/>
      <c r="L150" s="267">
        <v>0</v>
      </c>
      <c r="M150" s="267">
        <v>0</v>
      </c>
      <c r="N150" s="267">
        <v>61.11</v>
      </c>
      <c r="O150" s="267"/>
      <c r="P150" s="267">
        <v>0.01</v>
      </c>
      <c r="Q150" s="131">
        <f aca="true" t="shared" si="21" ref="Q150:Q163">E150+F150+G150+I150-J150-L150-M150-K150+N150-P150</f>
        <v>2190.2</v>
      </c>
      <c r="R150" s="91"/>
    </row>
    <row r="151" spans="1:18" s="45" customFormat="1" ht="27" customHeight="1">
      <c r="A151" s="266">
        <v>11</v>
      </c>
      <c r="B151" s="131" t="s">
        <v>160</v>
      </c>
      <c r="C151" s="112" t="s">
        <v>161</v>
      </c>
      <c r="D151" s="90" t="s">
        <v>13</v>
      </c>
      <c r="E151" s="131">
        <v>2150.1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0</v>
      </c>
      <c r="M151" s="131">
        <v>0</v>
      </c>
      <c r="N151" s="131">
        <v>58.83</v>
      </c>
      <c r="O151" s="131"/>
      <c r="P151" s="131">
        <v>0.13</v>
      </c>
      <c r="Q151" s="131">
        <f t="shared" si="21"/>
        <v>2208.7999999999997</v>
      </c>
      <c r="R151" s="118"/>
    </row>
    <row r="152" spans="1:18" ht="27" customHeight="1">
      <c r="A152" s="266">
        <v>12</v>
      </c>
      <c r="B152" s="131" t="s">
        <v>113</v>
      </c>
      <c r="C152" s="90" t="s">
        <v>162</v>
      </c>
      <c r="D152" s="90" t="s">
        <v>14</v>
      </c>
      <c r="E152" s="131">
        <v>1915.05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77.12</v>
      </c>
      <c r="O152" s="131"/>
      <c r="P152" s="131">
        <v>-0.03</v>
      </c>
      <c r="Q152" s="131">
        <f t="shared" si="21"/>
        <v>1992.2</v>
      </c>
      <c r="R152" s="91"/>
    </row>
    <row r="153" spans="1:18" ht="27" customHeight="1">
      <c r="A153" s="266">
        <v>13</v>
      </c>
      <c r="B153" s="131" t="s">
        <v>118</v>
      </c>
      <c r="C153" s="90" t="s">
        <v>116</v>
      </c>
      <c r="D153" s="90" t="s">
        <v>14</v>
      </c>
      <c r="E153" s="131">
        <v>1915.05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77.12</v>
      </c>
      <c r="O153" s="131"/>
      <c r="P153" s="131">
        <v>-0.03</v>
      </c>
      <c r="Q153" s="131">
        <f t="shared" si="21"/>
        <v>1992.2</v>
      </c>
      <c r="R153" s="91"/>
    </row>
    <row r="154" spans="1:18" ht="27" customHeight="1">
      <c r="A154" s="266">
        <v>14</v>
      </c>
      <c r="B154" s="131" t="s">
        <v>124</v>
      </c>
      <c r="C154" s="90" t="s">
        <v>163</v>
      </c>
      <c r="D154" s="90" t="s">
        <v>15</v>
      </c>
      <c r="E154" s="131">
        <v>784.84</v>
      </c>
      <c r="F154" s="131">
        <v>0</v>
      </c>
      <c r="G154" s="131">
        <v>0</v>
      </c>
      <c r="H154" s="131">
        <v>0</v>
      </c>
      <c r="I154" s="131">
        <v>0</v>
      </c>
      <c r="J154" s="131">
        <v>0</v>
      </c>
      <c r="K154" s="131">
        <v>0</v>
      </c>
      <c r="L154" s="131">
        <v>0</v>
      </c>
      <c r="M154" s="131">
        <v>0</v>
      </c>
      <c r="N154" s="131">
        <v>161.57</v>
      </c>
      <c r="O154" s="131"/>
      <c r="P154" s="131">
        <v>0.01</v>
      </c>
      <c r="Q154" s="131">
        <f t="shared" si="21"/>
        <v>946.4000000000001</v>
      </c>
      <c r="R154" s="91"/>
    </row>
    <row r="155" spans="1:18" ht="27" customHeight="1">
      <c r="A155" s="500">
        <v>15</v>
      </c>
      <c r="B155" s="501" t="s">
        <v>876</v>
      </c>
      <c r="C155" s="502" t="s">
        <v>877</v>
      </c>
      <c r="D155" s="502" t="s">
        <v>14</v>
      </c>
      <c r="E155" s="501">
        <v>0</v>
      </c>
      <c r="F155" s="501"/>
      <c r="G155" s="501"/>
      <c r="H155" s="501">
        <v>0</v>
      </c>
      <c r="I155" s="501"/>
      <c r="J155" s="501">
        <v>0</v>
      </c>
      <c r="K155" s="501"/>
      <c r="L155" s="501">
        <v>0</v>
      </c>
      <c r="M155" s="501">
        <v>0</v>
      </c>
      <c r="N155" s="501">
        <v>0</v>
      </c>
      <c r="O155" s="501"/>
      <c r="P155" s="501">
        <v>0</v>
      </c>
      <c r="Q155" s="501">
        <f t="shared" si="21"/>
        <v>0</v>
      </c>
      <c r="R155" s="503" t="s">
        <v>1143</v>
      </c>
    </row>
    <row r="156" spans="1:18" ht="27" customHeight="1">
      <c r="A156" s="266">
        <v>16</v>
      </c>
      <c r="B156" s="131" t="s">
        <v>117</v>
      </c>
      <c r="C156" s="90" t="s">
        <v>164</v>
      </c>
      <c r="D156" s="90" t="s">
        <v>15</v>
      </c>
      <c r="E156" s="131">
        <v>1050.05</v>
      </c>
      <c r="F156" s="131">
        <v>0</v>
      </c>
      <c r="G156" s="131">
        <v>0</v>
      </c>
      <c r="H156" s="131">
        <v>0</v>
      </c>
      <c r="I156" s="131">
        <v>0</v>
      </c>
      <c r="J156" s="131">
        <v>0</v>
      </c>
      <c r="K156" s="131">
        <v>0</v>
      </c>
      <c r="L156" s="131">
        <v>0</v>
      </c>
      <c r="M156" s="131">
        <v>0</v>
      </c>
      <c r="N156" s="131">
        <v>144.5</v>
      </c>
      <c r="O156" s="131"/>
      <c r="P156" s="131">
        <v>-0.05</v>
      </c>
      <c r="Q156" s="131">
        <f t="shared" si="21"/>
        <v>1194.6</v>
      </c>
      <c r="R156" s="91"/>
    </row>
    <row r="157" spans="1:18" ht="27" customHeight="1">
      <c r="A157" s="266">
        <v>17</v>
      </c>
      <c r="B157" s="131" t="s">
        <v>76</v>
      </c>
      <c r="C157" s="90" t="s">
        <v>165</v>
      </c>
      <c r="D157" s="90" t="s">
        <v>14</v>
      </c>
      <c r="E157" s="131">
        <v>2099.95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64.28</v>
      </c>
      <c r="O157" s="131"/>
      <c r="P157" s="131">
        <v>0.03</v>
      </c>
      <c r="Q157" s="131">
        <f t="shared" si="21"/>
        <v>2164.2</v>
      </c>
      <c r="R157" s="91"/>
    </row>
    <row r="158" spans="1:18" ht="27" customHeight="1">
      <c r="A158" s="266">
        <v>18</v>
      </c>
      <c r="B158" s="131" t="s">
        <v>123</v>
      </c>
      <c r="C158" s="90" t="s">
        <v>166</v>
      </c>
      <c r="D158" s="90" t="s">
        <v>15</v>
      </c>
      <c r="E158" s="131">
        <v>1499.4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115.64</v>
      </c>
      <c r="O158" s="131"/>
      <c r="P158" s="131">
        <v>-0.16</v>
      </c>
      <c r="Q158" s="131">
        <f t="shared" si="21"/>
        <v>1615.2000000000003</v>
      </c>
      <c r="R158" s="91"/>
    </row>
    <row r="159" spans="1:18" ht="27" customHeight="1">
      <c r="A159" s="266">
        <v>19</v>
      </c>
      <c r="B159" s="131" t="s">
        <v>67</v>
      </c>
      <c r="C159" s="90" t="s">
        <v>68</v>
      </c>
      <c r="D159" s="90" t="s">
        <v>878</v>
      </c>
      <c r="E159" s="131">
        <v>1681.8</v>
      </c>
      <c r="F159" s="131">
        <v>0</v>
      </c>
      <c r="G159" s="131">
        <v>0</v>
      </c>
      <c r="H159" s="131">
        <v>0</v>
      </c>
      <c r="I159" s="131">
        <v>0</v>
      </c>
      <c r="J159" s="131">
        <v>0</v>
      </c>
      <c r="K159" s="131">
        <v>0</v>
      </c>
      <c r="L159" s="131">
        <v>0</v>
      </c>
      <c r="M159" s="131">
        <v>0</v>
      </c>
      <c r="N159" s="131">
        <v>103.97</v>
      </c>
      <c r="O159" s="131"/>
      <c r="P159" s="131">
        <v>-0.03</v>
      </c>
      <c r="Q159" s="131">
        <f t="shared" si="21"/>
        <v>1785.8</v>
      </c>
      <c r="R159" s="91"/>
    </row>
    <row r="160" spans="1:18" ht="27" customHeight="1">
      <c r="A160" s="266">
        <v>35</v>
      </c>
      <c r="B160" s="131" t="s">
        <v>114</v>
      </c>
      <c r="C160" s="90" t="s">
        <v>115</v>
      </c>
      <c r="D160" s="90" t="s">
        <v>14</v>
      </c>
      <c r="E160" s="131">
        <v>2099.95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  <c r="K160" s="131">
        <v>0</v>
      </c>
      <c r="L160" s="131">
        <v>0</v>
      </c>
      <c r="M160" s="131">
        <v>0</v>
      </c>
      <c r="N160" s="131">
        <v>64.28</v>
      </c>
      <c r="O160" s="131"/>
      <c r="P160" s="131">
        <v>0.03</v>
      </c>
      <c r="Q160" s="131">
        <f t="shared" si="21"/>
        <v>2164.2</v>
      </c>
      <c r="R160" s="91"/>
    </row>
    <row r="161" spans="1:18" ht="27" customHeight="1">
      <c r="A161" s="266">
        <v>40</v>
      </c>
      <c r="B161" s="131" t="s">
        <v>110</v>
      </c>
      <c r="C161" s="90" t="s">
        <v>111</v>
      </c>
      <c r="D161" s="90" t="s">
        <v>15</v>
      </c>
      <c r="E161" s="131">
        <v>1049.89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  <c r="K161" s="131">
        <v>0</v>
      </c>
      <c r="L161" s="131">
        <v>0</v>
      </c>
      <c r="M161" s="131">
        <v>0</v>
      </c>
      <c r="N161" s="131">
        <v>144.51</v>
      </c>
      <c r="O161" s="131"/>
      <c r="P161" s="131">
        <v>0</v>
      </c>
      <c r="Q161" s="131">
        <f t="shared" si="21"/>
        <v>1194.4</v>
      </c>
      <c r="R161" s="91"/>
    </row>
    <row r="162" spans="1:18" ht="27" customHeight="1">
      <c r="A162" s="266">
        <v>41</v>
      </c>
      <c r="B162" s="131" t="s">
        <v>73</v>
      </c>
      <c r="C162" s="90" t="s">
        <v>74</v>
      </c>
      <c r="D162" s="90" t="s">
        <v>14</v>
      </c>
      <c r="E162" s="131">
        <v>1575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110.8</v>
      </c>
      <c r="O162" s="131"/>
      <c r="P162" s="131">
        <v>0</v>
      </c>
      <c r="Q162" s="131">
        <f t="shared" si="21"/>
        <v>1685.8</v>
      </c>
      <c r="R162" s="91"/>
    </row>
    <row r="163" spans="1:18" ht="27" customHeight="1">
      <c r="A163" s="266">
        <v>63</v>
      </c>
      <c r="B163" s="131" t="s">
        <v>97</v>
      </c>
      <c r="C163" s="90" t="s">
        <v>168</v>
      </c>
      <c r="D163" s="90" t="s">
        <v>15</v>
      </c>
      <c r="E163" s="131">
        <v>2160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57.75</v>
      </c>
      <c r="O163" s="131"/>
      <c r="P163" s="131">
        <v>-0.05</v>
      </c>
      <c r="Q163" s="131">
        <f t="shared" si="21"/>
        <v>2217.8</v>
      </c>
      <c r="R163" s="91"/>
    </row>
    <row r="164" spans="1:18" s="25" customFormat="1" ht="22.5" customHeight="1">
      <c r="A164" s="65"/>
      <c r="B164" s="60" t="s">
        <v>40</v>
      </c>
      <c r="C164" s="66"/>
      <c r="D164" s="66"/>
      <c r="E164" s="66">
        <f>SUM(E150:E163)</f>
        <v>22110.179999999997</v>
      </c>
      <c r="F164" s="66">
        <f aca="true" t="shared" si="22" ref="F164:Q164">SUM(F150:F163)</f>
        <v>0</v>
      </c>
      <c r="G164" s="66">
        <f t="shared" si="22"/>
        <v>0</v>
      </c>
      <c r="H164" s="66">
        <f t="shared" si="22"/>
        <v>0</v>
      </c>
      <c r="I164" s="66">
        <f t="shared" si="22"/>
        <v>0</v>
      </c>
      <c r="J164" s="66">
        <f t="shared" si="22"/>
        <v>0</v>
      </c>
      <c r="K164" s="66">
        <f t="shared" si="22"/>
        <v>0</v>
      </c>
      <c r="L164" s="66">
        <f t="shared" si="22"/>
        <v>0</v>
      </c>
      <c r="M164" s="66">
        <f t="shared" si="22"/>
        <v>0</v>
      </c>
      <c r="N164" s="66">
        <f t="shared" si="22"/>
        <v>1241.4799999999998</v>
      </c>
      <c r="O164" s="66">
        <f t="shared" si="22"/>
        <v>0</v>
      </c>
      <c r="P164" s="66">
        <f t="shared" si="22"/>
        <v>-0.14</v>
      </c>
      <c r="Q164" s="66">
        <f t="shared" si="22"/>
        <v>23351.8</v>
      </c>
      <c r="R164" s="67"/>
    </row>
    <row r="165" spans="1:18" ht="33" customHeight="1">
      <c r="A165" s="23"/>
      <c r="B165" s="71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34"/>
    </row>
    <row r="166" spans="2:18" s="146" customFormat="1" ht="12.75" customHeight="1">
      <c r="B166" s="149"/>
      <c r="C166" s="149"/>
      <c r="D166" s="149" t="s">
        <v>52</v>
      </c>
      <c r="E166" s="149"/>
      <c r="F166" s="149"/>
      <c r="G166" s="149"/>
      <c r="H166" s="149"/>
      <c r="I166" s="149"/>
      <c r="J166" s="149"/>
      <c r="K166" s="149"/>
      <c r="L166" s="149"/>
      <c r="M166" s="149" t="s">
        <v>54</v>
      </c>
      <c r="N166" s="149"/>
      <c r="O166" s="149"/>
      <c r="P166" s="149"/>
      <c r="Q166" s="149"/>
      <c r="R166" s="149"/>
    </row>
    <row r="167" spans="1:18" s="146" customFormat="1" ht="12.75" customHeight="1">
      <c r="A167" s="146" t="s">
        <v>53</v>
      </c>
      <c r="B167" s="149"/>
      <c r="C167" s="149"/>
      <c r="D167" s="149" t="s">
        <v>51</v>
      </c>
      <c r="E167" s="149"/>
      <c r="F167" s="149"/>
      <c r="G167" s="149"/>
      <c r="H167" s="149"/>
      <c r="I167" s="149"/>
      <c r="J167" s="149"/>
      <c r="K167" s="149"/>
      <c r="L167" s="149"/>
      <c r="M167" s="149" t="s">
        <v>55</v>
      </c>
      <c r="N167" s="149"/>
      <c r="O167" s="149"/>
      <c r="P167" s="149"/>
      <c r="Q167" s="149"/>
      <c r="R167" s="149"/>
    </row>
    <row r="168" spans="2:17" ht="12.75" customHeight="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17" ht="12.75" customHeight="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17" ht="12.75" customHeight="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8" ht="26.25">
      <c r="A171" s="5" t="s">
        <v>0</v>
      </c>
      <c r="B171" s="37"/>
      <c r="C171" s="6"/>
      <c r="D171" s="155" t="s">
        <v>220</v>
      </c>
      <c r="E171" s="6"/>
      <c r="F171" s="6"/>
      <c r="G171" s="6"/>
      <c r="H171" s="6"/>
      <c r="I171" s="6"/>
      <c r="J171" s="6"/>
      <c r="K171" s="7"/>
      <c r="L171" s="6"/>
      <c r="M171" s="6"/>
      <c r="N171" s="6"/>
      <c r="O171" s="6"/>
      <c r="P171" s="6"/>
      <c r="Q171" s="6"/>
      <c r="R171" s="29"/>
    </row>
    <row r="172" spans="1:18" ht="18">
      <c r="A172" s="8"/>
      <c r="B172" s="157" t="s">
        <v>219</v>
      </c>
      <c r="C172" s="9"/>
      <c r="D172" s="9"/>
      <c r="E172" s="9"/>
      <c r="F172" s="9"/>
      <c r="G172" s="9"/>
      <c r="H172" s="9"/>
      <c r="I172" s="10"/>
      <c r="J172" s="10"/>
      <c r="K172" s="11"/>
      <c r="L172" s="9"/>
      <c r="M172" s="9"/>
      <c r="N172" s="9"/>
      <c r="O172" s="9"/>
      <c r="P172" s="9"/>
      <c r="Q172" s="9"/>
      <c r="R172" s="30" t="s">
        <v>929</v>
      </c>
    </row>
    <row r="173" spans="1:18" ht="21">
      <c r="A173" s="12"/>
      <c r="B173" s="49"/>
      <c r="C173" s="13"/>
      <c r="D173" s="156" t="s">
        <v>231</v>
      </c>
      <c r="E173" s="14"/>
      <c r="F173" s="14"/>
      <c r="G173" s="14"/>
      <c r="H173" s="14"/>
      <c r="I173" s="14"/>
      <c r="J173" s="14"/>
      <c r="K173" s="15"/>
      <c r="L173" s="14"/>
      <c r="M173" s="14"/>
      <c r="N173" s="14"/>
      <c r="O173" s="14"/>
      <c r="P173" s="14"/>
      <c r="Q173" s="14"/>
      <c r="R173" s="31"/>
    </row>
    <row r="174" spans="1:18" s="89" customFormat="1" ht="23.25" thickBot="1">
      <c r="A174" s="54" t="s">
        <v>1</v>
      </c>
      <c r="B174" s="75" t="s">
        <v>2</v>
      </c>
      <c r="C174" s="75" t="s">
        <v>3</v>
      </c>
      <c r="D174" s="75" t="s">
        <v>4</v>
      </c>
      <c r="E174" s="28" t="s">
        <v>5</v>
      </c>
      <c r="F174" s="28" t="s">
        <v>36</v>
      </c>
      <c r="G174" s="28" t="s">
        <v>20</v>
      </c>
      <c r="H174" s="28" t="s">
        <v>45</v>
      </c>
      <c r="I174" s="28" t="s">
        <v>38</v>
      </c>
      <c r="J174" s="28" t="s">
        <v>892</v>
      </c>
      <c r="K174" s="28" t="s">
        <v>21</v>
      </c>
      <c r="L174" s="28" t="s">
        <v>27</v>
      </c>
      <c r="M174" s="28" t="s">
        <v>23</v>
      </c>
      <c r="N174" s="28" t="s">
        <v>24</v>
      </c>
      <c r="O174" s="28" t="s">
        <v>860</v>
      </c>
      <c r="P174" s="28" t="s">
        <v>39</v>
      </c>
      <c r="Q174" s="28" t="s">
        <v>37</v>
      </c>
      <c r="R174" s="76" t="s">
        <v>25</v>
      </c>
    </row>
    <row r="175" spans="1:18" ht="18.75" thickTop="1">
      <c r="A175" s="142" t="s">
        <v>159</v>
      </c>
      <c r="B175" s="99"/>
      <c r="C175" s="100"/>
      <c r="D175" s="100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101"/>
    </row>
    <row r="176" spans="1:18" ht="24" customHeight="1">
      <c r="A176" s="266">
        <v>74</v>
      </c>
      <c r="B176" s="131" t="s">
        <v>879</v>
      </c>
      <c r="C176" s="90" t="s">
        <v>880</v>
      </c>
      <c r="D176" s="90" t="s">
        <v>878</v>
      </c>
      <c r="E176" s="131">
        <v>1575</v>
      </c>
      <c r="F176" s="131"/>
      <c r="G176" s="131"/>
      <c r="H176" s="131">
        <v>0</v>
      </c>
      <c r="I176" s="131"/>
      <c r="J176" s="131">
        <v>0</v>
      </c>
      <c r="K176" s="131"/>
      <c r="L176" s="131">
        <v>0</v>
      </c>
      <c r="M176" s="131">
        <v>0</v>
      </c>
      <c r="N176" s="131">
        <v>110.8</v>
      </c>
      <c r="O176" s="131"/>
      <c r="P176" s="131">
        <v>0</v>
      </c>
      <c r="Q176" s="131">
        <f>E176+F176+G176+I176-J176-L176-M176-K176+N176-P176</f>
        <v>1685.8</v>
      </c>
      <c r="R176" s="91"/>
    </row>
    <row r="177" spans="1:18" ht="24" customHeight="1">
      <c r="A177" s="266">
        <v>85</v>
      </c>
      <c r="B177" s="131" t="s">
        <v>96</v>
      </c>
      <c r="C177" s="90" t="s">
        <v>169</v>
      </c>
      <c r="D177" s="90" t="s">
        <v>14</v>
      </c>
      <c r="E177" s="131">
        <v>2100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64.28</v>
      </c>
      <c r="O177" s="131"/>
      <c r="P177" s="131">
        <v>0.08</v>
      </c>
      <c r="Q177" s="131">
        <f>E177+F177+G177+I177-J177-L177-M177-K177+N177-P177</f>
        <v>2164.2000000000003</v>
      </c>
      <c r="R177" s="91"/>
    </row>
    <row r="178" spans="1:18" ht="24" customHeight="1">
      <c r="A178" s="266">
        <v>86</v>
      </c>
      <c r="B178" s="131" t="s">
        <v>170</v>
      </c>
      <c r="C178" s="90" t="s">
        <v>171</v>
      </c>
      <c r="D178" s="90" t="s">
        <v>14</v>
      </c>
      <c r="E178" s="131">
        <v>2100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64.28</v>
      </c>
      <c r="O178" s="131"/>
      <c r="P178" s="131">
        <v>0.08</v>
      </c>
      <c r="Q178" s="131">
        <f>E178+F178+G178+I178-J178-L178-M178-K178+N178-P178</f>
        <v>2164.2000000000003</v>
      </c>
      <c r="R178" s="91"/>
    </row>
    <row r="179" spans="1:18" ht="24" customHeight="1">
      <c r="A179" s="266">
        <v>129</v>
      </c>
      <c r="B179" s="131" t="s">
        <v>174</v>
      </c>
      <c r="C179" s="90" t="s">
        <v>175</v>
      </c>
      <c r="D179" s="90" t="s">
        <v>14</v>
      </c>
      <c r="E179" s="131">
        <v>2100</v>
      </c>
      <c r="F179" s="131">
        <v>0</v>
      </c>
      <c r="G179" s="131">
        <v>0</v>
      </c>
      <c r="H179" s="131">
        <v>0</v>
      </c>
      <c r="I179" s="131">
        <v>0</v>
      </c>
      <c r="J179" s="131">
        <v>0</v>
      </c>
      <c r="K179" s="131">
        <v>0</v>
      </c>
      <c r="L179" s="131">
        <v>0</v>
      </c>
      <c r="M179" s="131">
        <v>0</v>
      </c>
      <c r="N179" s="131">
        <v>64.28</v>
      </c>
      <c r="O179" s="131"/>
      <c r="P179" s="131">
        <v>0.08</v>
      </c>
      <c r="Q179" s="131">
        <f>E179+F179+G179+I179-J179-L179-M179-K179+N179-P179</f>
        <v>2164.2000000000003</v>
      </c>
      <c r="R179" s="91"/>
    </row>
    <row r="180" spans="1:18" ht="24" customHeight="1">
      <c r="A180" s="266">
        <v>134</v>
      </c>
      <c r="B180" s="131" t="s">
        <v>108</v>
      </c>
      <c r="C180" s="90" t="s">
        <v>109</v>
      </c>
      <c r="D180" s="90" t="s">
        <v>15</v>
      </c>
      <c r="E180" s="131">
        <v>1800</v>
      </c>
      <c r="F180" s="131">
        <v>0</v>
      </c>
      <c r="G180" s="131">
        <v>0</v>
      </c>
      <c r="H180" s="131">
        <v>0</v>
      </c>
      <c r="I180" s="131">
        <v>0</v>
      </c>
      <c r="J180" s="131">
        <v>0</v>
      </c>
      <c r="K180" s="131">
        <v>0</v>
      </c>
      <c r="L180" s="131">
        <v>0</v>
      </c>
      <c r="M180" s="131">
        <v>0</v>
      </c>
      <c r="N180" s="131">
        <v>84.48</v>
      </c>
      <c r="O180" s="131"/>
      <c r="P180" s="131">
        <v>-0.12</v>
      </c>
      <c r="Q180" s="131">
        <f>E180+F180+G180+I180-J180-L180-M180-K180+N180-P180</f>
        <v>1884.6</v>
      </c>
      <c r="R180" s="91"/>
    </row>
    <row r="181" spans="1:18" s="271" customFormat="1" ht="18" customHeight="1" hidden="1">
      <c r="A181" s="269"/>
      <c r="B181" s="270"/>
      <c r="C181" s="270"/>
      <c r="D181" s="270"/>
      <c r="E181" s="270">
        <f>SUM(E176:E180)</f>
        <v>9675</v>
      </c>
      <c r="F181" s="270">
        <f aca="true" t="shared" si="23" ref="F181:Q181">SUM(F176:F180)</f>
        <v>0</v>
      </c>
      <c r="G181" s="270">
        <f t="shared" si="23"/>
        <v>0</v>
      </c>
      <c r="H181" s="270">
        <f t="shared" si="23"/>
        <v>0</v>
      </c>
      <c r="I181" s="270">
        <f t="shared" si="23"/>
        <v>0</v>
      </c>
      <c r="J181" s="270">
        <f t="shared" si="23"/>
        <v>0</v>
      </c>
      <c r="K181" s="270">
        <f t="shared" si="23"/>
        <v>0</v>
      </c>
      <c r="L181" s="270">
        <f t="shared" si="23"/>
        <v>0</v>
      </c>
      <c r="M181" s="270">
        <f t="shared" si="23"/>
        <v>0</v>
      </c>
      <c r="N181" s="270">
        <f t="shared" si="23"/>
        <v>388.12</v>
      </c>
      <c r="O181" s="270">
        <f t="shared" si="23"/>
        <v>0</v>
      </c>
      <c r="P181" s="270">
        <f t="shared" si="23"/>
        <v>0.12</v>
      </c>
      <c r="Q181" s="270">
        <f t="shared" si="23"/>
        <v>10063.000000000002</v>
      </c>
      <c r="R181" s="270"/>
    </row>
    <row r="182" spans="1:18" ht="18.75" customHeight="1">
      <c r="A182" s="145" t="s">
        <v>221</v>
      </c>
      <c r="B182" s="72"/>
      <c r="C182" s="47"/>
      <c r="D182" s="47"/>
      <c r="E182" s="51">
        <f>E164+E181</f>
        <v>31785.179999999997</v>
      </c>
      <c r="F182" s="51">
        <f aca="true" t="shared" si="24" ref="F182:Q182">F164+F181</f>
        <v>0</v>
      </c>
      <c r="G182" s="51">
        <f t="shared" si="24"/>
        <v>0</v>
      </c>
      <c r="H182" s="51">
        <f t="shared" si="24"/>
        <v>0</v>
      </c>
      <c r="I182" s="51">
        <f t="shared" si="24"/>
        <v>0</v>
      </c>
      <c r="J182" s="51">
        <f t="shared" si="24"/>
        <v>0</v>
      </c>
      <c r="K182" s="51">
        <f t="shared" si="24"/>
        <v>0</v>
      </c>
      <c r="L182" s="51">
        <f t="shared" si="24"/>
        <v>0</v>
      </c>
      <c r="M182" s="51">
        <f t="shared" si="24"/>
        <v>0</v>
      </c>
      <c r="N182" s="51">
        <f t="shared" si="24"/>
        <v>1629.6</v>
      </c>
      <c r="O182" s="51">
        <f t="shared" si="24"/>
        <v>0</v>
      </c>
      <c r="P182" s="51">
        <f t="shared" si="24"/>
        <v>-0.020000000000000018</v>
      </c>
      <c r="Q182" s="51">
        <f t="shared" si="24"/>
        <v>33414.8</v>
      </c>
      <c r="R182" s="32"/>
    </row>
    <row r="183" spans="1:18" ht="27.75" customHeight="1">
      <c r="A183" s="142" t="s">
        <v>881</v>
      </c>
      <c r="B183" s="99"/>
      <c r="C183" s="100"/>
      <c r="D183" s="100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101"/>
    </row>
    <row r="184" spans="1:18" s="265" customFormat="1" ht="24" customHeight="1">
      <c r="A184" s="264">
        <v>42</v>
      </c>
      <c r="B184" s="267" t="s">
        <v>86</v>
      </c>
      <c r="C184" s="90" t="s">
        <v>87</v>
      </c>
      <c r="D184" s="90" t="s">
        <v>660</v>
      </c>
      <c r="E184" s="267">
        <v>1575</v>
      </c>
      <c r="F184" s="267"/>
      <c r="G184" s="267"/>
      <c r="H184" s="267">
        <v>0</v>
      </c>
      <c r="I184" s="267"/>
      <c r="J184" s="267">
        <v>0</v>
      </c>
      <c r="K184" s="267"/>
      <c r="L184" s="267">
        <v>0</v>
      </c>
      <c r="M184" s="267">
        <v>0</v>
      </c>
      <c r="N184" s="267">
        <v>110.8</v>
      </c>
      <c r="O184" s="267"/>
      <c r="P184" s="267">
        <v>0</v>
      </c>
      <c r="Q184" s="131">
        <f aca="true" t="shared" si="25" ref="Q184:Q189">E184+F184+G184+I184-J184-L184-M184-K184+N184-P184</f>
        <v>1685.8</v>
      </c>
      <c r="R184" s="91"/>
    </row>
    <row r="185" spans="1:18" s="45" customFormat="1" ht="24" customHeight="1">
      <c r="A185" s="266">
        <v>54</v>
      </c>
      <c r="B185" s="131" t="s">
        <v>882</v>
      </c>
      <c r="C185" s="112" t="s">
        <v>883</v>
      </c>
      <c r="D185" s="90" t="s">
        <v>660</v>
      </c>
      <c r="E185" s="131">
        <v>1800</v>
      </c>
      <c r="F185" s="131">
        <v>0</v>
      </c>
      <c r="G185" s="131">
        <v>0</v>
      </c>
      <c r="H185" s="131">
        <v>0</v>
      </c>
      <c r="I185" s="131">
        <v>0</v>
      </c>
      <c r="J185" s="131">
        <v>0</v>
      </c>
      <c r="K185" s="131">
        <v>0</v>
      </c>
      <c r="L185" s="131">
        <v>0</v>
      </c>
      <c r="M185" s="131">
        <v>0</v>
      </c>
      <c r="N185" s="131">
        <v>84.48</v>
      </c>
      <c r="O185" s="131"/>
      <c r="P185" s="131">
        <v>-0.12</v>
      </c>
      <c r="Q185" s="131">
        <f t="shared" si="25"/>
        <v>1884.6</v>
      </c>
      <c r="R185" s="118"/>
    </row>
    <row r="186" spans="1:18" ht="24" customHeight="1">
      <c r="A186" s="266">
        <v>55</v>
      </c>
      <c r="B186" s="131" t="s">
        <v>884</v>
      </c>
      <c r="C186" s="90" t="s">
        <v>885</v>
      </c>
      <c r="D186" s="90" t="s">
        <v>660</v>
      </c>
      <c r="E186" s="131">
        <v>1800</v>
      </c>
      <c r="F186" s="131">
        <v>0</v>
      </c>
      <c r="G186" s="131">
        <v>0</v>
      </c>
      <c r="H186" s="131">
        <v>0</v>
      </c>
      <c r="I186" s="131">
        <v>0</v>
      </c>
      <c r="J186" s="131">
        <v>0</v>
      </c>
      <c r="K186" s="131">
        <v>0</v>
      </c>
      <c r="L186" s="131">
        <v>0</v>
      </c>
      <c r="M186" s="131">
        <v>0</v>
      </c>
      <c r="N186" s="131">
        <v>84.48</v>
      </c>
      <c r="O186" s="131"/>
      <c r="P186" s="131">
        <v>-0.12</v>
      </c>
      <c r="Q186" s="131">
        <f t="shared" si="25"/>
        <v>1884.6</v>
      </c>
      <c r="R186" s="91"/>
    </row>
    <row r="187" spans="1:18" ht="24" customHeight="1">
      <c r="A187" s="266">
        <v>56</v>
      </c>
      <c r="B187" s="131" t="s">
        <v>886</v>
      </c>
      <c r="C187" s="90" t="s">
        <v>883</v>
      </c>
      <c r="D187" s="90" t="s">
        <v>660</v>
      </c>
      <c r="E187" s="131">
        <v>1800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84.48</v>
      </c>
      <c r="O187" s="131"/>
      <c r="P187" s="131">
        <v>-0.12</v>
      </c>
      <c r="Q187" s="131">
        <f t="shared" si="25"/>
        <v>1884.6</v>
      </c>
      <c r="R187" s="91"/>
    </row>
    <row r="188" spans="1:18" ht="24" customHeight="1">
      <c r="A188" s="266">
        <v>115</v>
      </c>
      <c r="B188" s="131" t="s">
        <v>69</v>
      </c>
      <c r="C188" s="90" t="s">
        <v>172</v>
      </c>
      <c r="D188" s="90" t="s">
        <v>660</v>
      </c>
      <c r="E188" s="131">
        <v>2000.1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71.68</v>
      </c>
      <c r="O188" s="131"/>
      <c r="P188" s="131">
        <v>-0.02</v>
      </c>
      <c r="Q188" s="131">
        <f t="shared" si="25"/>
        <v>2071.7999999999997</v>
      </c>
      <c r="R188" s="91"/>
    </row>
    <row r="189" spans="1:18" ht="24" customHeight="1">
      <c r="A189" s="266">
        <v>131</v>
      </c>
      <c r="B189" s="131" t="s">
        <v>176</v>
      </c>
      <c r="C189" s="90" t="s">
        <v>93</v>
      </c>
      <c r="D189" s="90" t="s">
        <v>14</v>
      </c>
      <c r="E189" s="131">
        <v>2100</v>
      </c>
      <c r="F189" s="131"/>
      <c r="G189" s="131"/>
      <c r="H189" s="131">
        <v>0</v>
      </c>
      <c r="I189" s="131"/>
      <c r="J189" s="131">
        <v>0</v>
      </c>
      <c r="K189" s="131"/>
      <c r="L189" s="131">
        <v>0</v>
      </c>
      <c r="M189" s="131">
        <v>0</v>
      </c>
      <c r="N189" s="131">
        <v>64.28</v>
      </c>
      <c r="O189" s="131"/>
      <c r="P189" s="131">
        <v>-0.12</v>
      </c>
      <c r="Q189" s="131">
        <f t="shared" si="25"/>
        <v>2164.4</v>
      </c>
      <c r="R189" s="91"/>
    </row>
    <row r="190" spans="1:18" ht="18.75" customHeight="1">
      <c r="A190" s="145" t="s">
        <v>221</v>
      </c>
      <c r="B190" s="72"/>
      <c r="C190" s="47"/>
      <c r="D190" s="47"/>
      <c r="E190" s="51">
        <f aca="true" t="shared" si="26" ref="E190:Q190">SUM(E184:E189)</f>
        <v>11075.1</v>
      </c>
      <c r="F190" s="51">
        <f t="shared" si="26"/>
        <v>0</v>
      </c>
      <c r="G190" s="51">
        <f t="shared" si="26"/>
        <v>0</v>
      </c>
      <c r="H190" s="51">
        <f t="shared" si="26"/>
        <v>0</v>
      </c>
      <c r="I190" s="51">
        <f t="shared" si="26"/>
        <v>0</v>
      </c>
      <c r="J190" s="51">
        <f t="shared" si="26"/>
        <v>0</v>
      </c>
      <c r="K190" s="51">
        <f t="shared" si="26"/>
        <v>0</v>
      </c>
      <c r="L190" s="51">
        <f t="shared" si="26"/>
        <v>0</v>
      </c>
      <c r="M190" s="51">
        <f t="shared" si="26"/>
        <v>0</v>
      </c>
      <c r="N190" s="51">
        <f t="shared" si="26"/>
        <v>500.20000000000005</v>
      </c>
      <c r="O190" s="51">
        <f t="shared" si="26"/>
        <v>0</v>
      </c>
      <c r="P190" s="51">
        <f t="shared" si="26"/>
        <v>-0.5</v>
      </c>
      <c r="Q190" s="51">
        <f t="shared" si="26"/>
        <v>11575.8</v>
      </c>
      <c r="R190" s="32"/>
    </row>
    <row r="191" spans="1:18" s="25" customFormat="1" ht="22.5" customHeight="1">
      <c r="A191" s="65"/>
      <c r="B191" s="60" t="s">
        <v>40</v>
      </c>
      <c r="C191" s="66"/>
      <c r="D191" s="66"/>
      <c r="E191" s="66">
        <f>E181+E190</f>
        <v>20750.1</v>
      </c>
      <c r="F191" s="66">
        <f aca="true" t="shared" si="27" ref="F191:Q191">F181+F190</f>
        <v>0</v>
      </c>
      <c r="G191" s="66">
        <f t="shared" si="27"/>
        <v>0</v>
      </c>
      <c r="H191" s="66">
        <f t="shared" si="27"/>
        <v>0</v>
      </c>
      <c r="I191" s="66">
        <f t="shared" si="27"/>
        <v>0</v>
      </c>
      <c r="J191" s="66">
        <f t="shared" si="27"/>
        <v>0</v>
      </c>
      <c r="K191" s="66">
        <f t="shared" si="27"/>
        <v>0</v>
      </c>
      <c r="L191" s="66">
        <f t="shared" si="27"/>
        <v>0</v>
      </c>
      <c r="M191" s="66">
        <f t="shared" si="27"/>
        <v>0</v>
      </c>
      <c r="N191" s="66">
        <f t="shared" si="27"/>
        <v>888.32</v>
      </c>
      <c r="O191" s="66">
        <f t="shared" si="27"/>
        <v>0</v>
      </c>
      <c r="P191" s="66">
        <f t="shared" si="27"/>
        <v>-0.38</v>
      </c>
      <c r="Q191" s="66">
        <f t="shared" si="27"/>
        <v>21638.800000000003</v>
      </c>
      <c r="R191" s="67"/>
    </row>
    <row r="192" spans="1:18" ht="33" customHeight="1">
      <c r="A192" s="23"/>
      <c r="B192" s="71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34"/>
    </row>
    <row r="193" spans="2:18" s="146" customFormat="1" ht="12.75" customHeight="1">
      <c r="B193" s="149"/>
      <c r="C193" s="149"/>
      <c r="D193" s="149" t="s">
        <v>52</v>
      </c>
      <c r="E193" s="149"/>
      <c r="F193" s="149"/>
      <c r="G193" s="149"/>
      <c r="H193" s="149"/>
      <c r="I193" s="149"/>
      <c r="J193" s="149"/>
      <c r="K193" s="149"/>
      <c r="L193" s="149"/>
      <c r="M193" s="149" t="s">
        <v>54</v>
      </c>
      <c r="N193" s="149"/>
      <c r="O193" s="149"/>
      <c r="P193" s="149"/>
      <c r="Q193" s="149"/>
      <c r="R193" s="149"/>
    </row>
    <row r="194" spans="1:18" s="146" customFormat="1" ht="12.75" customHeight="1">
      <c r="A194" s="146" t="s">
        <v>53</v>
      </c>
      <c r="B194" s="149"/>
      <c r="C194" s="149"/>
      <c r="D194" s="149" t="s">
        <v>51</v>
      </c>
      <c r="E194" s="149"/>
      <c r="F194" s="149"/>
      <c r="G194" s="149"/>
      <c r="H194" s="149"/>
      <c r="I194" s="149"/>
      <c r="J194" s="149"/>
      <c r="K194" s="149"/>
      <c r="L194" s="149"/>
      <c r="M194" s="149" t="s">
        <v>55</v>
      </c>
      <c r="N194" s="149"/>
      <c r="O194" s="149"/>
      <c r="P194" s="149"/>
      <c r="Q194" s="149"/>
      <c r="R194" s="149"/>
    </row>
    <row r="195" spans="2:17" ht="12.75" customHeight="1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2:17" ht="12.75" customHeight="1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8" ht="41.25" customHeight="1">
      <c r="A197" s="5" t="s">
        <v>0</v>
      </c>
      <c r="B197" s="37"/>
      <c r="C197" s="6"/>
      <c r="D197" s="133" t="s">
        <v>220</v>
      </c>
      <c r="E197" s="6"/>
      <c r="F197" s="6"/>
      <c r="G197" s="6"/>
      <c r="H197" s="6"/>
      <c r="I197" s="6"/>
      <c r="J197" s="6"/>
      <c r="K197" s="7"/>
      <c r="L197" s="6"/>
      <c r="M197" s="6"/>
      <c r="N197" s="6"/>
      <c r="O197" s="6"/>
      <c r="P197" s="6"/>
      <c r="Q197" s="6"/>
      <c r="R197" s="29"/>
    </row>
    <row r="198" spans="1:18" ht="46.5" customHeight="1">
      <c r="A198" s="8"/>
      <c r="B198" s="138" t="s">
        <v>31</v>
      </c>
      <c r="C198" s="9"/>
      <c r="D198" s="9"/>
      <c r="E198" s="9"/>
      <c r="F198" s="9"/>
      <c r="G198" s="9"/>
      <c r="H198" s="9"/>
      <c r="I198" s="10"/>
      <c r="J198" s="10"/>
      <c r="K198" s="11"/>
      <c r="L198" s="9"/>
      <c r="M198" s="9"/>
      <c r="N198" s="9"/>
      <c r="O198" s="9"/>
      <c r="P198" s="9"/>
      <c r="Q198" s="9"/>
      <c r="R198" s="30" t="s">
        <v>930</v>
      </c>
    </row>
    <row r="199" spans="1:18" ht="50.25" customHeight="1">
      <c r="A199" s="12"/>
      <c r="B199" s="49"/>
      <c r="C199" s="13"/>
      <c r="D199" s="135" t="s">
        <v>231</v>
      </c>
      <c r="E199" s="14"/>
      <c r="F199" s="14"/>
      <c r="G199" s="14"/>
      <c r="H199" s="14"/>
      <c r="I199" s="14"/>
      <c r="J199" s="14"/>
      <c r="K199" s="15"/>
      <c r="L199" s="14"/>
      <c r="M199" s="14"/>
      <c r="N199" s="14"/>
      <c r="O199" s="14"/>
      <c r="P199" s="14"/>
      <c r="Q199" s="14"/>
      <c r="R199" s="31"/>
    </row>
    <row r="200" spans="1:18" s="89" customFormat="1" ht="23.25" thickBot="1">
      <c r="A200" s="54" t="s">
        <v>1</v>
      </c>
      <c r="B200" s="75" t="s">
        <v>2</v>
      </c>
      <c r="C200" s="75" t="s">
        <v>3</v>
      </c>
      <c r="D200" s="75" t="s">
        <v>4</v>
      </c>
      <c r="E200" s="28" t="s">
        <v>5</v>
      </c>
      <c r="F200" s="28" t="s">
        <v>36</v>
      </c>
      <c r="G200" s="28" t="s">
        <v>20</v>
      </c>
      <c r="H200" s="28" t="s">
        <v>45</v>
      </c>
      <c r="I200" s="28" t="s">
        <v>38</v>
      </c>
      <c r="J200" s="28" t="s">
        <v>892</v>
      </c>
      <c r="K200" s="28" t="s">
        <v>21</v>
      </c>
      <c r="L200" s="28" t="s">
        <v>27</v>
      </c>
      <c r="M200" s="28" t="s">
        <v>23</v>
      </c>
      <c r="N200" s="28" t="s">
        <v>24</v>
      </c>
      <c r="O200" s="28" t="s">
        <v>860</v>
      </c>
      <c r="P200" s="28" t="s">
        <v>39</v>
      </c>
      <c r="Q200" s="28" t="s">
        <v>37</v>
      </c>
      <c r="R200" s="76" t="s">
        <v>25</v>
      </c>
    </row>
    <row r="201" spans="1:18" ht="34.5" customHeight="1" thickTop="1">
      <c r="A201" s="143" t="s">
        <v>887</v>
      </c>
      <c r="B201" s="84"/>
      <c r="C201" s="64"/>
      <c r="D201" s="64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2"/>
    </row>
    <row r="202" spans="1:18" ht="34.5" customHeight="1">
      <c r="A202" s="154">
        <v>23</v>
      </c>
      <c r="B202" s="72" t="s">
        <v>167</v>
      </c>
      <c r="C202" s="47" t="s">
        <v>80</v>
      </c>
      <c r="D202" s="47" t="s">
        <v>6</v>
      </c>
      <c r="E202" s="72">
        <v>1653.75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105.76</v>
      </c>
      <c r="O202" s="72"/>
      <c r="P202" s="72">
        <v>0.11</v>
      </c>
      <c r="Q202" s="72">
        <f>E202+F202+G202+H202+I202-J202-L202-M202-K202+N202-P202</f>
        <v>1759.4</v>
      </c>
      <c r="R202" s="32"/>
    </row>
    <row r="203" spans="1:18" ht="34.5" customHeight="1">
      <c r="A203" s="154">
        <v>65</v>
      </c>
      <c r="B203" s="72" t="s">
        <v>888</v>
      </c>
      <c r="C203" s="47" t="s">
        <v>889</v>
      </c>
      <c r="D203" s="47" t="s">
        <v>15</v>
      </c>
      <c r="E203" s="72">
        <v>1725.75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94.32</v>
      </c>
      <c r="O203" s="72"/>
      <c r="P203" s="72">
        <v>0.07</v>
      </c>
      <c r="Q203" s="72">
        <f>E203+F203+G203+H203+I203-J203-L203-M203-K203+N203-P203</f>
        <v>1820</v>
      </c>
      <c r="R203" s="32"/>
    </row>
    <row r="204" spans="1:18" ht="34.5" customHeight="1">
      <c r="A204" s="154">
        <v>128</v>
      </c>
      <c r="B204" s="72" t="s">
        <v>75</v>
      </c>
      <c r="C204" s="47" t="s">
        <v>173</v>
      </c>
      <c r="D204" s="47" t="s">
        <v>10</v>
      </c>
      <c r="E204" s="72">
        <v>2150.1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58.83</v>
      </c>
      <c r="O204" s="72"/>
      <c r="P204" s="72">
        <v>0.13</v>
      </c>
      <c r="Q204" s="72">
        <f>E204+F204+G204+H204+I204-J204-L204-M204-K204+N204-P204</f>
        <v>2208.7999999999997</v>
      </c>
      <c r="R204" s="32"/>
    </row>
    <row r="205" spans="1:18" ht="18.75" customHeight="1">
      <c r="A205" s="145" t="s">
        <v>221</v>
      </c>
      <c r="B205" s="72"/>
      <c r="C205" s="47"/>
      <c r="D205" s="47"/>
      <c r="E205" s="51">
        <f>SUM(E202:E204)</f>
        <v>5529.6</v>
      </c>
      <c r="F205" s="51">
        <f aca="true" t="shared" si="28" ref="F205:Q205">SUM(F202:F204)</f>
        <v>0</v>
      </c>
      <c r="G205" s="51">
        <f t="shared" si="28"/>
        <v>0</v>
      </c>
      <c r="H205" s="51">
        <f t="shared" si="28"/>
        <v>0</v>
      </c>
      <c r="I205" s="51">
        <f t="shared" si="28"/>
        <v>0</v>
      </c>
      <c r="J205" s="51">
        <f t="shared" si="28"/>
        <v>0</v>
      </c>
      <c r="K205" s="51">
        <f t="shared" si="28"/>
        <v>0</v>
      </c>
      <c r="L205" s="51">
        <f t="shared" si="28"/>
        <v>0</v>
      </c>
      <c r="M205" s="51">
        <f t="shared" si="28"/>
        <v>0</v>
      </c>
      <c r="N205" s="51">
        <f t="shared" si="28"/>
        <v>258.90999999999997</v>
      </c>
      <c r="O205" s="51">
        <f t="shared" si="28"/>
        <v>0</v>
      </c>
      <c r="P205" s="51">
        <f t="shared" si="28"/>
        <v>0.31</v>
      </c>
      <c r="Q205" s="51">
        <f t="shared" si="28"/>
        <v>5788.2</v>
      </c>
      <c r="R205" s="32"/>
    </row>
    <row r="206" spans="1:18" ht="34.5" customHeight="1">
      <c r="A206" s="143" t="s">
        <v>177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92"/>
      <c r="L206" s="61"/>
      <c r="M206" s="61"/>
      <c r="N206" s="61"/>
      <c r="O206" s="61"/>
      <c r="P206" s="61"/>
      <c r="Q206" s="61"/>
      <c r="R206" s="62"/>
    </row>
    <row r="207" spans="1:18" ht="34.5" customHeight="1">
      <c r="A207" s="154">
        <v>71</v>
      </c>
      <c r="B207" s="72" t="s">
        <v>890</v>
      </c>
      <c r="C207" s="47" t="s">
        <v>891</v>
      </c>
      <c r="D207" s="47" t="s">
        <v>229</v>
      </c>
      <c r="E207" s="72">
        <v>2616.9</v>
      </c>
      <c r="F207" s="72">
        <v>0</v>
      </c>
      <c r="G207" s="72">
        <v>0</v>
      </c>
      <c r="H207" s="72">
        <v>0</v>
      </c>
      <c r="I207" s="72">
        <v>0</v>
      </c>
      <c r="J207" s="43">
        <v>2616.9</v>
      </c>
      <c r="K207" s="72">
        <v>0</v>
      </c>
      <c r="L207" s="72">
        <v>0</v>
      </c>
      <c r="M207" s="72">
        <v>570.68</v>
      </c>
      <c r="N207" s="72">
        <v>0</v>
      </c>
      <c r="O207" s="72"/>
      <c r="P207" s="72">
        <v>-0.08</v>
      </c>
      <c r="Q207" s="72">
        <f>E207+F207+G207+I207+J207-L207-M207-K207+N207-P207</f>
        <v>4663.2</v>
      </c>
      <c r="R207" s="32"/>
    </row>
    <row r="208" spans="1:18" ht="34.5" customHeight="1">
      <c r="A208" s="154">
        <v>94</v>
      </c>
      <c r="B208" s="72" t="s">
        <v>178</v>
      </c>
      <c r="C208" s="47" t="s">
        <v>112</v>
      </c>
      <c r="D208" s="47" t="s">
        <v>229</v>
      </c>
      <c r="E208" s="72">
        <v>2616.9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20.38</v>
      </c>
      <c r="N208" s="72">
        <v>0</v>
      </c>
      <c r="O208" s="72"/>
      <c r="P208" s="72">
        <v>-0.08</v>
      </c>
      <c r="Q208" s="72">
        <f>E208+F208+G208+I208+J208-L208-M208-K208+N208-P208</f>
        <v>2596.6</v>
      </c>
      <c r="R208" s="32"/>
    </row>
    <row r="209" spans="1:18" ht="30" customHeight="1">
      <c r="A209" s="145" t="s">
        <v>221</v>
      </c>
      <c r="B209" s="72"/>
      <c r="C209" s="47"/>
      <c r="D209" s="47"/>
      <c r="E209" s="50">
        <f>SUM(E207:E208)</f>
        <v>5233.8</v>
      </c>
      <c r="F209" s="50">
        <f aca="true" t="shared" si="29" ref="F209:Q209">SUM(F207:F208)</f>
        <v>0</v>
      </c>
      <c r="G209" s="50">
        <f t="shared" si="29"/>
        <v>0</v>
      </c>
      <c r="H209" s="50">
        <f t="shared" si="29"/>
        <v>0</v>
      </c>
      <c r="I209" s="50">
        <f t="shared" si="29"/>
        <v>0</v>
      </c>
      <c r="J209" s="50">
        <f t="shared" si="29"/>
        <v>2616.9</v>
      </c>
      <c r="K209" s="50">
        <f t="shared" si="29"/>
        <v>0</v>
      </c>
      <c r="L209" s="50">
        <f t="shared" si="29"/>
        <v>0</v>
      </c>
      <c r="M209" s="50">
        <f t="shared" si="29"/>
        <v>591.06</v>
      </c>
      <c r="N209" s="50">
        <f t="shared" si="29"/>
        <v>0</v>
      </c>
      <c r="O209" s="50">
        <f t="shared" si="29"/>
        <v>0</v>
      </c>
      <c r="P209" s="50">
        <f t="shared" si="29"/>
        <v>-0.16</v>
      </c>
      <c r="Q209" s="50">
        <f t="shared" si="29"/>
        <v>7259.799999999999</v>
      </c>
      <c r="R209" s="32"/>
    </row>
    <row r="210" spans="1:18" ht="30" customHeight="1">
      <c r="A210" s="65"/>
      <c r="B210" s="60" t="s">
        <v>40</v>
      </c>
      <c r="C210" s="87"/>
      <c r="D210" s="87"/>
      <c r="E210" s="88">
        <f>E205+E209</f>
        <v>10763.400000000001</v>
      </c>
      <c r="F210" s="88">
        <f aca="true" t="shared" si="30" ref="F210:Q210">F205+F209</f>
        <v>0</v>
      </c>
      <c r="G210" s="88">
        <f t="shared" si="30"/>
        <v>0</v>
      </c>
      <c r="H210" s="88">
        <f t="shared" si="30"/>
        <v>0</v>
      </c>
      <c r="I210" s="88">
        <f t="shared" si="30"/>
        <v>0</v>
      </c>
      <c r="J210" s="88">
        <f t="shared" si="30"/>
        <v>2616.9</v>
      </c>
      <c r="K210" s="88">
        <f t="shared" si="30"/>
        <v>0</v>
      </c>
      <c r="L210" s="88">
        <f t="shared" si="30"/>
        <v>0</v>
      </c>
      <c r="M210" s="88">
        <f t="shared" si="30"/>
        <v>591.06</v>
      </c>
      <c r="N210" s="88">
        <f t="shared" si="30"/>
        <v>258.90999999999997</v>
      </c>
      <c r="O210" s="88">
        <f t="shared" si="30"/>
        <v>0</v>
      </c>
      <c r="P210" s="88">
        <f t="shared" si="30"/>
        <v>0.15</v>
      </c>
      <c r="Q210" s="88">
        <f t="shared" si="30"/>
        <v>13048</v>
      </c>
      <c r="R210" s="67"/>
    </row>
    <row r="214" spans="2:18" s="146" customFormat="1" ht="55.5" customHeight="1">
      <c r="B214" s="149"/>
      <c r="C214" s="149"/>
      <c r="D214" s="149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 t="s">
        <v>54</v>
      </c>
      <c r="N214" s="149"/>
      <c r="O214" s="149"/>
      <c r="P214" s="149"/>
      <c r="Q214" s="149"/>
      <c r="R214" s="149"/>
    </row>
    <row r="215" spans="1:18" s="146" customFormat="1" ht="15.75">
      <c r="A215" s="146" t="s">
        <v>53</v>
      </c>
      <c r="B215" s="149"/>
      <c r="C215" s="149"/>
      <c r="D215" s="149" t="s">
        <v>51</v>
      </c>
      <c r="E215" s="149"/>
      <c r="F215" s="149"/>
      <c r="G215" s="149"/>
      <c r="H215" s="149"/>
      <c r="I215" s="149"/>
      <c r="J215" s="149"/>
      <c r="K215" s="149"/>
      <c r="L215" s="149"/>
      <c r="M215" s="149" t="s">
        <v>55</v>
      </c>
      <c r="N215" s="149"/>
      <c r="O215" s="149"/>
      <c r="P215" s="149"/>
      <c r="Q215" s="149"/>
      <c r="R215" s="149"/>
    </row>
    <row r="216" spans="2:17" ht="18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8" spans="1:18" ht="18">
      <c r="A218" s="119"/>
      <c r="B218" s="120"/>
      <c r="C218" s="120"/>
      <c r="D218" s="120"/>
      <c r="E218" s="120"/>
      <c r="F218" s="120"/>
      <c r="G218" s="120"/>
      <c r="H218" s="120"/>
      <c r="I218" s="120"/>
      <c r="J218" s="120"/>
      <c r="K218" s="121"/>
      <c r="L218" s="120"/>
      <c r="M218" s="120"/>
      <c r="N218" s="120"/>
      <c r="O218" s="120"/>
      <c r="P218" s="120"/>
      <c r="Q218" s="120"/>
      <c r="R218" s="122"/>
    </row>
    <row r="219" spans="1:18" ht="33.75">
      <c r="A219" s="5" t="s">
        <v>0</v>
      </c>
      <c r="B219" s="37"/>
      <c r="C219" s="6"/>
      <c r="D219" s="133" t="s">
        <v>220</v>
      </c>
      <c r="E219" s="63"/>
      <c r="F219" s="6"/>
      <c r="G219" s="6"/>
      <c r="H219" s="6"/>
      <c r="I219" s="6"/>
      <c r="J219" s="6"/>
      <c r="K219" s="7"/>
      <c r="L219" s="6"/>
      <c r="M219" s="6"/>
      <c r="N219" s="6"/>
      <c r="O219" s="6"/>
      <c r="P219" s="6"/>
      <c r="Q219" s="6"/>
      <c r="R219" s="29"/>
    </row>
    <row r="220" spans="1:18" ht="37.5" customHeight="1">
      <c r="A220" s="8"/>
      <c r="B220" s="137" t="s">
        <v>32</v>
      </c>
      <c r="C220" s="9"/>
      <c r="D220" s="9"/>
      <c r="E220" s="9"/>
      <c r="F220" s="9"/>
      <c r="G220" s="9"/>
      <c r="H220" s="9"/>
      <c r="I220" s="10"/>
      <c r="J220" s="10"/>
      <c r="K220" s="11"/>
      <c r="L220" s="9"/>
      <c r="M220" s="9"/>
      <c r="N220" s="9"/>
      <c r="O220" s="9"/>
      <c r="P220" s="9"/>
      <c r="Q220" s="9"/>
      <c r="R220" s="30" t="s">
        <v>931</v>
      </c>
    </row>
    <row r="221" spans="1:18" ht="45.75" customHeight="1">
      <c r="A221" s="12"/>
      <c r="B221" s="13"/>
      <c r="C221" s="13"/>
      <c r="D221" s="135" t="s">
        <v>231</v>
      </c>
      <c r="E221" s="14"/>
      <c r="F221" s="14"/>
      <c r="G221" s="14"/>
      <c r="H221" s="14"/>
      <c r="I221" s="14"/>
      <c r="J221" s="14"/>
      <c r="K221" s="15"/>
      <c r="L221" s="14"/>
      <c r="M221" s="14"/>
      <c r="N221" s="14"/>
      <c r="O221" s="14"/>
      <c r="P221" s="14"/>
      <c r="Q221" s="14"/>
      <c r="R221" s="31"/>
    </row>
    <row r="222" spans="1:18" s="89" customFormat="1" ht="23.25" thickBot="1">
      <c r="A222" s="54" t="s">
        <v>1</v>
      </c>
      <c r="B222" s="75" t="s">
        <v>2</v>
      </c>
      <c r="C222" s="75" t="s">
        <v>3</v>
      </c>
      <c r="D222" s="75" t="s">
        <v>4</v>
      </c>
      <c r="E222" s="28" t="s">
        <v>5</v>
      </c>
      <c r="F222" s="28" t="s">
        <v>36</v>
      </c>
      <c r="G222" s="28" t="s">
        <v>43</v>
      </c>
      <c r="H222" s="28" t="s">
        <v>45</v>
      </c>
      <c r="I222" s="28" t="s">
        <v>38</v>
      </c>
      <c r="J222" s="28" t="s">
        <v>892</v>
      </c>
      <c r="K222" s="28" t="s">
        <v>21</v>
      </c>
      <c r="L222" s="28" t="s">
        <v>27</v>
      </c>
      <c r="M222" s="28" t="s">
        <v>23</v>
      </c>
      <c r="N222" s="28" t="s">
        <v>24</v>
      </c>
      <c r="O222" s="28" t="s">
        <v>860</v>
      </c>
      <c r="P222" s="28" t="s">
        <v>39</v>
      </c>
      <c r="Q222" s="28" t="s">
        <v>37</v>
      </c>
      <c r="R222" s="76" t="s">
        <v>25</v>
      </c>
    </row>
    <row r="223" spans="1:18" ht="34.5" customHeight="1" thickTop="1">
      <c r="A223" s="143" t="s">
        <v>16</v>
      </c>
      <c r="B223" s="84"/>
      <c r="C223" s="64"/>
      <c r="D223" s="64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2"/>
    </row>
    <row r="224" spans="1:18" ht="34.5" customHeight="1">
      <c r="A224" s="154">
        <v>26</v>
      </c>
      <c r="B224" s="72" t="s">
        <v>179</v>
      </c>
      <c r="C224" s="47" t="s">
        <v>180</v>
      </c>
      <c r="D224" s="47" t="s">
        <v>78</v>
      </c>
      <c r="E224" s="72">
        <v>2887.45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64.73</v>
      </c>
      <c r="N224" s="72">
        <v>0</v>
      </c>
      <c r="O224" s="72"/>
      <c r="P224" s="72">
        <v>-0.08</v>
      </c>
      <c r="Q224" s="72">
        <f aca="true" t="shared" si="31" ref="Q224:Q230">E224+F224+G224+H224+I224-J224-L224-M224-K224+N224-P224</f>
        <v>2822.7999999999997</v>
      </c>
      <c r="R224" s="32"/>
    </row>
    <row r="225" spans="1:18" ht="34.5" customHeight="1">
      <c r="A225" s="154">
        <v>39</v>
      </c>
      <c r="B225" s="72" t="s">
        <v>70</v>
      </c>
      <c r="C225" s="47" t="s">
        <v>181</v>
      </c>
      <c r="D225" s="47" t="s">
        <v>17</v>
      </c>
      <c r="E225" s="72">
        <v>2500.05</v>
      </c>
      <c r="F225" s="72">
        <v>0</v>
      </c>
      <c r="G225" s="72">
        <v>0</v>
      </c>
      <c r="H225" s="72">
        <v>300</v>
      </c>
      <c r="I225" s="72">
        <v>0</v>
      </c>
      <c r="J225" s="72">
        <v>0</v>
      </c>
      <c r="K225" s="72">
        <v>0</v>
      </c>
      <c r="L225" s="72">
        <v>0</v>
      </c>
      <c r="M225" s="72">
        <v>7.66</v>
      </c>
      <c r="N225" s="72">
        <v>0</v>
      </c>
      <c r="O225" s="72"/>
      <c r="P225" s="72">
        <v>-0.01</v>
      </c>
      <c r="Q225" s="72">
        <f t="shared" si="31"/>
        <v>2792.4000000000005</v>
      </c>
      <c r="R225" s="32"/>
    </row>
    <row r="226" spans="1:18" ht="34.5" customHeight="1">
      <c r="A226" s="154">
        <v>46</v>
      </c>
      <c r="B226" s="72" t="s">
        <v>182</v>
      </c>
      <c r="C226" s="47" t="s">
        <v>183</v>
      </c>
      <c r="D226" s="47" t="s">
        <v>17</v>
      </c>
      <c r="E226" s="72">
        <v>2500.05</v>
      </c>
      <c r="F226" s="72">
        <v>0</v>
      </c>
      <c r="G226" s="72">
        <v>0</v>
      </c>
      <c r="H226" s="72">
        <v>300</v>
      </c>
      <c r="I226" s="72">
        <v>0</v>
      </c>
      <c r="J226" s="72">
        <v>0</v>
      </c>
      <c r="K226" s="72">
        <v>0</v>
      </c>
      <c r="L226" s="72">
        <v>0</v>
      </c>
      <c r="M226" s="72">
        <v>7.66</v>
      </c>
      <c r="N226" s="72">
        <v>0</v>
      </c>
      <c r="O226" s="72"/>
      <c r="P226" s="72">
        <v>-0.01</v>
      </c>
      <c r="Q226" s="72">
        <f t="shared" si="31"/>
        <v>2792.4000000000005</v>
      </c>
      <c r="R226" s="32"/>
    </row>
    <row r="227" spans="1:18" ht="34.5" customHeight="1">
      <c r="A227" s="154">
        <v>50</v>
      </c>
      <c r="B227" s="72" t="s">
        <v>120</v>
      </c>
      <c r="C227" s="47" t="s">
        <v>184</v>
      </c>
      <c r="D227" s="47" t="s">
        <v>17</v>
      </c>
      <c r="E227" s="72">
        <v>2500.05</v>
      </c>
      <c r="F227" s="43">
        <v>0</v>
      </c>
      <c r="G227" s="72">
        <v>0</v>
      </c>
      <c r="H227" s="72">
        <v>300</v>
      </c>
      <c r="I227" s="72">
        <v>0</v>
      </c>
      <c r="J227" s="72">
        <v>0</v>
      </c>
      <c r="K227" s="72">
        <v>0</v>
      </c>
      <c r="L227" s="72">
        <v>0</v>
      </c>
      <c r="M227" s="72">
        <v>7.66</v>
      </c>
      <c r="N227" s="72">
        <v>0</v>
      </c>
      <c r="O227" s="72"/>
      <c r="P227" s="72">
        <v>-0.01</v>
      </c>
      <c r="Q227" s="72">
        <f t="shared" si="31"/>
        <v>2792.4000000000005</v>
      </c>
      <c r="R227" s="32"/>
    </row>
    <row r="228" spans="1:18" ht="34.5" customHeight="1">
      <c r="A228" s="154">
        <v>64</v>
      </c>
      <c r="B228" s="72" t="s">
        <v>895</v>
      </c>
      <c r="C228" s="47" t="s">
        <v>896</v>
      </c>
      <c r="D228" s="47" t="s">
        <v>719</v>
      </c>
      <c r="E228" s="72">
        <v>3307.5</v>
      </c>
      <c r="F228" s="43"/>
      <c r="G228" s="72"/>
      <c r="H228" s="72">
        <v>0</v>
      </c>
      <c r="I228" s="72"/>
      <c r="J228" s="72">
        <v>0</v>
      </c>
      <c r="K228" s="72"/>
      <c r="L228" s="72">
        <v>0</v>
      </c>
      <c r="M228" s="72">
        <v>130.71</v>
      </c>
      <c r="N228" s="72">
        <v>0</v>
      </c>
      <c r="O228" s="72"/>
      <c r="P228" s="72">
        <v>-0.01</v>
      </c>
      <c r="Q228" s="72">
        <f t="shared" si="31"/>
        <v>3176.8</v>
      </c>
      <c r="R228" s="32"/>
    </row>
    <row r="229" spans="1:18" ht="34.5" customHeight="1">
      <c r="A229" s="154">
        <v>66</v>
      </c>
      <c r="B229" s="72" t="s">
        <v>125</v>
      </c>
      <c r="C229" s="47" t="s">
        <v>185</v>
      </c>
      <c r="D229" s="47" t="s">
        <v>17</v>
      </c>
      <c r="E229" s="72">
        <v>2500.05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7.66</v>
      </c>
      <c r="N229" s="72">
        <v>0</v>
      </c>
      <c r="O229" s="72"/>
      <c r="P229" s="72">
        <v>-0.01</v>
      </c>
      <c r="Q229" s="72">
        <f t="shared" si="31"/>
        <v>2492.4000000000005</v>
      </c>
      <c r="R229" s="32"/>
    </row>
    <row r="230" spans="1:18" ht="34.5" customHeight="1">
      <c r="A230" s="154">
        <v>72</v>
      </c>
      <c r="B230" s="72" t="s">
        <v>893</v>
      </c>
      <c r="C230" s="47" t="s">
        <v>894</v>
      </c>
      <c r="D230" s="47" t="s">
        <v>660</v>
      </c>
      <c r="E230" s="72">
        <v>1686</v>
      </c>
      <c r="F230" s="72"/>
      <c r="G230" s="72"/>
      <c r="H230" s="72">
        <v>0</v>
      </c>
      <c r="I230" s="72"/>
      <c r="J230" s="72">
        <v>0</v>
      </c>
      <c r="K230" s="72"/>
      <c r="L230" s="72">
        <v>0</v>
      </c>
      <c r="M230" s="72">
        <v>0</v>
      </c>
      <c r="N230" s="72">
        <v>103.7</v>
      </c>
      <c r="O230" s="72"/>
      <c r="P230" s="72">
        <v>0.1</v>
      </c>
      <c r="Q230" s="72">
        <f t="shared" si="31"/>
        <v>1789.6000000000001</v>
      </c>
      <c r="R230" s="32"/>
    </row>
    <row r="231" spans="1:18" s="25" customFormat="1" ht="21.75" customHeight="1">
      <c r="A231" s="145" t="s">
        <v>221</v>
      </c>
      <c r="B231" s="78"/>
      <c r="C231" s="48"/>
      <c r="D231" s="48"/>
      <c r="E231" s="50">
        <f>SUM(E224:E230)</f>
        <v>17881.15</v>
      </c>
      <c r="F231" s="50">
        <f aca="true" t="shared" si="32" ref="F231:Q231">SUM(F224:F230)</f>
        <v>0</v>
      </c>
      <c r="G231" s="50">
        <f t="shared" si="32"/>
        <v>0</v>
      </c>
      <c r="H231" s="50">
        <f t="shared" si="32"/>
        <v>900</v>
      </c>
      <c r="I231" s="50">
        <f t="shared" si="32"/>
        <v>0</v>
      </c>
      <c r="J231" s="50">
        <f t="shared" si="32"/>
        <v>0</v>
      </c>
      <c r="K231" s="50">
        <f t="shared" si="32"/>
        <v>0</v>
      </c>
      <c r="L231" s="50">
        <f t="shared" si="32"/>
        <v>0</v>
      </c>
      <c r="M231" s="50">
        <f t="shared" si="32"/>
        <v>226.08</v>
      </c>
      <c r="N231" s="50">
        <f t="shared" si="32"/>
        <v>103.7</v>
      </c>
      <c r="O231" s="50">
        <f t="shared" si="32"/>
        <v>0</v>
      </c>
      <c r="P231" s="50">
        <f t="shared" si="32"/>
        <v>-0.02999999999999997</v>
      </c>
      <c r="Q231" s="50">
        <f t="shared" si="32"/>
        <v>18658.800000000003</v>
      </c>
      <c r="R231" s="53"/>
    </row>
    <row r="232" spans="1:18" ht="27" customHeight="1">
      <c r="A232" s="116"/>
      <c r="B232" s="98" t="s">
        <v>40</v>
      </c>
      <c r="C232" s="117"/>
      <c r="D232" s="117"/>
      <c r="E232" s="117">
        <f>E231</f>
        <v>17881.15</v>
      </c>
      <c r="F232" s="117">
        <f aca="true" t="shared" si="33" ref="F232:Q232">F231</f>
        <v>0</v>
      </c>
      <c r="G232" s="117">
        <f t="shared" si="33"/>
        <v>0</v>
      </c>
      <c r="H232" s="117">
        <f t="shared" si="33"/>
        <v>900</v>
      </c>
      <c r="I232" s="117">
        <f t="shared" si="33"/>
        <v>0</v>
      </c>
      <c r="J232" s="117">
        <f t="shared" si="33"/>
        <v>0</v>
      </c>
      <c r="K232" s="117">
        <f t="shared" si="33"/>
        <v>0</v>
      </c>
      <c r="L232" s="117">
        <f t="shared" si="33"/>
        <v>0</v>
      </c>
      <c r="M232" s="117">
        <f t="shared" si="33"/>
        <v>226.08</v>
      </c>
      <c r="N232" s="117">
        <f t="shared" si="33"/>
        <v>103.7</v>
      </c>
      <c r="O232" s="117"/>
      <c r="P232" s="117">
        <f t="shared" si="33"/>
        <v>-0.02999999999999997</v>
      </c>
      <c r="Q232" s="117">
        <f t="shared" si="33"/>
        <v>18658.800000000003</v>
      </c>
      <c r="R232" s="68"/>
    </row>
    <row r="233" spans="2:18" s="146" customFormat="1" ht="125.25" customHeight="1">
      <c r="B233" s="149"/>
      <c r="C233" s="149"/>
      <c r="D233" s="149" t="s">
        <v>52</v>
      </c>
      <c r="E233" s="149"/>
      <c r="F233" s="149"/>
      <c r="G233" s="149"/>
      <c r="H233" s="149"/>
      <c r="I233" s="149"/>
      <c r="J233" s="149"/>
      <c r="K233" s="149"/>
      <c r="L233" s="149"/>
      <c r="M233" s="149" t="s">
        <v>54</v>
      </c>
      <c r="N233" s="149"/>
      <c r="O233" s="149"/>
      <c r="P233" s="149"/>
      <c r="Q233" s="149"/>
      <c r="R233" s="149"/>
    </row>
    <row r="234" spans="1:18" s="146" customFormat="1" ht="15" customHeight="1">
      <c r="A234" s="146" t="s">
        <v>53</v>
      </c>
      <c r="B234" s="149"/>
      <c r="C234" s="149"/>
      <c r="D234" s="149" t="s">
        <v>51</v>
      </c>
      <c r="E234" s="149"/>
      <c r="F234" s="149"/>
      <c r="G234" s="149"/>
      <c r="H234" s="149"/>
      <c r="I234" s="149"/>
      <c r="J234" s="149"/>
      <c r="K234" s="149"/>
      <c r="L234" s="149"/>
      <c r="M234" s="149" t="s">
        <v>55</v>
      </c>
      <c r="N234" s="149"/>
      <c r="O234" s="149"/>
      <c r="P234" s="149"/>
      <c r="Q234" s="149"/>
      <c r="R234" s="149"/>
    </row>
    <row r="237" spans="1:18" ht="55.5" customHeight="1">
      <c r="A237" s="5" t="s">
        <v>0</v>
      </c>
      <c r="B237" s="37"/>
      <c r="C237" s="6"/>
      <c r="D237" s="133" t="s">
        <v>220</v>
      </c>
      <c r="E237" s="6"/>
      <c r="F237" s="6"/>
      <c r="G237" s="6"/>
      <c r="H237" s="6"/>
      <c r="I237" s="6"/>
      <c r="J237" s="6"/>
      <c r="K237" s="7"/>
      <c r="L237" s="6"/>
      <c r="M237" s="6"/>
      <c r="N237" s="6"/>
      <c r="O237" s="6"/>
      <c r="P237" s="6"/>
      <c r="Q237" s="6"/>
      <c r="R237" s="29"/>
    </row>
    <row r="238" spans="1:18" ht="40.5" customHeight="1">
      <c r="A238" s="8"/>
      <c r="B238" s="138" t="s">
        <v>33</v>
      </c>
      <c r="C238" s="9"/>
      <c r="D238" s="9"/>
      <c r="E238" s="9"/>
      <c r="F238" s="9"/>
      <c r="G238" s="9"/>
      <c r="H238" s="9"/>
      <c r="I238" s="10"/>
      <c r="J238" s="10"/>
      <c r="K238" s="11"/>
      <c r="L238" s="9"/>
      <c r="M238" s="9"/>
      <c r="N238" s="9"/>
      <c r="O238" s="9"/>
      <c r="P238" s="9"/>
      <c r="Q238" s="9"/>
      <c r="R238" s="30" t="s">
        <v>932</v>
      </c>
    </row>
    <row r="239" spans="1:18" ht="46.5" customHeight="1">
      <c r="A239" s="12"/>
      <c r="B239" s="49"/>
      <c r="C239" s="13"/>
      <c r="D239" s="135" t="s">
        <v>231</v>
      </c>
      <c r="E239" s="14"/>
      <c r="F239" s="14"/>
      <c r="G239" s="14"/>
      <c r="H239" s="14"/>
      <c r="I239" s="14"/>
      <c r="J239" s="14"/>
      <c r="K239" s="15"/>
      <c r="L239" s="14"/>
      <c r="M239" s="14"/>
      <c r="N239" s="14"/>
      <c r="O239" s="14"/>
      <c r="P239" s="14"/>
      <c r="Q239" s="14"/>
      <c r="R239" s="31"/>
    </row>
    <row r="240" spans="1:18" s="89" customFormat="1" ht="23.25" thickBot="1">
      <c r="A240" s="54" t="s">
        <v>1</v>
      </c>
      <c r="B240" s="75" t="s">
        <v>2</v>
      </c>
      <c r="C240" s="75" t="s">
        <v>3</v>
      </c>
      <c r="D240" s="75" t="s">
        <v>4</v>
      </c>
      <c r="E240" s="28" t="s">
        <v>5</v>
      </c>
      <c r="F240" s="28" t="s">
        <v>36</v>
      </c>
      <c r="G240" s="28" t="s">
        <v>20</v>
      </c>
      <c r="H240" s="28" t="s">
        <v>45</v>
      </c>
      <c r="I240" s="28" t="s">
        <v>38</v>
      </c>
      <c r="J240" s="28" t="s">
        <v>892</v>
      </c>
      <c r="K240" s="28" t="s">
        <v>21</v>
      </c>
      <c r="L240" s="28" t="s">
        <v>27</v>
      </c>
      <c r="M240" s="28" t="s">
        <v>23</v>
      </c>
      <c r="N240" s="28" t="s">
        <v>24</v>
      </c>
      <c r="O240" s="28" t="s">
        <v>860</v>
      </c>
      <c r="P240" s="28" t="s">
        <v>39</v>
      </c>
      <c r="Q240" s="28" t="s">
        <v>37</v>
      </c>
      <c r="R240" s="76" t="s">
        <v>25</v>
      </c>
    </row>
    <row r="241" spans="1:18" ht="33.75" customHeight="1" thickTop="1">
      <c r="A241" s="143" t="s">
        <v>186</v>
      </c>
      <c r="B241" s="84"/>
      <c r="C241" s="64"/>
      <c r="D241" s="6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62"/>
    </row>
    <row r="242" spans="1:18" ht="40.5" customHeight="1">
      <c r="A242" s="154">
        <v>98</v>
      </c>
      <c r="B242" s="72" t="s">
        <v>119</v>
      </c>
      <c r="C242" s="47" t="s">
        <v>187</v>
      </c>
      <c r="D242" s="47" t="s">
        <v>142</v>
      </c>
      <c r="E242" s="72">
        <v>2000.1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86">
        <v>0</v>
      </c>
      <c r="L242" s="72">
        <v>0</v>
      </c>
      <c r="M242" s="72">
        <v>0</v>
      </c>
      <c r="N242" s="72">
        <v>71.68</v>
      </c>
      <c r="O242" s="72"/>
      <c r="P242" s="72">
        <v>0.18</v>
      </c>
      <c r="Q242" s="72">
        <f>E242+F242+G242+I242-J242-L242-M242-K242+N242-P242</f>
        <v>2071.6</v>
      </c>
      <c r="R242" s="32"/>
    </row>
    <row r="243" spans="1:18" ht="30" customHeight="1">
      <c r="A243" s="145" t="s">
        <v>221</v>
      </c>
      <c r="B243" s="72"/>
      <c r="C243" s="47"/>
      <c r="D243" s="47"/>
      <c r="E243" s="78">
        <f>E242</f>
        <v>2000.1</v>
      </c>
      <c r="F243" s="78">
        <f aca="true" t="shared" si="34" ref="F243:Q244">F242</f>
        <v>0</v>
      </c>
      <c r="G243" s="78">
        <f t="shared" si="34"/>
        <v>0</v>
      </c>
      <c r="H243" s="78">
        <f t="shared" si="34"/>
        <v>0</v>
      </c>
      <c r="I243" s="78">
        <f t="shared" si="34"/>
        <v>0</v>
      </c>
      <c r="J243" s="78">
        <f t="shared" si="34"/>
        <v>0</v>
      </c>
      <c r="K243" s="78">
        <f t="shared" si="34"/>
        <v>0</v>
      </c>
      <c r="L243" s="78">
        <f t="shared" si="34"/>
        <v>0</v>
      </c>
      <c r="M243" s="78">
        <f t="shared" si="34"/>
        <v>0</v>
      </c>
      <c r="N243" s="78">
        <f t="shared" si="34"/>
        <v>71.68</v>
      </c>
      <c r="O243" s="78"/>
      <c r="P243" s="78">
        <f t="shared" si="34"/>
        <v>0.18</v>
      </c>
      <c r="Q243" s="78">
        <f t="shared" si="34"/>
        <v>2071.6</v>
      </c>
      <c r="R243" s="32"/>
    </row>
    <row r="244" spans="1:18" ht="30" customHeight="1">
      <c r="A244" s="65"/>
      <c r="B244" s="60" t="s">
        <v>40</v>
      </c>
      <c r="C244" s="87"/>
      <c r="D244" s="87"/>
      <c r="E244" s="88">
        <f>E243</f>
        <v>2000.1</v>
      </c>
      <c r="F244" s="88">
        <f t="shared" si="34"/>
        <v>0</v>
      </c>
      <c r="G244" s="88">
        <f t="shared" si="34"/>
        <v>0</v>
      </c>
      <c r="H244" s="88">
        <f t="shared" si="34"/>
        <v>0</v>
      </c>
      <c r="I244" s="88">
        <f t="shared" si="34"/>
        <v>0</v>
      </c>
      <c r="J244" s="88">
        <f t="shared" si="34"/>
        <v>0</v>
      </c>
      <c r="K244" s="88">
        <f t="shared" si="34"/>
        <v>0</v>
      </c>
      <c r="L244" s="88">
        <f t="shared" si="34"/>
        <v>0</v>
      </c>
      <c r="M244" s="88">
        <f t="shared" si="34"/>
        <v>0</v>
      </c>
      <c r="N244" s="88">
        <f>N243</f>
        <v>71.68</v>
      </c>
      <c r="O244" s="88"/>
      <c r="P244" s="88">
        <f>P243</f>
        <v>0.18</v>
      </c>
      <c r="Q244" s="88">
        <f>Q243</f>
        <v>2071.6</v>
      </c>
      <c r="R244" s="67"/>
    </row>
    <row r="250" ht="49.5" customHeight="1"/>
    <row r="251" spans="2:18" s="146" customFormat="1" ht="15.75">
      <c r="B251" s="149"/>
      <c r="C251" s="149"/>
      <c r="D251" s="149" t="s">
        <v>52</v>
      </c>
      <c r="E251" s="149"/>
      <c r="F251" s="149"/>
      <c r="G251" s="149"/>
      <c r="H251" s="149"/>
      <c r="I251" s="149"/>
      <c r="J251" s="149"/>
      <c r="K251" s="149"/>
      <c r="L251" s="149"/>
      <c r="M251" s="149" t="s">
        <v>54</v>
      </c>
      <c r="N251" s="149"/>
      <c r="O251" s="149"/>
      <c r="P251" s="149"/>
      <c r="Q251" s="149"/>
      <c r="R251" s="149"/>
    </row>
    <row r="252" spans="1:18" s="146" customFormat="1" ht="15.75">
      <c r="A252" s="146" t="s">
        <v>53</v>
      </c>
      <c r="B252" s="149"/>
      <c r="C252" s="149"/>
      <c r="D252" s="149" t="s">
        <v>51</v>
      </c>
      <c r="E252" s="149"/>
      <c r="F252" s="149"/>
      <c r="G252" s="149"/>
      <c r="H252" s="149"/>
      <c r="I252" s="149"/>
      <c r="J252" s="149"/>
      <c r="K252" s="149"/>
      <c r="L252" s="149"/>
      <c r="M252" s="149" t="s">
        <v>55</v>
      </c>
      <c r="N252" s="149"/>
      <c r="O252" s="149"/>
      <c r="P252" s="149"/>
      <c r="Q252" s="149"/>
      <c r="R252" s="149"/>
    </row>
    <row r="253" spans="2:17" ht="18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</row>
    <row r="256" spans="1:18" ht="33.75">
      <c r="A256" s="5" t="s">
        <v>0</v>
      </c>
      <c r="B256" s="37"/>
      <c r="C256" s="6"/>
      <c r="D256" s="133" t="s">
        <v>220</v>
      </c>
      <c r="E256" s="6"/>
      <c r="F256" s="6"/>
      <c r="G256" s="6"/>
      <c r="H256" s="6"/>
      <c r="I256" s="6"/>
      <c r="J256" s="6"/>
      <c r="K256" s="7"/>
      <c r="L256" s="6"/>
      <c r="M256" s="6"/>
      <c r="N256" s="6"/>
      <c r="O256" s="6"/>
      <c r="P256" s="6"/>
      <c r="Q256" s="6"/>
      <c r="R256" s="29"/>
    </row>
    <row r="257" spans="1:18" ht="26.25" customHeight="1">
      <c r="A257" s="8"/>
      <c r="B257" s="137" t="s">
        <v>188</v>
      </c>
      <c r="C257" s="9"/>
      <c r="D257" s="9"/>
      <c r="E257" s="9"/>
      <c r="F257" s="9"/>
      <c r="G257" s="9"/>
      <c r="H257" s="9"/>
      <c r="I257" s="10"/>
      <c r="J257" s="10"/>
      <c r="K257" s="11"/>
      <c r="L257" s="9"/>
      <c r="M257" s="9"/>
      <c r="N257" s="9"/>
      <c r="O257" s="9"/>
      <c r="P257" s="9"/>
      <c r="Q257" s="9"/>
      <c r="R257" s="30" t="s">
        <v>933</v>
      </c>
    </row>
    <row r="258" spans="1:18" ht="28.5" customHeight="1">
      <c r="A258" s="12"/>
      <c r="B258" s="13"/>
      <c r="C258" s="13"/>
      <c r="D258" s="135" t="s">
        <v>231</v>
      </c>
      <c r="E258" s="14"/>
      <c r="F258" s="14"/>
      <c r="G258" s="14"/>
      <c r="H258" s="14"/>
      <c r="I258" s="14"/>
      <c r="J258" s="14"/>
      <c r="K258" s="15"/>
      <c r="L258" s="14"/>
      <c r="M258" s="14"/>
      <c r="N258" s="14"/>
      <c r="O258" s="14"/>
      <c r="P258" s="14"/>
      <c r="Q258" s="14"/>
      <c r="R258" s="31"/>
    </row>
    <row r="259" spans="1:18" s="89" customFormat="1" ht="35.25" customHeight="1" thickBot="1">
      <c r="A259" s="54" t="s">
        <v>1</v>
      </c>
      <c r="B259" s="75" t="s">
        <v>2</v>
      </c>
      <c r="C259" s="75" t="s">
        <v>3</v>
      </c>
      <c r="D259" s="75" t="s">
        <v>4</v>
      </c>
      <c r="E259" s="28" t="s">
        <v>5</v>
      </c>
      <c r="F259" s="28" t="s">
        <v>36</v>
      </c>
      <c r="G259" s="28" t="s">
        <v>20</v>
      </c>
      <c r="H259" s="28" t="s">
        <v>45</v>
      </c>
      <c r="I259" s="28" t="s">
        <v>38</v>
      </c>
      <c r="J259" s="28" t="s">
        <v>892</v>
      </c>
      <c r="K259" s="28" t="s">
        <v>21</v>
      </c>
      <c r="L259" s="28" t="s">
        <v>27</v>
      </c>
      <c r="M259" s="28" t="s">
        <v>23</v>
      </c>
      <c r="N259" s="28" t="s">
        <v>24</v>
      </c>
      <c r="O259" s="28" t="s">
        <v>860</v>
      </c>
      <c r="P259" s="28" t="s">
        <v>39</v>
      </c>
      <c r="Q259" s="28" t="s">
        <v>37</v>
      </c>
      <c r="R259" s="76" t="s">
        <v>25</v>
      </c>
    </row>
    <row r="260" spans="1:18" ht="28.5" customHeight="1" thickTop="1">
      <c r="A260" s="141" t="s">
        <v>189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6"/>
      <c r="L260" s="105"/>
      <c r="M260" s="105"/>
      <c r="N260" s="105"/>
      <c r="O260" s="105"/>
      <c r="P260" s="105"/>
      <c r="Q260" s="105"/>
      <c r="R260" s="104"/>
    </row>
    <row r="261" spans="1:18" ht="33" customHeight="1">
      <c r="A261" s="154">
        <v>4</v>
      </c>
      <c r="B261" s="72" t="s">
        <v>190</v>
      </c>
      <c r="C261" s="47" t="s">
        <v>191</v>
      </c>
      <c r="D261" s="47" t="s">
        <v>192</v>
      </c>
      <c r="E261" s="72">
        <v>3675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297.04</v>
      </c>
      <c r="N261" s="72">
        <v>0</v>
      </c>
      <c r="O261" s="72"/>
      <c r="P261" s="72">
        <v>-0.04</v>
      </c>
      <c r="Q261" s="72">
        <f>E261+F261+G261+I261-J261-L261-M261-K261+N261-P261</f>
        <v>3378</v>
      </c>
      <c r="R261" s="32"/>
    </row>
    <row r="262" spans="1:18" ht="33" customHeight="1">
      <c r="A262" s="154">
        <v>34</v>
      </c>
      <c r="B262" s="72" t="s">
        <v>134</v>
      </c>
      <c r="C262" s="47" t="s">
        <v>135</v>
      </c>
      <c r="D262" s="47" t="s">
        <v>142</v>
      </c>
      <c r="E262" s="72">
        <v>3674.95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297.04</v>
      </c>
      <c r="N262" s="72">
        <v>0</v>
      </c>
      <c r="O262" s="72"/>
      <c r="P262" s="72">
        <v>0.11</v>
      </c>
      <c r="Q262" s="72">
        <f>E262+F262+G262+I262-J262-L262-M262-K262+N262-P262</f>
        <v>3377.7999999999997</v>
      </c>
      <c r="R262" s="32"/>
    </row>
    <row r="263" spans="1:18" ht="23.25" customHeight="1">
      <c r="A263" s="145" t="s">
        <v>221</v>
      </c>
      <c r="B263" s="72"/>
      <c r="C263" s="47"/>
      <c r="D263" s="47"/>
      <c r="E263" s="78">
        <f>SUM(E261:E262)</f>
        <v>7349.95</v>
      </c>
      <c r="F263" s="78">
        <f aca="true" t="shared" si="35" ref="F263:Q263">SUM(F261:F262)</f>
        <v>0</v>
      </c>
      <c r="G263" s="78">
        <f t="shared" si="35"/>
        <v>0</v>
      </c>
      <c r="H263" s="78">
        <f t="shared" si="35"/>
        <v>0</v>
      </c>
      <c r="I263" s="78">
        <f t="shared" si="35"/>
        <v>0</v>
      </c>
      <c r="J263" s="78">
        <f t="shared" si="35"/>
        <v>0</v>
      </c>
      <c r="K263" s="78">
        <f t="shared" si="35"/>
        <v>0</v>
      </c>
      <c r="L263" s="78">
        <f t="shared" si="35"/>
        <v>0</v>
      </c>
      <c r="M263" s="78">
        <f t="shared" si="35"/>
        <v>594.08</v>
      </c>
      <c r="N263" s="78">
        <f t="shared" si="35"/>
        <v>0</v>
      </c>
      <c r="O263" s="78"/>
      <c r="P263" s="78">
        <f t="shared" si="35"/>
        <v>0.07</v>
      </c>
      <c r="Q263" s="78">
        <f t="shared" si="35"/>
        <v>6755.799999999999</v>
      </c>
      <c r="R263" s="32"/>
    </row>
    <row r="264" spans="1:18" ht="28.5" customHeight="1">
      <c r="A264" s="141" t="s">
        <v>18</v>
      </c>
      <c r="B264" s="102"/>
      <c r="C264" s="103"/>
      <c r="D264" s="103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4"/>
    </row>
    <row r="265" spans="1:18" ht="33" customHeight="1">
      <c r="A265" s="496">
        <v>5</v>
      </c>
      <c r="B265" s="504" t="s">
        <v>897</v>
      </c>
      <c r="C265" s="499" t="s">
        <v>898</v>
      </c>
      <c r="D265" s="499" t="s">
        <v>899</v>
      </c>
      <c r="E265" s="504">
        <v>0</v>
      </c>
      <c r="F265" s="504">
        <v>0</v>
      </c>
      <c r="G265" s="504">
        <v>0</v>
      </c>
      <c r="H265" s="504">
        <v>0</v>
      </c>
      <c r="I265" s="504">
        <v>0</v>
      </c>
      <c r="J265" s="504">
        <v>0</v>
      </c>
      <c r="K265" s="504">
        <v>0</v>
      </c>
      <c r="L265" s="504">
        <v>0</v>
      </c>
      <c r="M265" s="504">
        <v>0</v>
      </c>
      <c r="N265" s="504">
        <v>0</v>
      </c>
      <c r="O265" s="504"/>
      <c r="P265" s="504">
        <v>0</v>
      </c>
      <c r="Q265" s="504">
        <f aca="true" t="shared" si="36" ref="Q265:Q270">E265+F265+G265+I265-J265-L265-M265-K265+N265-P265</f>
        <v>0</v>
      </c>
      <c r="R265" s="505" t="s">
        <v>1144</v>
      </c>
    </row>
    <row r="266" spans="1:18" ht="33" customHeight="1">
      <c r="A266" s="154">
        <v>6</v>
      </c>
      <c r="B266" s="72" t="s">
        <v>103</v>
      </c>
      <c r="C266" s="47" t="s">
        <v>193</v>
      </c>
      <c r="D266" s="47" t="s">
        <v>230</v>
      </c>
      <c r="E266" s="72">
        <v>3858.6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326.42</v>
      </c>
      <c r="N266" s="72">
        <v>0</v>
      </c>
      <c r="O266" s="72"/>
      <c r="P266" s="72">
        <v>-0.02</v>
      </c>
      <c r="Q266" s="72">
        <f t="shared" si="36"/>
        <v>3532.2</v>
      </c>
      <c r="R266" s="32"/>
    </row>
    <row r="267" spans="1:18" ht="33" customHeight="1">
      <c r="A267" s="154">
        <v>7</v>
      </c>
      <c r="B267" s="72" t="s">
        <v>131</v>
      </c>
      <c r="C267" s="47" t="s">
        <v>194</v>
      </c>
      <c r="D267" s="47" t="s">
        <v>195</v>
      </c>
      <c r="E267" s="72">
        <v>3675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297.04</v>
      </c>
      <c r="N267" s="72">
        <v>0</v>
      </c>
      <c r="O267" s="72"/>
      <c r="P267" s="72">
        <v>-0.04</v>
      </c>
      <c r="Q267" s="72">
        <f t="shared" si="36"/>
        <v>3378</v>
      </c>
      <c r="R267" s="32"/>
    </row>
    <row r="268" spans="1:18" ht="33" customHeight="1">
      <c r="A268" s="154">
        <v>33</v>
      </c>
      <c r="B268" s="72" t="s">
        <v>196</v>
      </c>
      <c r="C268" s="47" t="s">
        <v>197</v>
      </c>
      <c r="D268" s="47" t="s">
        <v>198</v>
      </c>
      <c r="E268" s="72">
        <v>2099.95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64.28</v>
      </c>
      <c r="O268" s="72"/>
      <c r="P268" s="72">
        <v>0.03</v>
      </c>
      <c r="Q268" s="72">
        <f t="shared" si="36"/>
        <v>2164.2</v>
      </c>
      <c r="R268" s="47"/>
    </row>
    <row r="269" spans="1:18" ht="33" customHeight="1">
      <c r="A269" s="154">
        <v>87</v>
      </c>
      <c r="B269" s="72" t="s">
        <v>129</v>
      </c>
      <c r="C269" s="47" t="s">
        <v>199</v>
      </c>
      <c r="D269" s="47" t="s">
        <v>130</v>
      </c>
      <c r="E269" s="72">
        <v>1837.5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82.08</v>
      </c>
      <c r="O269" s="72"/>
      <c r="P269" s="72">
        <v>-0.02</v>
      </c>
      <c r="Q269" s="72">
        <f t="shared" si="36"/>
        <v>1919.6</v>
      </c>
      <c r="R269" s="47"/>
    </row>
    <row r="270" spans="1:18" ht="33" customHeight="1">
      <c r="A270" s="154">
        <v>113</v>
      </c>
      <c r="B270" s="72" t="s">
        <v>101</v>
      </c>
      <c r="C270" s="47" t="s">
        <v>102</v>
      </c>
      <c r="D270" s="47" t="s">
        <v>15</v>
      </c>
      <c r="E270" s="72">
        <v>3000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76.98</v>
      </c>
      <c r="N270" s="72">
        <v>0</v>
      </c>
      <c r="O270" s="72"/>
      <c r="P270" s="72">
        <v>0.02</v>
      </c>
      <c r="Q270" s="72">
        <f t="shared" si="36"/>
        <v>2923</v>
      </c>
      <c r="R270" s="47"/>
    </row>
    <row r="271" spans="1:18" ht="23.25" customHeight="1">
      <c r="A271" s="145" t="s">
        <v>221</v>
      </c>
      <c r="B271" s="1"/>
      <c r="C271" s="47"/>
      <c r="D271" s="47"/>
      <c r="E271" s="50">
        <f>SUM(E265:E270)</f>
        <v>14471.05</v>
      </c>
      <c r="F271" s="50">
        <f aca="true" t="shared" si="37" ref="F271:Q271">SUM(F265:F270)</f>
        <v>0</v>
      </c>
      <c r="G271" s="50">
        <f t="shared" si="37"/>
        <v>0</v>
      </c>
      <c r="H271" s="50">
        <f t="shared" si="37"/>
        <v>0</v>
      </c>
      <c r="I271" s="50">
        <f t="shared" si="37"/>
        <v>0</v>
      </c>
      <c r="J271" s="50">
        <f t="shared" si="37"/>
        <v>0</v>
      </c>
      <c r="K271" s="50">
        <f t="shared" si="37"/>
        <v>0</v>
      </c>
      <c r="L271" s="50">
        <f t="shared" si="37"/>
        <v>0</v>
      </c>
      <c r="M271" s="50">
        <f t="shared" si="37"/>
        <v>700.44</v>
      </c>
      <c r="N271" s="50">
        <f t="shared" si="37"/>
        <v>146.36</v>
      </c>
      <c r="O271" s="50">
        <f t="shared" si="37"/>
        <v>0</v>
      </c>
      <c r="P271" s="50">
        <f t="shared" si="37"/>
        <v>-0.030000000000000002</v>
      </c>
      <c r="Q271" s="50">
        <f t="shared" si="37"/>
        <v>13917</v>
      </c>
      <c r="R271" s="32"/>
    </row>
    <row r="272" spans="1:18" s="25" customFormat="1" ht="27.75" customHeight="1">
      <c r="A272" s="65"/>
      <c r="B272" s="60" t="s">
        <v>40</v>
      </c>
      <c r="C272" s="66"/>
      <c r="D272" s="66"/>
      <c r="E272" s="93">
        <f>E263+E271</f>
        <v>21821</v>
      </c>
      <c r="F272" s="93">
        <f aca="true" t="shared" si="38" ref="F272:Q272">F263+F271</f>
        <v>0</v>
      </c>
      <c r="G272" s="93">
        <f t="shared" si="38"/>
        <v>0</v>
      </c>
      <c r="H272" s="93">
        <f t="shared" si="38"/>
        <v>0</v>
      </c>
      <c r="I272" s="93">
        <f t="shared" si="38"/>
        <v>0</v>
      </c>
      <c r="J272" s="93">
        <f t="shared" si="38"/>
        <v>0</v>
      </c>
      <c r="K272" s="93">
        <f t="shared" si="38"/>
        <v>0</v>
      </c>
      <c r="L272" s="93">
        <f t="shared" si="38"/>
        <v>0</v>
      </c>
      <c r="M272" s="93">
        <f t="shared" si="38"/>
        <v>1294.52</v>
      </c>
      <c r="N272" s="93">
        <f t="shared" si="38"/>
        <v>146.36</v>
      </c>
      <c r="O272" s="93"/>
      <c r="P272" s="93">
        <f t="shared" si="38"/>
        <v>0.04000000000000001</v>
      </c>
      <c r="Q272" s="93">
        <f t="shared" si="38"/>
        <v>20672.8</v>
      </c>
      <c r="R272" s="67"/>
    </row>
    <row r="273" spans="1:18" ht="18">
      <c r="A273" s="26"/>
      <c r="B273" s="10"/>
      <c r="C273" s="10"/>
      <c r="D273" s="10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34"/>
    </row>
    <row r="274" spans="1:18" ht="18">
      <c r="A274" s="26"/>
      <c r="B274" s="10"/>
      <c r="C274" s="10"/>
      <c r="D274" s="10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34"/>
    </row>
    <row r="275" spans="2:18" s="146" customFormat="1" ht="15.75">
      <c r="B275" s="149"/>
      <c r="C275" s="149"/>
      <c r="D275" s="149" t="s">
        <v>52</v>
      </c>
      <c r="E275" s="149"/>
      <c r="F275" s="149"/>
      <c r="G275" s="149"/>
      <c r="H275" s="149"/>
      <c r="I275" s="149"/>
      <c r="J275" s="149"/>
      <c r="K275" s="149"/>
      <c r="L275" s="149"/>
      <c r="M275" s="149" t="s">
        <v>54</v>
      </c>
      <c r="N275" s="149"/>
      <c r="O275" s="149"/>
      <c r="P275" s="149"/>
      <c r="Q275" s="149"/>
      <c r="R275" s="149"/>
    </row>
    <row r="276" spans="1:18" s="146" customFormat="1" ht="15.75">
      <c r="A276" s="146" t="s">
        <v>53</v>
      </c>
      <c r="B276" s="149"/>
      <c r="C276" s="149"/>
      <c r="D276" s="149" t="s">
        <v>51</v>
      </c>
      <c r="E276" s="149"/>
      <c r="F276" s="149"/>
      <c r="G276" s="149"/>
      <c r="H276" s="149"/>
      <c r="I276" s="149"/>
      <c r="J276" s="149"/>
      <c r="K276" s="149"/>
      <c r="L276" s="149"/>
      <c r="M276" s="149" t="s">
        <v>55</v>
      </c>
      <c r="N276" s="149"/>
      <c r="O276" s="149"/>
      <c r="P276" s="149"/>
      <c r="Q276" s="149"/>
      <c r="R276" s="149"/>
    </row>
    <row r="278" spans="1:18" ht="18">
      <c r="A278" s="119"/>
      <c r="B278" s="120"/>
      <c r="C278" s="120"/>
      <c r="D278" s="120"/>
      <c r="E278" s="120"/>
      <c r="F278" s="120"/>
      <c r="G278" s="120"/>
      <c r="H278" s="120"/>
      <c r="I278" s="120"/>
      <c r="J278" s="120"/>
      <c r="K278" s="121"/>
      <c r="L278" s="120"/>
      <c r="M278" s="120"/>
      <c r="N278" s="120"/>
      <c r="O278" s="120"/>
      <c r="P278" s="120"/>
      <c r="Q278" s="120"/>
      <c r="R278" s="122"/>
    </row>
    <row r="279" spans="1:18" ht="54.75" customHeight="1">
      <c r="A279" s="5" t="s">
        <v>0</v>
      </c>
      <c r="B279" s="22"/>
      <c r="C279" s="6"/>
      <c r="D279" s="134" t="s">
        <v>220</v>
      </c>
      <c r="E279" s="6"/>
      <c r="F279" s="6"/>
      <c r="G279" s="6"/>
      <c r="H279" s="6"/>
      <c r="I279" s="6"/>
      <c r="J279" s="6"/>
      <c r="K279" s="7"/>
      <c r="L279" s="6"/>
      <c r="M279" s="6"/>
      <c r="N279" s="6"/>
      <c r="O279" s="6"/>
      <c r="P279" s="6"/>
      <c r="Q279" s="6"/>
      <c r="R279" s="29"/>
    </row>
    <row r="280" spans="1:18" ht="43.5" customHeight="1">
      <c r="A280" s="8"/>
      <c r="B280" s="137" t="s">
        <v>200</v>
      </c>
      <c r="C280" s="9"/>
      <c r="D280" s="9"/>
      <c r="E280" s="9"/>
      <c r="F280" s="9"/>
      <c r="G280" s="9"/>
      <c r="H280" s="9"/>
      <c r="I280" s="10"/>
      <c r="J280" s="10"/>
      <c r="K280" s="11"/>
      <c r="L280" s="9"/>
      <c r="M280" s="9"/>
      <c r="N280" s="9"/>
      <c r="O280" s="9"/>
      <c r="P280" s="9"/>
      <c r="Q280" s="9"/>
      <c r="R280" s="30" t="s">
        <v>934</v>
      </c>
    </row>
    <row r="281" spans="1:18" ht="51" customHeight="1">
      <c r="A281" s="12"/>
      <c r="B281" s="49"/>
      <c r="C281" s="13"/>
      <c r="D281" s="135" t="s">
        <v>231</v>
      </c>
      <c r="E281" s="14"/>
      <c r="F281" s="14"/>
      <c r="G281" s="14"/>
      <c r="H281" s="14"/>
      <c r="I281" s="14"/>
      <c r="J281" s="14"/>
      <c r="K281" s="15"/>
      <c r="L281" s="14"/>
      <c r="M281" s="14"/>
      <c r="N281" s="14"/>
      <c r="O281" s="14"/>
      <c r="P281" s="14"/>
      <c r="Q281" s="14"/>
      <c r="R281" s="31"/>
    </row>
    <row r="282" spans="1:18" s="89" customFormat="1" ht="30.75" customHeight="1" thickBot="1">
      <c r="A282" s="54" t="s">
        <v>1</v>
      </c>
      <c r="B282" s="75" t="s">
        <v>2</v>
      </c>
      <c r="C282" s="75" t="s">
        <v>3</v>
      </c>
      <c r="D282" s="75" t="s">
        <v>4</v>
      </c>
      <c r="E282" s="28" t="s">
        <v>5</v>
      </c>
      <c r="F282" s="28" t="s">
        <v>36</v>
      </c>
      <c r="G282" s="28" t="s">
        <v>43</v>
      </c>
      <c r="H282" s="28" t="s">
        <v>45</v>
      </c>
      <c r="I282" s="28" t="s">
        <v>38</v>
      </c>
      <c r="J282" s="28" t="s">
        <v>892</v>
      </c>
      <c r="K282" s="28" t="s">
        <v>21</v>
      </c>
      <c r="L282" s="28" t="s">
        <v>27</v>
      </c>
      <c r="M282" s="28" t="s">
        <v>23</v>
      </c>
      <c r="N282" s="28" t="s">
        <v>24</v>
      </c>
      <c r="O282" s="28" t="s">
        <v>860</v>
      </c>
      <c r="P282" s="28" t="s">
        <v>39</v>
      </c>
      <c r="Q282" s="28" t="s">
        <v>37</v>
      </c>
      <c r="R282" s="76" t="s">
        <v>25</v>
      </c>
    </row>
    <row r="283" spans="1:18" ht="40.5" customHeight="1" thickTop="1">
      <c r="A283" s="143" t="s">
        <v>201</v>
      </c>
      <c r="B283" s="84"/>
      <c r="C283" s="64"/>
      <c r="D283" s="6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69"/>
    </row>
    <row r="284" spans="1:18" ht="40.5" customHeight="1">
      <c r="A284" s="154">
        <v>62</v>
      </c>
      <c r="B284" s="72" t="s">
        <v>83</v>
      </c>
      <c r="C284" s="47" t="s">
        <v>84</v>
      </c>
      <c r="D284" s="47" t="s">
        <v>19</v>
      </c>
      <c r="E284" s="72">
        <v>2500.05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7.66</v>
      </c>
      <c r="N284" s="72">
        <v>0</v>
      </c>
      <c r="O284" s="72"/>
      <c r="P284" s="72">
        <v>-0.01</v>
      </c>
      <c r="Q284" s="72">
        <f>E284+F284+G284+H284+I284-J284-L284-M284-K284+N284-P284</f>
        <v>2492.4000000000005</v>
      </c>
      <c r="R284" s="35"/>
    </row>
    <row r="285" spans="1:18" ht="40.5" customHeight="1">
      <c r="A285" s="154">
        <v>133</v>
      </c>
      <c r="B285" s="72" t="s">
        <v>202</v>
      </c>
      <c r="C285" s="47" t="s">
        <v>203</v>
      </c>
      <c r="D285" s="47" t="s">
        <v>19</v>
      </c>
      <c r="E285" s="72">
        <v>2500.05</v>
      </c>
      <c r="F285" s="72">
        <v>0</v>
      </c>
      <c r="G285" s="72">
        <v>0</v>
      </c>
      <c r="H285" s="72">
        <v>300</v>
      </c>
      <c r="I285" s="72">
        <v>0</v>
      </c>
      <c r="J285" s="72">
        <v>0</v>
      </c>
      <c r="K285" s="72">
        <v>0</v>
      </c>
      <c r="L285" s="72">
        <v>0</v>
      </c>
      <c r="M285" s="72">
        <v>7.66</v>
      </c>
      <c r="N285" s="72">
        <v>0</v>
      </c>
      <c r="O285" s="72"/>
      <c r="P285" s="72">
        <v>-0.01</v>
      </c>
      <c r="Q285" s="72">
        <f>E285+F285+G285+H285+I285-J285-L285-M285-K285+N285-P285</f>
        <v>2792.4000000000005</v>
      </c>
      <c r="R285" s="32"/>
    </row>
    <row r="286" spans="1:18" ht="33" customHeight="1">
      <c r="A286" s="145" t="s">
        <v>221</v>
      </c>
      <c r="B286" s="72"/>
      <c r="C286" s="47"/>
      <c r="D286" s="47"/>
      <c r="E286" s="50">
        <f aca="true" t="shared" si="39" ref="E286:Q286">SUM(E284:E285)</f>
        <v>5000.1</v>
      </c>
      <c r="F286" s="50">
        <f t="shared" si="39"/>
        <v>0</v>
      </c>
      <c r="G286" s="78">
        <f t="shared" si="39"/>
        <v>0</v>
      </c>
      <c r="H286" s="50">
        <f t="shared" si="39"/>
        <v>300</v>
      </c>
      <c r="I286" s="78">
        <f t="shared" si="39"/>
        <v>0</v>
      </c>
      <c r="J286" s="78">
        <f t="shared" si="39"/>
        <v>0</v>
      </c>
      <c r="K286" s="50">
        <f t="shared" si="39"/>
        <v>0</v>
      </c>
      <c r="L286" s="78">
        <f t="shared" si="39"/>
        <v>0</v>
      </c>
      <c r="M286" s="78">
        <f t="shared" si="39"/>
        <v>15.32</v>
      </c>
      <c r="N286" s="78">
        <f t="shared" si="39"/>
        <v>0</v>
      </c>
      <c r="O286" s="78"/>
      <c r="P286" s="78">
        <f t="shared" si="39"/>
        <v>-0.02</v>
      </c>
      <c r="Q286" s="78">
        <f t="shared" si="39"/>
        <v>5284.800000000001</v>
      </c>
      <c r="R286" s="35"/>
    </row>
    <row r="287" spans="1:18" ht="33" customHeight="1">
      <c r="A287" s="65"/>
      <c r="B287" s="60" t="s">
        <v>40</v>
      </c>
      <c r="C287" s="66"/>
      <c r="D287" s="66"/>
      <c r="E287" s="88">
        <f>E286</f>
        <v>5000.1</v>
      </c>
      <c r="F287" s="88">
        <f aca="true" t="shared" si="40" ref="F287:Q287">F286</f>
        <v>0</v>
      </c>
      <c r="G287" s="88">
        <f t="shared" si="40"/>
        <v>0</v>
      </c>
      <c r="H287" s="88">
        <f t="shared" si="40"/>
        <v>300</v>
      </c>
      <c r="I287" s="88">
        <f t="shared" si="40"/>
        <v>0</v>
      </c>
      <c r="J287" s="88">
        <f t="shared" si="40"/>
        <v>0</v>
      </c>
      <c r="K287" s="88">
        <f t="shared" si="40"/>
        <v>0</v>
      </c>
      <c r="L287" s="88">
        <f t="shared" si="40"/>
        <v>0</v>
      </c>
      <c r="M287" s="88">
        <f t="shared" si="40"/>
        <v>15.32</v>
      </c>
      <c r="N287" s="88">
        <f t="shared" si="40"/>
        <v>0</v>
      </c>
      <c r="O287" s="88"/>
      <c r="P287" s="88">
        <f t="shared" si="40"/>
        <v>-0.02</v>
      </c>
      <c r="Q287" s="88">
        <f t="shared" si="40"/>
        <v>5284.800000000001</v>
      </c>
      <c r="R287" s="67"/>
    </row>
    <row r="288" ht="18">
      <c r="K288" s="3"/>
    </row>
    <row r="289" ht="18">
      <c r="K289" s="3"/>
    </row>
    <row r="290" ht="63" customHeight="1"/>
    <row r="291" spans="2:18" s="146" customFormat="1" ht="15.75">
      <c r="B291" s="149"/>
      <c r="C291" s="149"/>
      <c r="D291" s="149" t="s">
        <v>52</v>
      </c>
      <c r="E291" s="149"/>
      <c r="F291" s="149"/>
      <c r="G291" s="149"/>
      <c r="H291" s="149"/>
      <c r="I291" s="149"/>
      <c r="J291" s="149"/>
      <c r="K291" s="149"/>
      <c r="L291" s="149"/>
      <c r="M291" s="149" t="s">
        <v>54</v>
      </c>
      <c r="N291" s="149"/>
      <c r="O291" s="149"/>
      <c r="P291" s="149"/>
      <c r="Q291" s="149"/>
      <c r="R291" s="149"/>
    </row>
    <row r="292" spans="1:18" s="146" customFormat="1" ht="15.75">
      <c r="A292" s="146" t="s">
        <v>53</v>
      </c>
      <c r="B292" s="149"/>
      <c r="C292" s="149"/>
      <c r="D292" s="149" t="s">
        <v>51</v>
      </c>
      <c r="E292" s="149"/>
      <c r="F292" s="149"/>
      <c r="G292" s="149"/>
      <c r="H292" s="149"/>
      <c r="I292" s="149"/>
      <c r="J292" s="149"/>
      <c r="K292" s="149"/>
      <c r="L292" s="149"/>
      <c r="M292" s="149" t="s">
        <v>55</v>
      </c>
      <c r="N292" s="149"/>
      <c r="O292" s="149"/>
      <c r="P292" s="149"/>
      <c r="Q292" s="149"/>
      <c r="R292" s="149"/>
    </row>
    <row r="296" spans="1:18" ht="54" customHeight="1">
      <c r="A296" s="5" t="s">
        <v>0</v>
      </c>
      <c r="B296" s="37"/>
      <c r="C296" s="6"/>
      <c r="D296" s="133" t="s">
        <v>220</v>
      </c>
      <c r="E296" s="6"/>
      <c r="F296" s="6"/>
      <c r="G296" s="6"/>
      <c r="H296" s="6"/>
      <c r="I296" s="6"/>
      <c r="J296" s="6"/>
      <c r="K296" s="7"/>
      <c r="L296" s="6"/>
      <c r="M296" s="6"/>
      <c r="N296" s="6"/>
      <c r="O296" s="6"/>
      <c r="P296" s="6"/>
      <c r="Q296" s="6"/>
      <c r="R296" s="29"/>
    </row>
    <row r="297" spans="1:18" ht="18.75">
      <c r="A297" s="8"/>
      <c r="B297" s="137" t="s">
        <v>34</v>
      </c>
      <c r="C297" s="9"/>
      <c r="D297" s="9"/>
      <c r="E297" s="9"/>
      <c r="F297" s="9"/>
      <c r="G297" s="9"/>
      <c r="H297" s="9"/>
      <c r="I297" s="10"/>
      <c r="J297" s="10"/>
      <c r="K297" s="11"/>
      <c r="L297" s="9"/>
      <c r="M297" s="9"/>
      <c r="N297" s="9"/>
      <c r="O297" s="9"/>
      <c r="P297" s="9"/>
      <c r="Q297" s="9"/>
      <c r="R297" s="30" t="s">
        <v>935</v>
      </c>
    </row>
    <row r="298" spans="1:18" ht="24.75">
      <c r="A298" s="12"/>
      <c r="B298" s="49"/>
      <c r="C298" s="13"/>
      <c r="D298" s="135" t="s">
        <v>231</v>
      </c>
      <c r="E298" s="14"/>
      <c r="F298" s="14"/>
      <c r="G298" s="14"/>
      <c r="H298" s="14"/>
      <c r="I298" s="14"/>
      <c r="J298" s="14"/>
      <c r="K298" s="15"/>
      <c r="L298" s="14"/>
      <c r="M298" s="14"/>
      <c r="N298" s="14"/>
      <c r="O298" s="14"/>
      <c r="P298" s="14"/>
      <c r="Q298" s="14"/>
      <c r="R298" s="31"/>
    </row>
    <row r="299" spans="1:18" s="89" customFormat="1" ht="33.75" customHeight="1" thickBot="1">
      <c r="A299" s="54" t="s">
        <v>1</v>
      </c>
      <c r="B299" s="75" t="s">
        <v>2</v>
      </c>
      <c r="C299" s="75" t="s">
        <v>3</v>
      </c>
      <c r="D299" s="75" t="s">
        <v>4</v>
      </c>
      <c r="E299" s="28" t="s">
        <v>5</v>
      </c>
      <c r="F299" s="28" t="s">
        <v>36</v>
      </c>
      <c r="G299" s="28" t="s">
        <v>20</v>
      </c>
      <c r="H299" s="28" t="s">
        <v>45</v>
      </c>
      <c r="I299" s="28" t="s">
        <v>38</v>
      </c>
      <c r="J299" s="28" t="s">
        <v>892</v>
      </c>
      <c r="K299" s="28" t="s">
        <v>21</v>
      </c>
      <c r="L299" s="28" t="s">
        <v>27</v>
      </c>
      <c r="M299" s="28" t="s">
        <v>23</v>
      </c>
      <c r="N299" s="28" t="s">
        <v>24</v>
      </c>
      <c r="O299" s="28" t="s">
        <v>860</v>
      </c>
      <c r="P299" s="28" t="s">
        <v>39</v>
      </c>
      <c r="Q299" s="28" t="s">
        <v>37</v>
      </c>
      <c r="R299" s="76" t="s">
        <v>25</v>
      </c>
    </row>
    <row r="300" spans="1:18" ht="35.25" customHeight="1" thickTop="1">
      <c r="A300" s="144" t="s">
        <v>204</v>
      </c>
      <c r="B300" s="105"/>
      <c r="C300" s="105"/>
      <c r="D300" s="105"/>
      <c r="E300" s="105"/>
      <c r="F300" s="105"/>
      <c r="G300" s="105"/>
      <c r="H300" s="105"/>
      <c r="I300" s="105"/>
      <c r="J300" s="105"/>
      <c r="K300" s="106"/>
      <c r="L300" s="105"/>
      <c r="M300" s="105"/>
      <c r="N300" s="105"/>
      <c r="O300" s="105"/>
      <c r="P300" s="105"/>
      <c r="Q300" s="105"/>
      <c r="R300" s="104"/>
    </row>
    <row r="301" spans="1:18" ht="42" customHeight="1">
      <c r="A301" s="154">
        <v>28</v>
      </c>
      <c r="B301" s="79" t="s">
        <v>900</v>
      </c>
      <c r="C301" s="40" t="s">
        <v>901</v>
      </c>
      <c r="D301" s="268" t="s">
        <v>902</v>
      </c>
      <c r="E301" s="79">
        <v>3150</v>
      </c>
      <c r="F301" s="79">
        <v>0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113.57</v>
      </c>
      <c r="N301" s="79">
        <v>0</v>
      </c>
      <c r="O301" s="79"/>
      <c r="P301" s="79">
        <v>0.03</v>
      </c>
      <c r="Q301" s="79">
        <f aca="true" t="shared" si="41" ref="Q301:Q307">E301+F301+G301+I301-J301-L301-M301-K301+N301-P301</f>
        <v>3036.3999999999996</v>
      </c>
      <c r="R301" s="47"/>
    </row>
    <row r="302" spans="1:18" ht="42" customHeight="1">
      <c r="A302" s="154">
        <v>29</v>
      </c>
      <c r="B302" s="79" t="s">
        <v>903</v>
      </c>
      <c r="C302" s="40" t="s">
        <v>904</v>
      </c>
      <c r="D302" s="40" t="s">
        <v>905</v>
      </c>
      <c r="E302" s="79">
        <v>2901.9</v>
      </c>
      <c r="F302" s="79"/>
      <c r="G302" s="79"/>
      <c r="H302" s="79">
        <v>0</v>
      </c>
      <c r="I302" s="79"/>
      <c r="J302" s="79">
        <v>0</v>
      </c>
      <c r="K302" s="79"/>
      <c r="L302" s="79">
        <v>0</v>
      </c>
      <c r="M302" s="79">
        <v>66.31</v>
      </c>
      <c r="N302" s="79">
        <v>0</v>
      </c>
      <c r="O302" s="79"/>
      <c r="P302" s="79">
        <v>-0.01</v>
      </c>
      <c r="Q302" s="79">
        <f t="shared" si="41"/>
        <v>2835.6000000000004</v>
      </c>
      <c r="R302" s="47"/>
    </row>
    <row r="303" spans="1:18" ht="42" customHeight="1">
      <c r="A303" s="154">
        <v>30</v>
      </c>
      <c r="B303" s="79" t="s">
        <v>906</v>
      </c>
      <c r="C303" s="40" t="s">
        <v>907</v>
      </c>
      <c r="D303" s="40" t="s">
        <v>908</v>
      </c>
      <c r="E303" s="79">
        <v>2901.9</v>
      </c>
      <c r="F303" s="79"/>
      <c r="G303" s="79"/>
      <c r="H303" s="79">
        <v>0</v>
      </c>
      <c r="I303" s="79"/>
      <c r="J303" s="79">
        <v>0</v>
      </c>
      <c r="K303" s="79"/>
      <c r="L303" s="79">
        <v>0</v>
      </c>
      <c r="M303" s="79">
        <v>66.31</v>
      </c>
      <c r="N303" s="79">
        <v>0</v>
      </c>
      <c r="O303" s="79"/>
      <c r="P303" s="79">
        <v>-0.01</v>
      </c>
      <c r="Q303" s="79">
        <f t="shared" si="41"/>
        <v>2835.6000000000004</v>
      </c>
      <c r="R303" s="47"/>
    </row>
    <row r="304" spans="1:18" ht="42" customHeight="1">
      <c r="A304" s="496">
        <v>31</v>
      </c>
      <c r="B304" s="497" t="s">
        <v>909</v>
      </c>
      <c r="C304" s="498" t="s">
        <v>910</v>
      </c>
      <c r="D304" s="498" t="s">
        <v>908</v>
      </c>
      <c r="E304" s="497">
        <v>0</v>
      </c>
      <c r="F304" s="497"/>
      <c r="G304" s="497"/>
      <c r="H304" s="497">
        <v>0</v>
      </c>
      <c r="I304" s="497"/>
      <c r="J304" s="497">
        <v>0</v>
      </c>
      <c r="K304" s="497"/>
      <c r="L304" s="497">
        <v>0</v>
      </c>
      <c r="M304" s="497">
        <v>0</v>
      </c>
      <c r="N304" s="497">
        <v>0</v>
      </c>
      <c r="O304" s="497"/>
      <c r="P304" s="497">
        <v>0</v>
      </c>
      <c r="Q304" s="497">
        <f t="shared" si="41"/>
        <v>0</v>
      </c>
      <c r="R304" s="499" t="s">
        <v>1143</v>
      </c>
    </row>
    <row r="305" spans="1:18" ht="42" customHeight="1">
      <c r="A305" s="154">
        <v>32</v>
      </c>
      <c r="B305" s="79" t="s">
        <v>911</v>
      </c>
      <c r="C305" s="40" t="s">
        <v>912</v>
      </c>
      <c r="D305" s="40" t="s">
        <v>913</v>
      </c>
      <c r="E305" s="79">
        <v>1934.6</v>
      </c>
      <c r="F305" s="79">
        <v>0</v>
      </c>
      <c r="G305" s="79">
        <v>0</v>
      </c>
      <c r="H305" s="79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75.87</v>
      </c>
      <c r="O305" s="79"/>
      <c r="P305" s="79">
        <v>0.07</v>
      </c>
      <c r="Q305" s="79">
        <f t="shared" si="41"/>
        <v>2010.3999999999999</v>
      </c>
      <c r="R305" s="47"/>
    </row>
    <row r="306" spans="1:18" ht="42" customHeight="1">
      <c r="A306" s="154">
        <v>37</v>
      </c>
      <c r="B306" s="79" t="s">
        <v>914</v>
      </c>
      <c r="C306" s="40" t="s">
        <v>915</v>
      </c>
      <c r="D306" s="40" t="s">
        <v>916</v>
      </c>
      <c r="E306" s="79">
        <v>2901.9</v>
      </c>
      <c r="F306" s="79"/>
      <c r="G306" s="79"/>
      <c r="H306" s="79">
        <v>0</v>
      </c>
      <c r="I306" s="79"/>
      <c r="J306" s="79">
        <v>0</v>
      </c>
      <c r="K306" s="79"/>
      <c r="L306" s="79">
        <v>0</v>
      </c>
      <c r="M306" s="79">
        <v>66.31</v>
      </c>
      <c r="N306" s="79">
        <v>0</v>
      </c>
      <c r="O306" s="79"/>
      <c r="P306" s="79">
        <v>-0.01</v>
      </c>
      <c r="Q306" s="79">
        <f t="shared" si="41"/>
        <v>2835.6000000000004</v>
      </c>
      <c r="R306" s="47"/>
    </row>
    <row r="307" spans="1:18" ht="42" customHeight="1">
      <c r="A307" s="154">
        <v>76</v>
      </c>
      <c r="B307" s="79" t="s">
        <v>79</v>
      </c>
      <c r="C307" s="40" t="s">
        <v>205</v>
      </c>
      <c r="D307" s="40" t="s">
        <v>142</v>
      </c>
      <c r="E307" s="79">
        <v>3150</v>
      </c>
      <c r="F307" s="79">
        <v>0</v>
      </c>
      <c r="G307" s="79">
        <v>0</v>
      </c>
      <c r="H307" s="79">
        <v>0</v>
      </c>
      <c r="I307" s="79">
        <v>0</v>
      </c>
      <c r="J307" s="79">
        <v>0</v>
      </c>
      <c r="K307" s="79">
        <v>0</v>
      </c>
      <c r="L307" s="79">
        <v>0</v>
      </c>
      <c r="M307" s="79">
        <v>113.57</v>
      </c>
      <c r="N307" s="79">
        <v>0</v>
      </c>
      <c r="O307" s="79"/>
      <c r="P307" s="79">
        <v>0.03</v>
      </c>
      <c r="Q307" s="79">
        <f t="shared" si="41"/>
        <v>3036.3999999999996</v>
      </c>
      <c r="R307" s="47"/>
    </row>
    <row r="308" spans="1:18" ht="31.5" customHeight="1">
      <c r="A308" s="148" t="s">
        <v>221</v>
      </c>
      <c r="B308" s="95"/>
      <c r="C308" s="61"/>
      <c r="D308" s="61"/>
      <c r="E308" s="93">
        <f>SUM(E301:E307)</f>
        <v>16940.3</v>
      </c>
      <c r="F308" s="93">
        <f aca="true" t="shared" si="42" ref="F308:Q308">SUM(F301:F307)</f>
        <v>0</v>
      </c>
      <c r="G308" s="93">
        <f t="shared" si="42"/>
        <v>0</v>
      </c>
      <c r="H308" s="93">
        <f t="shared" si="42"/>
        <v>0</v>
      </c>
      <c r="I308" s="93">
        <f t="shared" si="42"/>
        <v>0</v>
      </c>
      <c r="J308" s="93">
        <f t="shared" si="42"/>
        <v>0</v>
      </c>
      <c r="K308" s="93">
        <f t="shared" si="42"/>
        <v>0</v>
      </c>
      <c r="L308" s="93">
        <f t="shared" si="42"/>
        <v>0</v>
      </c>
      <c r="M308" s="93">
        <f t="shared" si="42"/>
        <v>426.07</v>
      </c>
      <c r="N308" s="93">
        <f t="shared" si="42"/>
        <v>75.87</v>
      </c>
      <c r="O308" s="93">
        <f t="shared" si="42"/>
        <v>0</v>
      </c>
      <c r="P308" s="93">
        <f t="shared" si="42"/>
        <v>0.1</v>
      </c>
      <c r="Q308" s="93">
        <f t="shared" si="42"/>
        <v>16590</v>
      </c>
      <c r="R308" s="79"/>
    </row>
    <row r="309" spans="1:18" s="41" customFormat="1" ht="18">
      <c r="A309" s="26"/>
      <c r="B309" s="94"/>
      <c r="C309" s="10"/>
      <c r="D309" s="10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34"/>
    </row>
    <row r="310" spans="1:18" s="41" customFormat="1" ht="18">
      <c r="A310" s="26"/>
      <c r="B310" s="94"/>
      <c r="C310" s="10"/>
      <c r="D310" s="10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34"/>
    </row>
    <row r="311" spans="1:18" s="41" customFormat="1" ht="18">
      <c r="A311" s="26"/>
      <c r="B311" s="94"/>
      <c r="C311" s="10"/>
      <c r="D311" s="10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34"/>
    </row>
    <row r="312" spans="1:18" s="41" customFormat="1" ht="18">
      <c r="A312" s="26"/>
      <c r="B312" s="94"/>
      <c r="C312" s="10"/>
      <c r="D312" s="10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34"/>
    </row>
    <row r="313" spans="2:18" s="146" customFormat="1" ht="15.75">
      <c r="B313" s="149"/>
      <c r="C313" s="149"/>
      <c r="D313" s="149" t="s">
        <v>52</v>
      </c>
      <c r="E313" s="149"/>
      <c r="F313" s="149"/>
      <c r="G313" s="149"/>
      <c r="H313" s="149"/>
      <c r="I313" s="149"/>
      <c r="J313" s="149"/>
      <c r="K313" s="149"/>
      <c r="L313" s="149"/>
      <c r="M313" s="149" t="s">
        <v>54</v>
      </c>
      <c r="N313" s="149"/>
      <c r="O313" s="149"/>
      <c r="P313" s="149"/>
      <c r="Q313" s="149"/>
      <c r="R313" s="149"/>
    </row>
    <row r="314" spans="1:18" s="146" customFormat="1" ht="15.75">
      <c r="A314" s="146" t="s">
        <v>53</v>
      </c>
      <c r="B314" s="149"/>
      <c r="C314" s="149"/>
      <c r="D314" s="149" t="s">
        <v>51</v>
      </c>
      <c r="E314" s="149"/>
      <c r="F314" s="149"/>
      <c r="G314" s="149"/>
      <c r="H314" s="149"/>
      <c r="I314" s="149"/>
      <c r="J314" s="149"/>
      <c r="K314" s="149"/>
      <c r="L314" s="149"/>
      <c r="M314" s="149" t="s">
        <v>55</v>
      </c>
      <c r="N314" s="149"/>
      <c r="O314" s="149"/>
      <c r="P314" s="149"/>
      <c r="Q314" s="149"/>
      <c r="R314" s="149"/>
    </row>
    <row r="315" spans="1:18" s="41" customFormat="1" ht="18">
      <c r="A315" s="26"/>
      <c r="B315" s="94"/>
      <c r="C315" s="10"/>
      <c r="D315" s="10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34"/>
    </row>
    <row r="316" spans="1:18" ht="55.5" customHeight="1">
      <c r="A316" s="5" t="s">
        <v>0</v>
      </c>
      <c r="B316" s="37"/>
      <c r="C316" s="282" t="s">
        <v>812</v>
      </c>
      <c r="D316" s="37"/>
      <c r="E316" s="6"/>
      <c r="F316" s="6"/>
      <c r="G316" s="6"/>
      <c r="H316" s="6"/>
      <c r="I316" s="6"/>
      <c r="J316" s="6"/>
      <c r="K316" s="7"/>
      <c r="L316" s="6"/>
      <c r="M316" s="6"/>
      <c r="N316" s="6"/>
      <c r="O316" s="6"/>
      <c r="P316" s="6"/>
      <c r="Q316" s="6"/>
      <c r="R316" s="29"/>
    </row>
    <row r="317" spans="1:18" ht="40.5" customHeight="1">
      <c r="A317" s="8"/>
      <c r="B317" s="138" t="s">
        <v>917</v>
      </c>
      <c r="C317" s="9"/>
      <c r="D317" s="9"/>
      <c r="E317" s="9"/>
      <c r="F317" s="9"/>
      <c r="G317" s="9"/>
      <c r="H317" s="9"/>
      <c r="I317" s="10"/>
      <c r="J317" s="10"/>
      <c r="K317" s="11"/>
      <c r="L317" s="9"/>
      <c r="M317" s="9"/>
      <c r="N317" s="9"/>
      <c r="O317" s="9"/>
      <c r="P317" s="9"/>
      <c r="Q317" s="9"/>
      <c r="R317" s="30" t="s">
        <v>936</v>
      </c>
    </row>
    <row r="318" spans="1:18" ht="46.5" customHeight="1">
      <c r="A318" s="12"/>
      <c r="B318" s="49"/>
      <c r="C318" s="13"/>
      <c r="D318" s="135" t="s">
        <v>231</v>
      </c>
      <c r="E318" s="14"/>
      <c r="F318" s="14"/>
      <c r="G318" s="14"/>
      <c r="H318" s="14"/>
      <c r="I318" s="14"/>
      <c r="J318" s="14"/>
      <c r="K318" s="15"/>
      <c r="L318" s="14"/>
      <c r="M318" s="14"/>
      <c r="N318" s="14"/>
      <c r="O318" s="14"/>
      <c r="P318" s="14"/>
      <c r="Q318" s="14"/>
      <c r="R318" s="31"/>
    </row>
    <row r="319" spans="1:18" s="89" customFormat="1" ht="23.25" thickBot="1">
      <c r="A319" s="54" t="s">
        <v>1</v>
      </c>
      <c r="B319" s="75" t="s">
        <v>2</v>
      </c>
      <c r="C319" s="75" t="s">
        <v>3</v>
      </c>
      <c r="D319" s="75" t="s">
        <v>4</v>
      </c>
      <c r="E319" s="28" t="s">
        <v>5</v>
      </c>
      <c r="F319" s="28" t="s">
        <v>36</v>
      </c>
      <c r="G319" s="28" t="s">
        <v>20</v>
      </c>
      <c r="H319" s="28" t="s">
        <v>45</v>
      </c>
      <c r="I319" s="28" t="s">
        <v>38</v>
      </c>
      <c r="J319" s="28" t="s">
        <v>892</v>
      </c>
      <c r="K319" s="28" t="s">
        <v>21</v>
      </c>
      <c r="L319" s="28" t="s">
        <v>27</v>
      </c>
      <c r="M319" s="28" t="s">
        <v>23</v>
      </c>
      <c r="N319" s="28" t="s">
        <v>24</v>
      </c>
      <c r="O319" s="28" t="s">
        <v>860</v>
      </c>
      <c r="P319" s="28" t="s">
        <v>39</v>
      </c>
      <c r="Q319" s="28" t="s">
        <v>37</v>
      </c>
      <c r="R319" s="76" t="s">
        <v>25</v>
      </c>
    </row>
    <row r="320" spans="1:18" ht="33.75" customHeight="1" thickTop="1">
      <c r="A320" s="143" t="s">
        <v>918</v>
      </c>
      <c r="B320" s="84"/>
      <c r="C320" s="64"/>
      <c r="D320" s="6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62"/>
    </row>
    <row r="321" spans="1:18" ht="40.5" customHeight="1">
      <c r="A321" s="154">
        <v>45</v>
      </c>
      <c r="B321" s="72" t="s">
        <v>919</v>
      </c>
      <c r="C321" s="47" t="s">
        <v>920</v>
      </c>
      <c r="D321" s="47" t="s">
        <v>142</v>
      </c>
      <c r="E321" s="72">
        <v>2100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86">
        <v>0</v>
      </c>
      <c r="L321" s="72">
        <v>0</v>
      </c>
      <c r="M321" s="72">
        <v>0</v>
      </c>
      <c r="N321" s="72">
        <v>64.28</v>
      </c>
      <c r="O321" s="72"/>
      <c r="P321" s="72">
        <v>0.08</v>
      </c>
      <c r="Q321" s="72">
        <f>E321+F321+G321+I321-J321-L321-M321-K321+N321-P321</f>
        <v>2164.2000000000003</v>
      </c>
      <c r="R321" s="32"/>
    </row>
    <row r="322" spans="1:18" ht="30" customHeight="1">
      <c r="A322" s="145" t="s">
        <v>221</v>
      </c>
      <c r="B322" s="72"/>
      <c r="C322" s="47"/>
      <c r="D322" s="47"/>
      <c r="E322" s="78">
        <f aca="true" t="shared" si="43" ref="E322:N323">E321</f>
        <v>2100</v>
      </c>
      <c r="F322" s="78">
        <f t="shared" si="43"/>
        <v>0</v>
      </c>
      <c r="G322" s="78">
        <f t="shared" si="43"/>
        <v>0</v>
      </c>
      <c r="H322" s="78">
        <f t="shared" si="43"/>
        <v>0</v>
      </c>
      <c r="I322" s="78">
        <f t="shared" si="43"/>
        <v>0</v>
      </c>
      <c r="J322" s="78">
        <f t="shared" si="43"/>
        <v>0</v>
      </c>
      <c r="K322" s="78">
        <f t="shared" si="43"/>
        <v>0</v>
      </c>
      <c r="L322" s="78">
        <f t="shared" si="43"/>
        <v>0</v>
      </c>
      <c r="M322" s="78">
        <f t="shared" si="43"/>
        <v>0</v>
      </c>
      <c r="N322" s="78">
        <f t="shared" si="43"/>
        <v>64.28</v>
      </c>
      <c r="O322" s="78"/>
      <c r="P322" s="78">
        <f>P321</f>
        <v>0.08</v>
      </c>
      <c r="Q322" s="78">
        <f>Q321</f>
        <v>2164.2000000000003</v>
      </c>
      <c r="R322" s="32"/>
    </row>
    <row r="323" spans="1:18" ht="30" customHeight="1">
      <c r="A323" s="65"/>
      <c r="B323" s="60" t="s">
        <v>40</v>
      </c>
      <c r="C323" s="87"/>
      <c r="D323" s="87"/>
      <c r="E323" s="88">
        <f t="shared" si="43"/>
        <v>2100</v>
      </c>
      <c r="F323" s="88">
        <f t="shared" si="43"/>
        <v>0</v>
      </c>
      <c r="G323" s="88">
        <f t="shared" si="43"/>
        <v>0</v>
      </c>
      <c r="H323" s="88">
        <f t="shared" si="43"/>
        <v>0</v>
      </c>
      <c r="I323" s="88">
        <f t="shared" si="43"/>
        <v>0</v>
      </c>
      <c r="J323" s="88">
        <f t="shared" si="43"/>
        <v>0</v>
      </c>
      <c r="K323" s="88">
        <f t="shared" si="43"/>
        <v>0</v>
      </c>
      <c r="L323" s="88">
        <f t="shared" si="43"/>
        <v>0</v>
      </c>
      <c r="M323" s="88">
        <f t="shared" si="43"/>
        <v>0</v>
      </c>
      <c r="N323" s="88">
        <f t="shared" si="43"/>
        <v>64.28</v>
      </c>
      <c r="O323" s="88"/>
      <c r="P323" s="88">
        <f>P322</f>
        <v>0.08</v>
      </c>
      <c r="Q323" s="88">
        <f>Q322</f>
        <v>2164.2000000000003</v>
      </c>
      <c r="R323" s="67"/>
    </row>
    <row r="329" ht="49.5" customHeight="1"/>
    <row r="330" spans="2:18" s="146" customFormat="1" ht="15.75">
      <c r="B330" s="149"/>
      <c r="C330" s="149"/>
      <c r="D330" s="149" t="s">
        <v>52</v>
      </c>
      <c r="E330" s="149"/>
      <c r="F330" s="149"/>
      <c r="G330" s="149"/>
      <c r="H330" s="149"/>
      <c r="I330" s="149"/>
      <c r="J330" s="149"/>
      <c r="K330" s="149"/>
      <c r="L330" s="149"/>
      <c r="M330" s="149" t="s">
        <v>54</v>
      </c>
      <c r="N330" s="149"/>
      <c r="O330" s="149"/>
      <c r="P330" s="149"/>
      <c r="Q330" s="149"/>
      <c r="R330" s="149"/>
    </row>
    <row r="331" spans="1:18" s="146" customFormat="1" ht="15.75">
      <c r="A331" s="146" t="s">
        <v>53</v>
      </c>
      <c r="B331" s="149"/>
      <c r="C331" s="149"/>
      <c r="D331" s="149" t="s">
        <v>51</v>
      </c>
      <c r="E331" s="149"/>
      <c r="F331" s="149"/>
      <c r="G331" s="149"/>
      <c r="H331" s="149"/>
      <c r="I331" s="149"/>
      <c r="J331" s="149"/>
      <c r="K331" s="149"/>
      <c r="L331" s="149"/>
      <c r="M331" s="149" t="s">
        <v>55</v>
      </c>
      <c r="N331" s="149"/>
      <c r="O331" s="149"/>
      <c r="P331" s="149"/>
      <c r="Q331" s="149"/>
      <c r="R331" s="149"/>
    </row>
    <row r="332" spans="1:18" s="41" customFormat="1" ht="18">
      <c r="A332" s="26"/>
      <c r="B332" s="94"/>
      <c r="C332" s="10"/>
      <c r="D332" s="10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34"/>
    </row>
    <row r="333" spans="1:18" s="281" customFormat="1" ht="18">
      <c r="A333" s="276"/>
      <c r="B333" s="277" t="s">
        <v>938</v>
      </c>
      <c r="C333" s="278"/>
      <c r="D333" s="278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80"/>
    </row>
    <row r="334" spans="1:18" ht="33.75">
      <c r="A334" s="5" t="s">
        <v>0</v>
      </c>
      <c r="B334" s="37"/>
      <c r="C334" s="6"/>
      <c r="D334" s="133" t="s">
        <v>42</v>
      </c>
      <c r="E334" s="6"/>
      <c r="F334" s="6"/>
      <c r="G334" s="6"/>
      <c r="H334" s="6"/>
      <c r="I334" s="6"/>
      <c r="J334" s="6"/>
      <c r="K334" s="7"/>
      <c r="L334" s="6"/>
      <c r="M334" s="6"/>
      <c r="N334" s="6"/>
      <c r="O334" s="6"/>
      <c r="P334" s="6"/>
      <c r="Q334" s="6"/>
      <c r="R334" s="29"/>
    </row>
    <row r="335" spans="1:18" ht="18.75">
      <c r="A335" s="8"/>
      <c r="B335" s="137" t="s">
        <v>41</v>
      </c>
      <c r="C335" s="9"/>
      <c r="D335" s="9"/>
      <c r="E335" s="9"/>
      <c r="F335" s="9"/>
      <c r="G335" s="9"/>
      <c r="H335" s="9"/>
      <c r="I335" s="10"/>
      <c r="J335" s="10"/>
      <c r="K335" s="11"/>
      <c r="L335" s="9"/>
      <c r="M335" s="9"/>
      <c r="N335" s="9"/>
      <c r="O335" s="9"/>
      <c r="P335" s="9"/>
      <c r="Q335" s="9"/>
      <c r="R335" s="30" t="s">
        <v>937</v>
      </c>
    </row>
    <row r="336" spans="1:18" ht="24.75">
      <c r="A336" s="12"/>
      <c r="B336" s="49"/>
      <c r="C336" s="13"/>
      <c r="D336" s="135" t="s">
        <v>231</v>
      </c>
      <c r="E336" s="14"/>
      <c r="F336" s="14"/>
      <c r="G336" s="14"/>
      <c r="H336" s="14"/>
      <c r="I336" s="14"/>
      <c r="J336" s="14"/>
      <c r="K336" s="15"/>
      <c r="L336" s="14"/>
      <c r="M336" s="14"/>
      <c r="N336" s="14"/>
      <c r="O336" s="14"/>
      <c r="P336" s="14"/>
      <c r="Q336" s="14"/>
      <c r="R336" s="31"/>
    </row>
    <row r="337" spans="1:18" ht="33" customHeight="1" thickBot="1">
      <c r="A337" s="54" t="s">
        <v>1</v>
      </c>
      <c r="B337" s="75" t="s">
        <v>2</v>
      </c>
      <c r="C337" s="75" t="s">
        <v>3</v>
      </c>
      <c r="D337" s="75" t="s">
        <v>4</v>
      </c>
      <c r="E337" s="28" t="s">
        <v>5</v>
      </c>
      <c r="F337" s="28" t="s">
        <v>36</v>
      </c>
      <c r="G337" s="28" t="s">
        <v>20</v>
      </c>
      <c r="H337" s="28" t="s">
        <v>45</v>
      </c>
      <c r="I337" s="28" t="s">
        <v>38</v>
      </c>
      <c r="J337" s="28" t="s">
        <v>892</v>
      </c>
      <c r="K337" s="28" t="s">
        <v>21</v>
      </c>
      <c r="L337" s="28" t="s">
        <v>27</v>
      </c>
      <c r="M337" s="28" t="s">
        <v>23</v>
      </c>
      <c r="N337" s="28" t="s">
        <v>24</v>
      </c>
      <c r="O337" s="28" t="s">
        <v>860</v>
      </c>
      <c r="P337" s="28" t="s">
        <v>39</v>
      </c>
      <c r="Q337" s="28" t="s">
        <v>37</v>
      </c>
      <c r="R337" s="76" t="s">
        <v>25</v>
      </c>
    </row>
    <row r="338" spans="1:18" s="127" customFormat="1" ht="40.5" customHeight="1" thickTop="1">
      <c r="A338" s="144" t="s">
        <v>206</v>
      </c>
      <c r="B338" s="107"/>
      <c r="C338" s="107"/>
      <c r="D338" s="107"/>
      <c r="E338" s="107"/>
      <c r="F338" s="107"/>
      <c r="G338" s="107"/>
      <c r="H338" s="107"/>
      <c r="I338" s="107"/>
      <c r="J338" s="107"/>
      <c r="K338" s="132"/>
      <c r="L338" s="107"/>
      <c r="M338" s="107"/>
      <c r="N338" s="107"/>
      <c r="O338" s="107"/>
      <c r="P338" s="107"/>
      <c r="Q338" s="107"/>
      <c r="R338" s="107"/>
    </row>
    <row r="339" spans="1:18" ht="42" customHeight="1">
      <c r="A339" s="154">
        <v>48</v>
      </c>
      <c r="B339" s="79" t="s">
        <v>92</v>
      </c>
      <c r="C339" s="40" t="s">
        <v>207</v>
      </c>
      <c r="D339" s="40" t="s">
        <v>78</v>
      </c>
      <c r="E339" s="79">
        <v>3675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297.04</v>
      </c>
      <c r="N339" s="79">
        <v>0</v>
      </c>
      <c r="O339" s="79"/>
      <c r="P339" s="79">
        <v>-0.04</v>
      </c>
      <c r="Q339" s="79">
        <f>E339+F339+G339+I339-J339-L339-M339-K339+N339-P339</f>
        <v>3378</v>
      </c>
      <c r="R339" s="79"/>
    </row>
    <row r="340" spans="1:18" ht="42" customHeight="1">
      <c r="A340" s="154">
        <v>51</v>
      </c>
      <c r="B340" s="79" t="s">
        <v>99</v>
      </c>
      <c r="C340" s="40" t="s">
        <v>208</v>
      </c>
      <c r="D340" s="40" t="s">
        <v>209</v>
      </c>
      <c r="E340" s="79">
        <v>3675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297.04</v>
      </c>
      <c r="N340" s="79">
        <v>0</v>
      </c>
      <c r="O340" s="79"/>
      <c r="P340" s="79">
        <v>-0.04</v>
      </c>
      <c r="Q340" s="79">
        <f>E340+F340+G340+I340-J340-L340-M340-K340+N340-P340</f>
        <v>3378</v>
      </c>
      <c r="R340" s="79"/>
    </row>
    <row r="341" spans="1:18" ht="42" customHeight="1">
      <c r="A341" s="154">
        <v>52</v>
      </c>
      <c r="B341" s="79" t="s">
        <v>210</v>
      </c>
      <c r="C341" s="40" t="s">
        <v>211</v>
      </c>
      <c r="D341" s="40" t="s">
        <v>126</v>
      </c>
      <c r="E341" s="79">
        <v>2200.05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39.46</v>
      </c>
      <c r="O341" s="79"/>
      <c r="P341" s="79">
        <v>0.11</v>
      </c>
      <c r="Q341" s="79">
        <f>E341+F341+G341+I341-J341-L341-M341-K341+N341-P341</f>
        <v>2239.4</v>
      </c>
      <c r="R341" s="79"/>
    </row>
    <row r="342" spans="1:18" ht="32.25" customHeight="1">
      <c r="A342" s="148" t="s">
        <v>221</v>
      </c>
      <c r="B342" s="95"/>
      <c r="C342" s="61"/>
      <c r="D342" s="61"/>
      <c r="E342" s="93">
        <f>SUM(E339:E341)</f>
        <v>9550.05</v>
      </c>
      <c r="F342" s="93">
        <f aca="true" t="shared" si="44" ref="F342:Q342">SUM(F339:F341)</f>
        <v>0</v>
      </c>
      <c r="G342" s="93">
        <f t="shared" si="44"/>
        <v>0</v>
      </c>
      <c r="H342" s="93">
        <f t="shared" si="44"/>
        <v>0</v>
      </c>
      <c r="I342" s="93">
        <f t="shared" si="44"/>
        <v>0</v>
      </c>
      <c r="J342" s="93">
        <f t="shared" si="44"/>
        <v>0</v>
      </c>
      <c r="K342" s="93">
        <f t="shared" si="44"/>
        <v>0</v>
      </c>
      <c r="L342" s="93">
        <f t="shared" si="44"/>
        <v>0</v>
      </c>
      <c r="M342" s="93">
        <f t="shared" si="44"/>
        <v>594.08</v>
      </c>
      <c r="N342" s="93">
        <f t="shared" si="44"/>
        <v>39.46</v>
      </c>
      <c r="O342" s="93"/>
      <c r="P342" s="93">
        <f t="shared" si="44"/>
        <v>0.03</v>
      </c>
      <c r="Q342" s="93">
        <f t="shared" si="44"/>
        <v>8995.4</v>
      </c>
      <c r="R342" s="95"/>
    </row>
    <row r="343" spans="1:18" s="41" customFormat="1" ht="18">
      <c r="A343" s="26"/>
      <c r="B343" s="94"/>
      <c r="C343" s="10"/>
      <c r="D343" s="10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34"/>
    </row>
    <row r="344" spans="1:18" s="41" customFormat="1" ht="18">
      <c r="A344" s="26"/>
      <c r="B344" s="94"/>
      <c r="C344" s="10"/>
      <c r="D344" s="10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34"/>
    </row>
    <row r="345" spans="1:18" s="114" customFormat="1" ht="26.25" customHeight="1">
      <c r="A345" s="123"/>
      <c r="B345" s="124" t="s">
        <v>48</v>
      </c>
      <c r="C345" s="126"/>
      <c r="D345" s="152"/>
      <c r="E345" s="125">
        <f aca="true" t="shared" si="45" ref="E345:Q345">E19+E38+E56+E77+E94+E112+E135+E164+E191+E210+E232+E244+E272+E287+E308+E323+E342</f>
        <v>211359.27</v>
      </c>
      <c r="F345" s="125">
        <f t="shared" si="45"/>
        <v>0</v>
      </c>
      <c r="G345" s="125">
        <f t="shared" si="45"/>
        <v>0</v>
      </c>
      <c r="H345" s="125">
        <f t="shared" si="45"/>
        <v>1200</v>
      </c>
      <c r="I345" s="125">
        <f t="shared" si="45"/>
        <v>0</v>
      </c>
      <c r="J345" s="125">
        <f t="shared" si="45"/>
        <v>2616.9</v>
      </c>
      <c r="K345" s="125">
        <f t="shared" si="45"/>
        <v>0</v>
      </c>
      <c r="L345" s="125">
        <f t="shared" si="45"/>
        <v>0</v>
      </c>
      <c r="M345" s="125">
        <f t="shared" si="45"/>
        <v>7159.459999999999</v>
      </c>
      <c r="N345" s="125">
        <f t="shared" si="45"/>
        <v>3925.0599999999995</v>
      </c>
      <c r="O345" s="125">
        <f t="shared" si="45"/>
        <v>1115</v>
      </c>
      <c r="P345" s="125">
        <f t="shared" si="45"/>
        <v>-0.43000000000000016</v>
      </c>
      <c r="Q345" s="125">
        <f t="shared" si="45"/>
        <v>210827.2</v>
      </c>
      <c r="R345" s="153"/>
    </row>
    <row r="346" spans="1:18" s="41" customFormat="1" ht="18">
      <c r="A346" s="23"/>
      <c r="B346" s="10"/>
      <c r="C346" s="10"/>
      <c r="D346" s="10"/>
      <c r="E346" s="10"/>
      <c r="F346" s="10"/>
      <c r="G346" s="10"/>
      <c r="H346" s="10"/>
      <c r="I346" s="10"/>
      <c r="J346" s="10"/>
      <c r="K346" s="24"/>
      <c r="L346" s="10"/>
      <c r="M346" s="10"/>
      <c r="N346" s="10"/>
      <c r="O346" s="10"/>
      <c r="P346" s="10"/>
      <c r="Q346" s="10"/>
      <c r="R346" s="34"/>
    </row>
    <row r="352" spans="2:18" s="146" customFormat="1" ht="15.75">
      <c r="B352" s="149"/>
      <c r="C352" s="149"/>
      <c r="D352" s="149" t="s">
        <v>52</v>
      </c>
      <c r="E352" s="149"/>
      <c r="F352" s="149"/>
      <c r="G352" s="149"/>
      <c r="H352" s="149"/>
      <c r="I352" s="149"/>
      <c r="J352" s="149"/>
      <c r="K352" s="149"/>
      <c r="L352" s="149"/>
      <c r="M352" s="149" t="s">
        <v>54</v>
      </c>
      <c r="N352" s="149"/>
      <c r="O352" s="149"/>
      <c r="P352" s="149"/>
      <c r="Q352" s="149"/>
      <c r="R352" s="149"/>
    </row>
    <row r="353" spans="1:18" s="146" customFormat="1" ht="15.75">
      <c r="A353" s="146" t="s">
        <v>53</v>
      </c>
      <c r="B353" s="149"/>
      <c r="C353" s="149"/>
      <c r="D353" s="149" t="s">
        <v>51</v>
      </c>
      <c r="E353" s="149"/>
      <c r="F353" s="149"/>
      <c r="G353" s="149"/>
      <c r="H353" s="149"/>
      <c r="I353" s="149"/>
      <c r="J353" s="149"/>
      <c r="K353" s="149"/>
      <c r="L353" s="149"/>
      <c r="M353" s="149" t="s">
        <v>55</v>
      </c>
      <c r="N353" s="149"/>
      <c r="O353" s="149"/>
      <c r="P353" s="149"/>
      <c r="Q353" s="149"/>
      <c r="R353" s="149"/>
    </row>
    <row r="355" spans="2:18" s="45" customFormat="1" ht="21.75" customHeight="1">
      <c r="B355" s="273" t="s">
        <v>213</v>
      </c>
      <c r="C355" s="274"/>
      <c r="D355" s="274"/>
      <c r="E355" s="274">
        <f aca="true" t="shared" si="46" ref="E355:Q355">E19+E38+E56+E77+E94+E112+E135+E164+E191+E210+E244+E272+E308+E323+E342</f>
        <v>188478.02</v>
      </c>
      <c r="F355" s="274">
        <f t="shared" si="46"/>
        <v>0</v>
      </c>
      <c r="G355" s="274">
        <f t="shared" si="46"/>
        <v>0</v>
      </c>
      <c r="H355" s="274">
        <f t="shared" si="46"/>
        <v>0</v>
      </c>
      <c r="I355" s="274">
        <f t="shared" si="46"/>
        <v>0</v>
      </c>
      <c r="J355" s="274">
        <f t="shared" si="46"/>
        <v>2616.9</v>
      </c>
      <c r="K355" s="274">
        <f t="shared" si="46"/>
        <v>0</v>
      </c>
      <c r="L355" s="274">
        <f t="shared" si="46"/>
        <v>0</v>
      </c>
      <c r="M355" s="274">
        <f t="shared" si="46"/>
        <v>6918.0599999999995</v>
      </c>
      <c r="N355" s="274">
        <f t="shared" si="46"/>
        <v>3821.3599999999997</v>
      </c>
      <c r="O355" s="274">
        <f t="shared" si="46"/>
        <v>1115</v>
      </c>
      <c r="P355" s="274">
        <f t="shared" si="46"/>
        <v>-0.3800000000000001</v>
      </c>
      <c r="Q355" s="274">
        <f t="shared" si="46"/>
        <v>186883.6</v>
      </c>
      <c r="R355" s="129" t="s">
        <v>56</v>
      </c>
    </row>
    <row r="356" spans="2:18" ht="24" customHeight="1">
      <c r="B356" s="275" t="s">
        <v>214</v>
      </c>
      <c r="C356" s="272"/>
      <c r="D356" s="272"/>
      <c r="E356" s="272">
        <f aca="true" t="shared" si="47" ref="E356:Q356">E232+E287</f>
        <v>22881.25</v>
      </c>
      <c r="F356" s="272">
        <f t="shared" si="47"/>
        <v>0</v>
      </c>
      <c r="G356" s="272">
        <f t="shared" si="47"/>
        <v>0</v>
      </c>
      <c r="H356" s="272">
        <f t="shared" si="47"/>
        <v>1200</v>
      </c>
      <c r="I356" s="272">
        <f t="shared" si="47"/>
        <v>0</v>
      </c>
      <c r="J356" s="272">
        <f t="shared" si="47"/>
        <v>0</v>
      </c>
      <c r="K356" s="272">
        <f t="shared" si="47"/>
        <v>0</v>
      </c>
      <c r="L356" s="272">
        <f t="shared" si="47"/>
        <v>0</v>
      </c>
      <c r="M356" s="272">
        <f t="shared" si="47"/>
        <v>241.4</v>
      </c>
      <c r="N356" s="272">
        <f t="shared" si="47"/>
        <v>103.7</v>
      </c>
      <c r="O356" s="272">
        <f t="shared" si="47"/>
        <v>0</v>
      </c>
      <c r="P356" s="272">
        <f t="shared" si="47"/>
        <v>-0.049999999999999975</v>
      </c>
      <c r="Q356" s="272">
        <f t="shared" si="47"/>
        <v>23943.600000000006</v>
      </c>
      <c r="R356" s="128" t="s">
        <v>216</v>
      </c>
    </row>
    <row r="357" spans="2:18" s="97" customFormat="1" ht="27.75" customHeight="1">
      <c r="B357" s="96" t="s">
        <v>47</v>
      </c>
      <c r="C357" s="96"/>
      <c r="D357" s="96"/>
      <c r="E357" s="96">
        <f>SUM(E355:E356)</f>
        <v>211359.27</v>
      </c>
      <c r="F357" s="96">
        <f aca="true" t="shared" si="48" ref="F357:Q357">SUM(F355:F356)</f>
        <v>0</v>
      </c>
      <c r="G357" s="96">
        <f t="shared" si="48"/>
        <v>0</v>
      </c>
      <c r="H357" s="96">
        <f t="shared" si="48"/>
        <v>1200</v>
      </c>
      <c r="I357" s="96">
        <f t="shared" si="48"/>
        <v>0</v>
      </c>
      <c r="J357" s="96">
        <f t="shared" si="48"/>
        <v>2616.9</v>
      </c>
      <c r="K357" s="96">
        <f t="shared" si="48"/>
        <v>0</v>
      </c>
      <c r="L357" s="96">
        <f t="shared" si="48"/>
        <v>0</v>
      </c>
      <c r="M357" s="96">
        <f t="shared" si="48"/>
        <v>7159.459999999999</v>
      </c>
      <c r="N357" s="96">
        <f t="shared" si="48"/>
        <v>3925.0599999999995</v>
      </c>
      <c r="O357" s="96">
        <f t="shared" si="48"/>
        <v>1115</v>
      </c>
      <c r="P357" s="96">
        <f t="shared" si="48"/>
        <v>-0.4300000000000001</v>
      </c>
      <c r="Q357" s="96">
        <f t="shared" si="48"/>
        <v>210827.2</v>
      </c>
      <c r="R357" s="96"/>
    </row>
    <row r="359" spans="2:17" ht="18">
      <c r="B359" s="3" t="s">
        <v>215</v>
      </c>
      <c r="E359" s="3">
        <f aca="true" t="shared" si="49" ref="E359:Q359">E345-E357</f>
        <v>0</v>
      </c>
      <c r="F359" s="3">
        <f t="shared" si="49"/>
        <v>0</v>
      </c>
      <c r="G359" s="3">
        <f t="shared" si="49"/>
        <v>0</v>
      </c>
      <c r="H359" s="3">
        <f t="shared" si="49"/>
        <v>0</v>
      </c>
      <c r="I359" s="3">
        <f t="shared" si="49"/>
        <v>0</v>
      </c>
      <c r="J359" s="3">
        <f t="shared" si="49"/>
        <v>0</v>
      </c>
      <c r="K359" s="3">
        <f t="shared" si="49"/>
        <v>0</v>
      </c>
      <c r="L359" s="3">
        <f t="shared" si="49"/>
        <v>0</v>
      </c>
      <c r="M359" s="3">
        <f t="shared" si="49"/>
        <v>0</v>
      </c>
      <c r="N359" s="3">
        <f t="shared" si="49"/>
        <v>0</v>
      </c>
      <c r="P359" s="3">
        <f t="shared" si="49"/>
        <v>0</v>
      </c>
      <c r="Q359" s="3">
        <f t="shared" si="49"/>
        <v>0</v>
      </c>
    </row>
  </sheetData>
  <sheetProtection selectLockedCells="1" selectUnlockedCells="1"/>
  <printOptions/>
  <pageMargins left="1.1811023622047245" right="0.3937007874015748" top="0.7874015748031497" bottom="0.5905511811023623" header="0" footer="0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87"/>
  <sheetViews>
    <sheetView tabSelected="1" workbookViewId="0" topLeftCell="A3">
      <selection activeCell="G14" sqref="G14"/>
    </sheetView>
  </sheetViews>
  <sheetFormatPr defaultColWidth="11.421875" defaultRowHeight="12.75"/>
  <cols>
    <col min="1" max="1" width="8.00390625" style="0" customWidth="1"/>
    <col min="2" max="2" width="25.8515625" style="260" customWidth="1"/>
    <col min="3" max="3" width="10.421875" style="260" customWidth="1"/>
    <col min="4" max="4" width="10.7109375" style="260" bestFit="1" customWidth="1"/>
    <col min="5" max="5" width="7.8515625" style="260" bestFit="1" customWidth="1"/>
    <col min="6" max="6" width="22.28125" style="260" customWidth="1"/>
    <col min="7" max="7" width="33.140625" style="260" customWidth="1"/>
    <col min="8" max="17" width="11.421875" style="4" customWidth="1"/>
    <col min="18" max="115" width="11.421875" style="41" customWidth="1"/>
  </cols>
  <sheetData>
    <row r="1" spans="1:7" ht="27" customHeight="1">
      <c r="A1" s="506" t="s">
        <v>818</v>
      </c>
      <c r="B1" s="507"/>
      <c r="C1" s="507"/>
      <c r="D1" s="507"/>
      <c r="E1" s="507"/>
      <c r="F1" s="507"/>
      <c r="G1" s="508"/>
    </row>
    <row r="2" spans="1:7" ht="18">
      <c r="A2" s="240" t="s">
        <v>231</v>
      </c>
      <c r="B2" s="241"/>
      <c r="C2" s="241"/>
      <c r="D2" s="241"/>
      <c r="E2" s="241"/>
      <c r="F2" s="241"/>
      <c r="G2" s="242" t="s">
        <v>819</v>
      </c>
    </row>
    <row r="3" spans="1:115" s="246" customFormat="1" ht="32.25" customHeight="1">
      <c r="A3" s="243" t="s">
        <v>0</v>
      </c>
      <c r="B3" s="76" t="s">
        <v>2</v>
      </c>
      <c r="C3" s="76" t="s">
        <v>3</v>
      </c>
      <c r="D3" s="76" t="s">
        <v>5</v>
      </c>
      <c r="E3" s="76" t="s">
        <v>820</v>
      </c>
      <c r="F3" s="76" t="s">
        <v>821</v>
      </c>
      <c r="G3" s="76" t="s">
        <v>25</v>
      </c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</row>
    <row r="4" spans="1:115" s="250" customFormat="1" ht="18" customHeight="1">
      <c r="A4" s="247" t="s">
        <v>822</v>
      </c>
      <c r="B4" s="248"/>
      <c r="C4" s="249"/>
      <c r="D4" s="248"/>
      <c r="E4" s="248"/>
      <c r="F4" s="248"/>
      <c r="G4" s="248"/>
      <c r="H4" s="45"/>
      <c r="I4" s="45"/>
      <c r="J4" s="45"/>
      <c r="K4" s="45"/>
      <c r="L4" s="45"/>
      <c r="M4" s="45"/>
      <c r="N4" s="45"/>
      <c r="O4" s="45"/>
      <c r="P4" s="45"/>
      <c r="Q4" s="45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</row>
    <row r="5" spans="1:115" s="250" customFormat="1" ht="24" customHeight="1">
      <c r="A5" s="251" t="s">
        <v>823</v>
      </c>
      <c r="B5" s="248" t="s">
        <v>824</v>
      </c>
      <c r="C5" s="249" t="s">
        <v>825</v>
      </c>
      <c r="D5" s="248">
        <v>1376.55</v>
      </c>
      <c r="E5" s="248">
        <v>-0.05</v>
      </c>
      <c r="F5" s="248">
        <f>D5-E5</f>
        <v>1376.6</v>
      </c>
      <c r="G5" s="248"/>
      <c r="H5" s="45"/>
      <c r="I5" s="45"/>
      <c r="J5" s="45"/>
      <c r="K5" s="45"/>
      <c r="L5" s="45"/>
      <c r="M5" s="45"/>
      <c r="N5" s="45"/>
      <c r="O5" s="45"/>
      <c r="P5" s="45"/>
      <c r="Q5" s="45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</row>
    <row r="6" spans="1:115" s="250" customFormat="1" ht="24" customHeight="1">
      <c r="A6" s="251" t="s">
        <v>826</v>
      </c>
      <c r="B6" s="248" t="s">
        <v>827</v>
      </c>
      <c r="C6" s="249" t="s">
        <v>828</v>
      </c>
      <c r="D6" s="248">
        <v>1672.65</v>
      </c>
      <c r="E6" s="248">
        <v>0.05</v>
      </c>
      <c r="F6" s="248">
        <f aca="true" t="shared" si="0" ref="F6:F16">D6-E6</f>
        <v>1672.6000000000001</v>
      </c>
      <c r="G6" s="248"/>
      <c r="H6" s="45"/>
      <c r="I6" s="45"/>
      <c r="J6" s="45"/>
      <c r="K6" s="45"/>
      <c r="L6" s="45"/>
      <c r="M6" s="45"/>
      <c r="N6" s="45"/>
      <c r="O6" s="45"/>
      <c r="P6" s="45"/>
      <c r="Q6" s="45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</row>
    <row r="7" spans="1:115" s="250" customFormat="1" ht="24" customHeight="1">
      <c r="A7" s="251" t="s">
        <v>829</v>
      </c>
      <c r="B7" s="248" t="s">
        <v>830</v>
      </c>
      <c r="C7" s="249" t="s">
        <v>831</v>
      </c>
      <c r="D7" s="248">
        <v>1476.25</v>
      </c>
      <c r="E7" s="248">
        <v>0.05</v>
      </c>
      <c r="F7" s="248">
        <f t="shared" si="0"/>
        <v>1476.2</v>
      </c>
      <c r="G7" s="248"/>
      <c r="H7" s="45"/>
      <c r="I7" s="45"/>
      <c r="J7" s="45"/>
      <c r="K7" s="45"/>
      <c r="L7" s="45"/>
      <c r="M7" s="45"/>
      <c r="N7" s="45"/>
      <c r="O7" s="45"/>
      <c r="P7" s="45"/>
      <c r="Q7" s="45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</row>
    <row r="8" spans="1:115" s="250" customFormat="1" ht="24" customHeight="1">
      <c r="A8" s="251" t="s">
        <v>832</v>
      </c>
      <c r="B8" s="248" t="s">
        <v>833</v>
      </c>
      <c r="C8" s="249" t="s">
        <v>834</v>
      </c>
      <c r="D8" s="248">
        <v>1337.65</v>
      </c>
      <c r="E8" s="248">
        <v>0.05</v>
      </c>
      <c r="F8" s="248">
        <f t="shared" si="0"/>
        <v>1337.6000000000001</v>
      </c>
      <c r="G8" s="248"/>
      <c r="H8" s="45"/>
      <c r="I8" s="45"/>
      <c r="J8" s="45"/>
      <c r="K8" s="45"/>
      <c r="L8" s="45"/>
      <c r="M8" s="45"/>
      <c r="N8" s="45"/>
      <c r="O8" s="45"/>
      <c r="P8" s="45"/>
      <c r="Q8" s="45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</row>
    <row r="9" spans="1:115" s="250" customFormat="1" ht="24" customHeight="1">
      <c r="A9" s="251" t="s">
        <v>835</v>
      </c>
      <c r="B9" s="248" t="s">
        <v>836</v>
      </c>
      <c r="C9" s="249" t="s">
        <v>837</v>
      </c>
      <c r="D9" s="248">
        <v>1255.75</v>
      </c>
      <c r="E9" s="248">
        <v>-0.05</v>
      </c>
      <c r="F9" s="248">
        <f t="shared" si="0"/>
        <v>1255.8</v>
      </c>
      <c r="G9" s="248"/>
      <c r="H9" s="45"/>
      <c r="I9" s="45"/>
      <c r="J9" s="45"/>
      <c r="K9" s="45"/>
      <c r="L9" s="45"/>
      <c r="M9" s="45"/>
      <c r="N9" s="45"/>
      <c r="O9" s="45"/>
      <c r="P9" s="45"/>
      <c r="Q9" s="45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</row>
    <row r="10" spans="1:115" s="250" customFormat="1" ht="24" customHeight="1">
      <c r="A10" s="251" t="s">
        <v>838</v>
      </c>
      <c r="B10" s="248" t="s">
        <v>839</v>
      </c>
      <c r="C10" s="249" t="s">
        <v>840</v>
      </c>
      <c r="D10" s="248">
        <v>1672.65</v>
      </c>
      <c r="E10" s="248">
        <v>0.05</v>
      </c>
      <c r="F10" s="248">
        <f t="shared" si="0"/>
        <v>1672.6000000000001</v>
      </c>
      <c r="G10" s="248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</row>
    <row r="11" spans="1:115" s="250" customFormat="1" ht="24" customHeight="1">
      <c r="A11" s="251" t="s">
        <v>841</v>
      </c>
      <c r="B11" s="248" t="s">
        <v>842</v>
      </c>
      <c r="C11" s="249" t="s">
        <v>843</v>
      </c>
      <c r="D11" s="248">
        <v>814.65</v>
      </c>
      <c r="E11" s="248">
        <v>0.05</v>
      </c>
      <c r="F11" s="248">
        <f t="shared" si="0"/>
        <v>814.6</v>
      </c>
      <c r="G11" s="24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</row>
    <row r="12" spans="1:115" s="250" customFormat="1" ht="24" customHeight="1">
      <c r="A12" s="251" t="s">
        <v>844</v>
      </c>
      <c r="B12" s="248" t="s">
        <v>845</v>
      </c>
      <c r="C12" s="249" t="s">
        <v>846</v>
      </c>
      <c r="D12" s="248">
        <v>1050.05</v>
      </c>
      <c r="E12" s="248">
        <v>0.05</v>
      </c>
      <c r="F12" s="248">
        <f t="shared" si="0"/>
        <v>1050</v>
      </c>
      <c r="G12" s="24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</row>
    <row r="13" spans="1:115" s="250" customFormat="1" ht="24" customHeight="1">
      <c r="A13" s="251" t="s">
        <v>847</v>
      </c>
      <c r="B13" s="248" t="s">
        <v>848</v>
      </c>
      <c r="C13" s="249" t="s">
        <v>849</v>
      </c>
      <c r="D13" s="248">
        <v>1373.4</v>
      </c>
      <c r="E13" s="248">
        <v>0</v>
      </c>
      <c r="F13" s="248">
        <f t="shared" si="0"/>
        <v>1373.4</v>
      </c>
      <c r="G13" s="248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</row>
    <row r="14" spans="1:115" s="250" customFormat="1" ht="24" customHeight="1">
      <c r="A14" s="251" t="s">
        <v>850</v>
      </c>
      <c r="B14" s="248" t="s">
        <v>851</v>
      </c>
      <c r="C14" s="249" t="s">
        <v>852</v>
      </c>
      <c r="D14" s="248">
        <v>2000.1</v>
      </c>
      <c r="E14" s="248">
        <v>-0.1</v>
      </c>
      <c r="F14" s="248">
        <f t="shared" si="0"/>
        <v>2000.1999999999998</v>
      </c>
      <c r="G14" s="24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</row>
    <row r="15" spans="1:115" s="250" customFormat="1" ht="24" customHeight="1">
      <c r="A15" s="251" t="s">
        <v>853</v>
      </c>
      <c r="B15" s="248" t="s">
        <v>854</v>
      </c>
      <c r="C15" s="249" t="s">
        <v>855</v>
      </c>
      <c r="D15" s="248">
        <v>814.65</v>
      </c>
      <c r="E15" s="248">
        <v>0.05</v>
      </c>
      <c r="F15" s="248">
        <f t="shared" si="0"/>
        <v>814.6</v>
      </c>
      <c r="G15" s="248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</row>
    <row r="16" spans="1:115" s="250" customFormat="1" ht="24" customHeight="1">
      <c r="A16" s="251" t="s">
        <v>856</v>
      </c>
      <c r="B16" s="248" t="s">
        <v>857</v>
      </c>
      <c r="C16" s="249" t="s">
        <v>858</v>
      </c>
      <c r="D16" s="248">
        <v>1062.49</v>
      </c>
      <c r="E16" s="248">
        <v>-0.11</v>
      </c>
      <c r="F16" s="248">
        <f t="shared" si="0"/>
        <v>1062.6</v>
      </c>
      <c r="G16" s="4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</row>
    <row r="17" spans="1:115" s="250" customFormat="1" ht="27.75" customHeight="1">
      <c r="A17" s="252" t="s">
        <v>235</v>
      </c>
      <c r="B17" s="253"/>
      <c r="C17" s="254"/>
      <c r="D17" s="66">
        <f>SUM(D5:D16)</f>
        <v>15906.839999999998</v>
      </c>
      <c r="E17" s="66">
        <f>SUM(E5:E16)</f>
        <v>0.04000000000000002</v>
      </c>
      <c r="F17" s="66">
        <f>SUM(F5:F16)</f>
        <v>15906.8</v>
      </c>
      <c r="G17" s="23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</row>
    <row r="18" spans="1:115" s="250" customFormat="1" ht="17.25" customHeight="1">
      <c r="A18" s="255"/>
      <c r="B18" s="256"/>
      <c r="C18" s="256"/>
      <c r="D18" s="256"/>
      <c r="E18" s="256"/>
      <c r="F18" s="256"/>
      <c r="G18" s="257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</row>
    <row r="19" spans="1:7" ht="12.75">
      <c r="A19" s="258"/>
      <c r="B19" s="259"/>
      <c r="C19" s="259"/>
      <c r="E19" s="259"/>
      <c r="F19" s="259"/>
      <c r="G19" s="259"/>
    </row>
    <row r="20" spans="1:7" ht="12.75">
      <c r="A20" s="258" t="s">
        <v>53</v>
      </c>
      <c r="B20" s="259"/>
      <c r="C20" s="20" t="s">
        <v>52</v>
      </c>
      <c r="D20" s="259"/>
      <c r="E20" s="259"/>
      <c r="F20" s="20"/>
      <c r="G20" s="261" t="s">
        <v>54</v>
      </c>
    </row>
    <row r="21" spans="1:7" ht="12.75">
      <c r="A21" s="258"/>
      <c r="B21" s="259"/>
      <c r="C21" s="261" t="s">
        <v>51</v>
      </c>
      <c r="D21" s="259"/>
      <c r="E21" s="259"/>
      <c r="F21" s="20"/>
      <c r="G21" s="20" t="s">
        <v>55</v>
      </c>
    </row>
    <row r="22" spans="1:7" ht="12.75">
      <c r="A22" s="258"/>
      <c r="B22" s="259"/>
      <c r="C22" s="259"/>
      <c r="D22" s="259"/>
      <c r="E22" s="259"/>
      <c r="F22" s="259"/>
      <c r="G22" s="259"/>
    </row>
    <row r="23" spans="2:7" s="41" customFormat="1" ht="12.75">
      <c r="B23" s="10"/>
      <c r="C23" s="10"/>
      <c r="D23" s="10"/>
      <c r="E23" s="10"/>
      <c r="F23" s="10"/>
      <c r="G23" s="10"/>
    </row>
    <row r="24" spans="2:7" s="41" customFormat="1" ht="12.75">
      <c r="B24" s="10"/>
      <c r="C24" s="10"/>
      <c r="D24" s="10"/>
      <c r="E24" s="10"/>
      <c r="F24" s="10"/>
      <c r="G24" s="10"/>
    </row>
    <row r="25" spans="2:7" s="41" customFormat="1" ht="12.75">
      <c r="B25" s="10"/>
      <c r="C25" s="10"/>
      <c r="D25" s="10"/>
      <c r="E25" s="10"/>
      <c r="F25" s="10"/>
      <c r="G25" s="10"/>
    </row>
    <row r="26" spans="2:7" s="41" customFormat="1" ht="12.75">
      <c r="B26" s="10"/>
      <c r="C26" s="10"/>
      <c r="D26" s="10"/>
      <c r="E26" s="10"/>
      <c r="F26" s="10"/>
      <c r="G26" s="10"/>
    </row>
    <row r="27" spans="2:7" s="41" customFormat="1" ht="12.75">
      <c r="B27" s="10"/>
      <c r="C27" s="10"/>
      <c r="D27" s="10"/>
      <c r="E27" s="10"/>
      <c r="F27" s="10"/>
      <c r="G27" s="10"/>
    </row>
    <row r="28" spans="2:7" s="41" customFormat="1" ht="12.75">
      <c r="B28" s="10"/>
      <c r="C28" s="10"/>
      <c r="D28" s="10"/>
      <c r="E28" s="10"/>
      <c r="F28" s="10"/>
      <c r="G28" s="10"/>
    </row>
    <row r="29" spans="2:7" s="41" customFormat="1" ht="12.75">
      <c r="B29" s="10"/>
      <c r="C29" s="10"/>
      <c r="D29" s="10"/>
      <c r="E29" s="10"/>
      <c r="F29" s="10"/>
      <c r="G29" s="10"/>
    </row>
    <row r="30" spans="2:7" s="41" customFormat="1" ht="12.75">
      <c r="B30" s="10"/>
      <c r="C30" s="10"/>
      <c r="D30" s="10"/>
      <c r="E30" s="10"/>
      <c r="F30" s="10"/>
      <c r="G30" s="10"/>
    </row>
    <row r="31" spans="2:7" s="41" customFormat="1" ht="12.75">
      <c r="B31" s="10"/>
      <c r="C31" s="10"/>
      <c r="D31" s="10"/>
      <c r="E31" s="10"/>
      <c r="F31" s="10"/>
      <c r="G31" s="10"/>
    </row>
    <row r="32" spans="2:7" s="41" customFormat="1" ht="12.75">
      <c r="B32" s="10"/>
      <c r="C32" s="10"/>
      <c r="D32" s="10"/>
      <c r="E32" s="10"/>
      <c r="F32" s="10"/>
      <c r="G32" s="10"/>
    </row>
    <row r="33" spans="2:7" s="41" customFormat="1" ht="12.75">
      <c r="B33" s="10"/>
      <c r="C33" s="10"/>
      <c r="D33" s="10"/>
      <c r="E33" s="10"/>
      <c r="F33" s="10"/>
      <c r="G33" s="10"/>
    </row>
    <row r="34" spans="2:7" s="41" customFormat="1" ht="12.75">
      <c r="B34" s="10"/>
      <c r="C34" s="10"/>
      <c r="D34" s="10"/>
      <c r="E34" s="10"/>
      <c r="F34" s="10"/>
      <c r="G34" s="10"/>
    </row>
    <row r="35" spans="2:7" s="41" customFormat="1" ht="12.75">
      <c r="B35" s="10"/>
      <c r="C35" s="10"/>
      <c r="D35" s="10"/>
      <c r="E35" s="10"/>
      <c r="F35" s="10"/>
      <c r="G35" s="10"/>
    </row>
    <row r="36" spans="2:7" s="41" customFormat="1" ht="12.75">
      <c r="B36" s="10"/>
      <c r="C36" s="10"/>
      <c r="D36" s="10"/>
      <c r="E36" s="10"/>
      <c r="F36" s="10"/>
      <c r="G36" s="10"/>
    </row>
    <row r="37" spans="2:7" s="41" customFormat="1" ht="12.75">
      <c r="B37" s="10"/>
      <c r="C37" s="10"/>
      <c r="D37" s="10"/>
      <c r="E37" s="10"/>
      <c r="F37" s="10"/>
      <c r="G37" s="10"/>
    </row>
    <row r="38" spans="2:7" s="41" customFormat="1" ht="12.75">
      <c r="B38" s="10"/>
      <c r="C38" s="10"/>
      <c r="D38" s="10"/>
      <c r="E38" s="10"/>
      <c r="F38" s="10"/>
      <c r="G38" s="10"/>
    </row>
    <row r="39" spans="2:7" s="41" customFormat="1" ht="12.75">
      <c r="B39" s="10"/>
      <c r="C39" s="10"/>
      <c r="D39" s="10"/>
      <c r="E39" s="10"/>
      <c r="F39" s="10"/>
      <c r="G39" s="10"/>
    </row>
    <row r="40" spans="2:7" s="41" customFormat="1" ht="12.75">
      <c r="B40" s="10"/>
      <c r="C40" s="10"/>
      <c r="D40" s="10"/>
      <c r="E40" s="10"/>
      <c r="F40" s="10"/>
      <c r="G40" s="10"/>
    </row>
    <row r="41" spans="2:7" s="41" customFormat="1" ht="12.75">
      <c r="B41" s="10"/>
      <c r="C41" s="10"/>
      <c r="D41" s="10"/>
      <c r="E41" s="10"/>
      <c r="F41" s="10"/>
      <c r="G41" s="10"/>
    </row>
    <row r="42" spans="2:7" s="41" customFormat="1" ht="12.75">
      <c r="B42" s="10"/>
      <c r="C42" s="10"/>
      <c r="D42" s="10"/>
      <c r="E42" s="10"/>
      <c r="F42" s="10"/>
      <c r="G42" s="10"/>
    </row>
    <row r="43" spans="2:7" s="41" customFormat="1" ht="12.75">
      <c r="B43" s="10"/>
      <c r="C43" s="10"/>
      <c r="D43" s="10"/>
      <c r="E43" s="10"/>
      <c r="F43" s="10"/>
      <c r="G43" s="10"/>
    </row>
    <row r="44" spans="2:7" s="41" customFormat="1" ht="12.75">
      <c r="B44" s="10"/>
      <c r="C44" s="10"/>
      <c r="D44" s="10"/>
      <c r="E44" s="10"/>
      <c r="F44" s="10"/>
      <c r="G44" s="10"/>
    </row>
    <row r="45" spans="2:7" s="41" customFormat="1" ht="12.75">
      <c r="B45" s="10"/>
      <c r="C45" s="10"/>
      <c r="D45" s="10"/>
      <c r="E45" s="10"/>
      <c r="F45" s="10"/>
      <c r="G45" s="10"/>
    </row>
    <row r="46" spans="2:7" s="41" customFormat="1" ht="12.75">
      <c r="B46" s="10"/>
      <c r="C46" s="10"/>
      <c r="D46" s="10"/>
      <c r="E46" s="10"/>
      <c r="F46" s="10"/>
      <c r="G46" s="10"/>
    </row>
    <row r="47" spans="2:7" s="41" customFormat="1" ht="12.75">
      <c r="B47" s="10"/>
      <c r="C47" s="10"/>
      <c r="D47" s="10"/>
      <c r="E47" s="10"/>
      <c r="F47" s="10"/>
      <c r="G47" s="10"/>
    </row>
    <row r="48" spans="2:7" s="41" customFormat="1" ht="12.75">
      <c r="B48" s="10"/>
      <c r="C48" s="10"/>
      <c r="D48" s="10"/>
      <c r="E48" s="10"/>
      <c r="F48" s="10"/>
      <c r="G48" s="10"/>
    </row>
    <row r="49" spans="2:7" s="41" customFormat="1" ht="12.75">
      <c r="B49" s="10"/>
      <c r="C49" s="10"/>
      <c r="D49" s="10"/>
      <c r="E49" s="10"/>
      <c r="F49" s="10"/>
      <c r="G49" s="10"/>
    </row>
    <row r="50" spans="2:7" s="41" customFormat="1" ht="12.75">
      <c r="B50" s="10"/>
      <c r="C50" s="10"/>
      <c r="D50" s="10"/>
      <c r="E50" s="10"/>
      <c r="F50" s="10"/>
      <c r="G50" s="10"/>
    </row>
    <row r="51" spans="2:7" s="41" customFormat="1" ht="12.75">
      <c r="B51" s="10"/>
      <c r="C51" s="10"/>
      <c r="D51" s="10"/>
      <c r="E51" s="10"/>
      <c r="F51" s="10"/>
      <c r="G51" s="10"/>
    </row>
    <row r="52" spans="2:7" s="41" customFormat="1" ht="12.75">
      <c r="B52" s="10"/>
      <c r="C52" s="10"/>
      <c r="D52" s="10"/>
      <c r="E52" s="10"/>
      <c r="F52" s="10"/>
      <c r="G52" s="10"/>
    </row>
    <row r="53" spans="2:7" s="41" customFormat="1" ht="12.75">
      <c r="B53" s="10"/>
      <c r="C53" s="10"/>
      <c r="D53" s="10"/>
      <c r="E53" s="10"/>
      <c r="F53" s="10"/>
      <c r="G53" s="10"/>
    </row>
    <row r="54" spans="2:7" s="41" customFormat="1" ht="12.75">
      <c r="B54" s="10"/>
      <c r="C54" s="10"/>
      <c r="D54" s="10"/>
      <c r="E54" s="10"/>
      <c r="F54" s="10"/>
      <c r="G54" s="10"/>
    </row>
    <row r="55" spans="2:7" s="41" customFormat="1" ht="12.75">
      <c r="B55" s="10"/>
      <c r="C55" s="10"/>
      <c r="D55" s="10"/>
      <c r="E55" s="10"/>
      <c r="F55" s="10"/>
      <c r="G55" s="10"/>
    </row>
    <row r="56" spans="2:7" s="41" customFormat="1" ht="12.75">
      <c r="B56" s="10"/>
      <c r="C56" s="10"/>
      <c r="D56" s="10"/>
      <c r="E56" s="10"/>
      <c r="F56" s="10"/>
      <c r="G56" s="10"/>
    </row>
    <row r="57" spans="2:7" s="41" customFormat="1" ht="12.75">
      <c r="B57" s="10"/>
      <c r="C57" s="10"/>
      <c r="D57" s="10"/>
      <c r="E57" s="10"/>
      <c r="F57" s="10"/>
      <c r="G57" s="10"/>
    </row>
    <row r="58" spans="2:7" s="41" customFormat="1" ht="12.75">
      <c r="B58" s="10"/>
      <c r="C58" s="10"/>
      <c r="D58" s="10"/>
      <c r="E58" s="10"/>
      <c r="F58" s="10"/>
      <c r="G58" s="10"/>
    </row>
    <row r="59" spans="2:7" s="41" customFormat="1" ht="12.75">
      <c r="B59" s="10"/>
      <c r="C59" s="10"/>
      <c r="D59" s="10"/>
      <c r="E59" s="10"/>
      <c r="F59" s="10"/>
      <c r="G59" s="10"/>
    </row>
    <row r="60" spans="2:7" s="41" customFormat="1" ht="12.75">
      <c r="B60" s="10"/>
      <c r="C60" s="10"/>
      <c r="D60" s="10"/>
      <c r="E60" s="10"/>
      <c r="F60" s="10"/>
      <c r="G60" s="10"/>
    </row>
    <row r="61" spans="2:7" s="41" customFormat="1" ht="12.75">
      <c r="B61" s="10"/>
      <c r="C61" s="10"/>
      <c r="D61" s="10"/>
      <c r="E61" s="10"/>
      <c r="F61" s="10"/>
      <c r="G61" s="10"/>
    </row>
    <row r="62" spans="2:7" s="41" customFormat="1" ht="12.75">
      <c r="B62" s="10"/>
      <c r="C62" s="10"/>
      <c r="D62" s="10"/>
      <c r="E62" s="10"/>
      <c r="F62" s="10"/>
      <c r="G62" s="10"/>
    </row>
    <row r="63" spans="2:7" s="41" customFormat="1" ht="12.75">
      <c r="B63" s="10"/>
      <c r="C63" s="10"/>
      <c r="D63" s="10"/>
      <c r="E63" s="10"/>
      <c r="F63" s="10"/>
      <c r="G63" s="10"/>
    </row>
    <row r="64" spans="2:7" s="41" customFormat="1" ht="12.75">
      <c r="B64" s="10"/>
      <c r="C64" s="10"/>
      <c r="D64" s="10"/>
      <c r="E64" s="10"/>
      <c r="F64" s="10"/>
      <c r="G64" s="10"/>
    </row>
    <row r="65" spans="2:7" s="41" customFormat="1" ht="12.75">
      <c r="B65" s="10"/>
      <c r="C65" s="10"/>
      <c r="D65" s="10"/>
      <c r="E65" s="10"/>
      <c r="F65" s="10"/>
      <c r="G65" s="10"/>
    </row>
    <row r="66" spans="2:7" s="41" customFormat="1" ht="12.75">
      <c r="B66" s="10"/>
      <c r="C66" s="10"/>
      <c r="D66" s="10"/>
      <c r="E66" s="10"/>
      <c r="F66" s="10"/>
      <c r="G66" s="10"/>
    </row>
    <row r="67" spans="2:7" s="41" customFormat="1" ht="12.75">
      <c r="B67" s="10"/>
      <c r="C67" s="10"/>
      <c r="D67" s="10"/>
      <c r="E67" s="10"/>
      <c r="F67" s="10"/>
      <c r="G67" s="10"/>
    </row>
    <row r="68" spans="2:7" s="41" customFormat="1" ht="12.75">
      <c r="B68" s="10"/>
      <c r="C68" s="10"/>
      <c r="D68" s="10"/>
      <c r="E68" s="10"/>
      <c r="F68" s="10"/>
      <c r="G68" s="10"/>
    </row>
    <row r="69" spans="2:7" s="41" customFormat="1" ht="12.75">
      <c r="B69" s="10"/>
      <c r="C69" s="10"/>
      <c r="D69" s="10"/>
      <c r="E69" s="10"/>
      <c r="F69" s="10"/>
      <c r="G69" s="10"/>
    </row>
    <row r="70" spans="2:7" s="41" customFormat="1" ht="12.75">
      <c r="B70" s="10"/>
      <c r="C70" s="10"/>
      <c r="D70" s="10"/>
      <c r="E70" s="10"/>
      <c r="F70" s="10"/>
      <c r="G70" s="10"/>
    </row>
    <row r="71" spans="2:7" s="41" customFormat="1" ht="12.75">
      <c r="B71" s="10"/>
      <c r="C71" s="10"/>
      <c r="D71" s="10"/>
      <c r="E71" s="10"/>
      <c r="F71" s="10"/>
      <c r="G71" s="10"/>
    </row>
    <row r="72" spans="2:7" s="41" customFormat="1" ht="12.75">
      <c r="B72" s="10"/>
      <c r="C72" s="10"/>
      <c r="D72" s="10"/>
      <c r="E72" s="10"/>
      <c r="F72" s="10"/>
      <c r="G72" s="10"/>
    </row>
    <row r="73" spans="2:7" s="41" customFormat="1" ht="12.75">
      <c r="B73" s="10"/>
      <c r="C73" s="10"/>
      <c r="D73" s="10"/>
      <c r="E73" s="10"/>
      <c r="F73" s="10"/>
      <c r="G73" s="10"/>
    </row>
    <row r="74" spans="2:7" s="41" customFormat="1" ht="12.75">
      <c r="B74" s="10"/>
      <c r="C74" s="10"/>
      <c r="D74" s="10"/>
      <c r="E74" s="10"/>
      <c r="F74" s="10"/>
      <c r="G74" s="10"/>
    </row>
    <row r="75" spans="2:7" s="41" customFormat="1" ht="12.75">
      <c r="B75" s="10"/>
      <c r="C75" s="10"/>
      <c r="D75" s="10"/>
      <c r="E75" s="10"/>
      <c r="F75" s="10"/>
      <c r="G75" s="10"/>
    </row>
    <row r="76" spans="2:7" s="41" customFormat="1" ht="12.75">
      <c r="B76" s="10"/>
      <c r="C76" s="10"/>
      <c r="D76" s="10"/>
      <c r="E76" s="10"/>
      <c r="F76" s="10"/>
      <c r="G76" s="10"/>
    </row>
    <row r="77" spans="2:7" s="41" customFormat="1" ht="12.75">
      <c r="B77" s="10"/>
      <c r="C77" s="10"/>
      <c r="D77" s="10"/>
      <c r="E77" s="10"/>
      <c r="F77" s="10"/>
      <c r="G77" s="10"/>
    </row>
    <row r="78" spans="2:7" s="41" customFormat="1" ht="12.75">
      <c r="B78" s="10"/>
      <c r="C78" s="10"/>
      <c r="D78" s="10"/>
      <c r="E78" s="10"/>
      <c r="F78" s="10"/>
      <c r="G78" s="10"/>
    </row>
    <row r="79" spans="2:7" s="41" customFormat="1" ht="12.75">
      <c r="B79" s="10"/>
      <c r="C79" s="10"/>
      <c r="D79" s="10"/>
      <c r="E79" s="10"/>
      <c r="F79" s="10"/>
      <c r="G79" s="10"/>
    </row>
    <row r="80" spans="2:7" s="41" customFormat="1" ht="12.75">
      <c r="B80" s="10"/>
      <c r="C80" s="10"/>
      <c r="D80" s="10"/>
      <c r="E80" s="10"/>
      <c r="F80" s="10"/>
      <c r="G80" s="10"/>
    </row>
    <row r="81" spans="2:7" s="41" customFormat="1" ht="12.75">
      <c r="B81" s="10"/>
      <c r="C81" s="10"/>
      <c r="D81" s="10"/>
      <c r="E81" s="10"/>
      <c r="F81" s="10"/>
      <c r="G81" s="10"/>
    </row>
    <row r="82" spans="2:7" s="41" customFormat="1" ht="12.75">
      <c r="B82" s="10"/>
      <c r="C82" s="10"/>
      <c r="D82" s="10"/>
      <c r="E82" s="10"/>
      <c r="F82" s="10"/>
      <c r="G82" s="10"/>
    </row>
    <row r="83" spans="2:7" s="41" customFormat="1" ht="12.75">
      <c r="B83" s="10"/>
      <c r="C83" s="10"/>
      <c r="D83" s="10"/>
      <c r="E83" s="10"/>
      <c r="F83" s="10"/>
      <c r="G83" s="10"/>
    </row>
    <row r="84" spans="2:7" s="41" customFormat="1" ht="12.75">
      <c r="B84" s="10"/>
      <c r="C84" s="10"/>
      <c r="D84" s="10"/>
      <c r="E84" s="10"/>
      <c r="F84" s="10"/>
      <c r="G84" s="10"/>
    </row>
    <row r="85" spans="2:7" s="41" customFormat="1" ht="12.75">
      <c r="B85" s="10"/>
      <c r="C85" s="10"/>
      <c r="D85" s="10"/>
      <c r="E85" s="10"/>
      <c r="F85" s="10"/>
      <c r="G85" s="10"/>
    </row>
    <row r="86" spans="2:7" s="41" customFormat="1" ht="12.75">
      <c r="B86" s="10"/>
      <c r="C86" s="10"/>
      <c r="D86" s="10"/>
      <c r="E86" s="10"/>
      <c r="F86" s="10"/>
      <c r="G86" s="10"/>
    </row>
    <row r="87" spans="2:7" s="41" customFormat="1" ht="12.75">
      <c r="B87" s="10"/>
      <c r="C87" s="10"/>
      <c r="D87" s="10"/>
      <c r="E87" s="10"/>
      <c r="F87" s="10"/>
      <c r="G87" s="10"/>
    </row>
    <row r="88" spans="2:7" s="41" customFormat="1" ht="12.75">
      <c r="B88" s="10"/>
      <c r="C88" s="10"/>
      <c r="D88" s="10"/>
      <c r="E88" s="10"/>
      <c r="F88" s="10"/>
      <c r="G88" s="10"/>
    </row>
    <row r="89" spans="2:7" s="41" customFormat="1" ht="12.75">
      <c r="B89" s="10"/>
      <c r="C89" s="10"/>
      <c r="D89" s="10"/>
      <c r="E89" s="10"/>
      <c r="F89" s="10"/>
      <c r="G89" s="10"/>
    </row>
    <row r="90" spans="2:7" s="41" customFormat="1" ht="12.75">
      <c r="B90" s="10"/>
      <c r="C90" s="10"/>
      <c r="D90" s="10"/>
      <c r="E90" s="10"/>
      <c r="F90" s="10"/>
      <c r="G90" s="10"/>
    </row>
    <row r="91" spans="2:7" s="41" customFormat="1" ht="12.75">
      <c r="B91" s="10"/>
      <c r="C91" s="10"/>
      <c r="D91" s="10"/>
      <c r="E91" s="10"/>
      <c r="F91" s="10"/>
      <c r="G91" s="10"/>
    </row>
    <row r="92" spans="2:7" s="41" customFormat="1" ht="12.75">
      <c r="B92" s="10"/>
      <c r="C92" s="10"/>
      <c r="D92" s="10"/>
      <c r="E92" s="10"/>
      <c r="F92" s="10"/>
      <c r="G92" s="10"/>
    </row>
    <row r="93" spans="2:7" s="41" customFormat="1" ht="12.75">
      <c r="B93" s="10"/>
      <c r="C93" s="10"/>
      <c r="D93" s="10"/>
      <c r="E93" s="10"/>
      <c r="F93" s="10"/>
      <c r="G93" s="10"/>
    </row>
    <row r="94" spans="2:7" s="41" customFormat="1" ht="12.75">
      <c r="B94" s="10"/>
      <c r="C94" s="10"/>
      <c r="D94" s="10"/>
      <c r="E94" s="10"/>
      <c r="F94" s="10"/>
      <c r="G94" s="10"/>
    </row>
    <row r="95" spans="2:7" s="41" customFormat="1" ht="12.75">
      <c r="B95" s="10"/>
      <c r="C95" s="10"/>
      <c r="D95" s="10"/>
      <c r="E95" s="10"/>
      <c r="F95" s="10"/>
      <c r="G95" s="10"/>
    </row>
    <row r="96" spans="2:7" s="41" customFormat="1" ht="12.75">
      <c r="B96" s="10"/>
      <c r="C96" s="10"/>
      <c r="D96" s="10"/>
      <c r="E96" s="10"/>
      <c r="F96" s="10"/>
      <c r="G96" s="10"/>
    </row>
    <row r="97" spans="2:7" s="41" customFormat="1" ht="12.75">
      <c r="B97" s="10"/>
      <c r="C97" s="10"/>
      <c r="D97" s="10"/>
      <c r="E97" s="10"/>
      <c r="F97" s="10"/>
      <c r="G97" s="10"/>
    </row>
    <row r="98" spans="2:7" s="41" customFormat="1" ht="12.75">
      <c r="B98" s="10"/>
      <c r="C98" s="10"/>
      <c r="D98" s="10"/>
      <c r="E98" s="10"/>
      <c r="F98" s="10"/>
      <c r="G98" s="10"/>
    </row>
    <row r="99" spans="2:7" s="41" customFormat="1" ht="12.75">
      <c r="B99" s="10"/>
      <c r="C99" s="10"/>
      <c r="D99" s="10"/>
      <c r="E99" s="10"/>
      <c r="F99" s="10"/>
      <c r="G99" s="10"/>
    </row>
    <row r="100" spans="2:7" s="41" customFormat="1" ht="12.75">
      <c r="B100" s="10"/>
      <c r="C100" s="10"/>
      <c r="D100" s="10"/>
      <c r="E100" s="10"/>
      <c r="F100" s="10"/>
      <c r="G100" s="10"/>
    </row>
    <row r="101" spans="2:7" s="41" customFormat="1" ht="12.75">
      <c r="B101" s="10"/>
      <c r="C101" s="10"/>
      <c r="D101" s="10"/>
      <c r="E101" s="10"/>
      <c r="F101" s="10"/>
      <c r="G101" s="10"/>
    </row>
    <row r="102" spans="2:7" s="41" customFormat="1" ht="12.75">
      <c r="B102" s="10"/>
      <c r="C102" s="10"/>
      <c r="D102" s="10"/>
      <c r="E102" s="10"/>
      <c r="F102" s="10"/>
      <c r="G102" s="10"/>
    </row>
    <row r="103" spans="2:7" s="41" customFormat="1" ht="12.75">
      <c r="B103" s="10"/>
      <c r="C103" s="10"/>
      <c r="D103" s="10"/>
      <c r="E103" s="10"/>
      <c r="F103" s="10"/>
      <c r="G103" s="10"/>
    </row>
    <row r="104" spans="2:7" s="41" customFormat="1" ht="12.75">
      <c r="B104" s="10"/>
      <c r="C104" s="10"/>
      <c r="D104" s="10"/>
      <c r="E104" s="10"/>
      <c r="F104" s="10"/>
      <c r="G104" s="10"/>
    </row>
    <row r="105" spans="2:7" s="41" customFormat="1" ht="12.75">
      <c r="B105" s="10"/>
      <c r="C105" s="10"/>
      <c r="D105" s="10"/>
      <c r="E105" s="10"/>
      <c r="F105" s="10"/>
      <c r="G105" s="10"/>
    </row>
    <row r="106" spans="2:7" s="41" customFormat="1" ht="12.75">
      <c r="B106" s="10"/>
      <c r="C106" s="10"/>
      <c r="D106" s="10"/>
      <c r="E106" s="10"/>
      <c r="F106" s="10"/>
      <c r="G106" s="10"/>
    </row>
    <row r="107" spans="2:7" s="41" customFormat="1" ht="12.75">
      <c r="B107" s="10"/>
      <c r="C107" s="10"/>
      <c r="D107" s="10"/>
      <c r="E107" s="10"/>
      <c r="F107" s="10"/>
      <c r="G107" s="10"/>
    </row>
    <row r="108" spans="2:7" s="41" customFormat="1" ht="12.75">
      <c r="B108" s="10"/>
      <c r="C108" s="10"/>
      <c r="D108" s="10"/>
      <c r="E108" s="10"/>
      <c r="F108" s="10"/>
      <c r="G108" s="10"/>
    </row>
    <row r="109" spans="2:7" s="41" customFormat="1" ht="12.75">
      <c r="B109" s="10"/>
      <c r="C109" s="10"/>
      <c r="D109" s="10"/>
      <c r="E109" s="10"/>
      <c r="F109" s="10"/>
      <c r="G109" s="10"/>
    </row>
    <row r="110" spans="2:7" s="41" customFormat="1" ht="12.75">
      <c r="B110" s="10"/>
      <c r="C110" s="10"/>
      <c r="D110" s="10"/>
      <c r="E110" s="10"/>
      <c r="F110" s="10"/>
      <c r="G110" s="10"/>
    </row>
    <row r="111" spans="2:7" s="41" customFormat="1" ht="12.75">
      <c r="B111" s="10"/>
      <c r="C111" s="10"/>
      <c r="D111" s="10"/>
      <c r="E111" s="10"/>
      <c r="F111" s="10"/>
      <c r="G111" s="10"/>
    </row>
    <row r="112" spans="2:7" s="41" customFormat="1" ht="12.75">
      <c r="B112" s="10"/>
      <c r="C112" s="10"/>
      <c r="D112" s="10"/>
      <c r="E112" s="10"/>
      <c r="F112" s="10"/>
      <c r="G112" s="10"/>
    </row>
    <row r="113" spans="2:7" s="41" customFormat="1" ht="12.75">
      <c r="B113" s="10"/>
      <c r="C113" s="10"/>
      <c r="D113" s="10"/>
      <c r="E113" s="10"/>
      <c r="F113" s="10"/>
      <c r="G113" s="10"/>
    </row>
    <row r="114" spans="2:7" s="41" customFormat="1" ht="12.75">
      <c r="B114" s="10"/>
      <c r="C114" s="10"/>
      <c r="D114" s="10"/>
      <c r="E114" s="10"/>
      <c r="F114" s="10"/>
      <c r="G114" s="10"/>
    </row>
    <row r="115" spans="2:7" s="41" customFormat="1" ht="12.75">
      <c r="B115" s="10"/>
      <c r="C115" s="10"/>
      <c r="D115" s="10"/>
      <c r="E115" s="10"/>
      <c r="F115" s="10"/>
      <c r="G115" s="10"/>
    </row>
    <row r="116" spans="2:7" s="41" customFormat="1" ht="12.75">
      <c r="B116" s="10"/>
      <c r="C116" s="10"/>
      <c r="D116" s="10"/>
      <c r="E116" s="10"/>
      <c r="F116" s="10"/>
      <c r="G116" s="10"/>
    </row>
    <row r="117" spans="2:7" s="41" customFormat="1" ht="12.75">
      <c r="B117" s="10"/>
      <c r="C117" s="10"/>
      <c r="D117" s="10"/>
      <c r="E117" s="10"/>
      <c r="F117" s="10"/>
      <c r="G117" s="10"/>
    </row>
    <row r="118" spans="2:7" s="41" customFormat="1" ht="12.75">
      <c r="B118" s="10"/>
      <c r="C118" s="10"/>
      <c r="D118" s="10"/>
      <c r="E118" s="10"/>
      <c r="F118" s="10"/>
      <c r="G118" s="10"/>
    </row>
    <row r="119" spans="2:7" s="41" customFormat="1" ht="12.75">
      <c r="B119" s="10"/>
      <c r="C119" s="10"/>
      <c r="D119" s="10"/>
      <c r="E119" s="10"/>
      <c r="F119" s="10"/>
      <c r="G119" s="10"/>
    </row>
    <row r="120" spans="2:7" s="41" customFormat="1" ht="12.75">
      <c r="B120" s="10"/>
      <c r="C120" s="10"/>
      <c r="D120" s="10"/>
      <c r="E120" s="10"/>
      <c r="F120" s="10"/>
      <c r="G120" s="10"/>
    </row>
    <row r="121" spans="2:7" s="41" customFormat="1" ht="12.75">
      <c r="B121" s="10"/>
      <c r="C121" s="10"/>
      <c r="D121" s="10"/>
      <c r="E121" s="10"/>
      <c r="F121" s="10"/>
      <c r="G121" s="10"/>
    </row>
    <row r="122" spans="2:7" s="41" customFormat="1" ht="12.75">
      <c r="B122" s="10"/>
      <c r="C122" s="10"/>
      <c r="D122" s="10"/>
      <c r="E122" s="10"/>
      <c r="F122" s="10"/>
      <c r="G122" s="10"/>
    </row>
    <row r="123" spans="2:7" s="41" customFormat="1" ht="12.75">
      <c r="B123" s="10"/>
      <c r="C123" s="10"/>
      <c r="D123" s="10"/>
      <c r="E123" s="10"/>
      <c r="F123" s="10"/>
      <c r="G123" s="10"/>
    </row>
    <row r="124" spans="2:7" s="41" customFormat="1" ht="12.75">
      <c r="B124" s="10"/>
      <c r="C124" s="10"/>
      <c r="D124" s="10"/>
      <c r="E124" s="10"/>
      <c r="F124" s="10"/>
      <c r="G124" s="10"/>
    </row>
    <row r="125" spans="2:7" s="41" customFormat="1" ht="12.75">
      <c r="B125" s="10"/>
      <c r="C125" s="10"/>
      <c r="D125" s="10"/>
      <c r="E125" s="10"/>
      <c r="F125" s="10"/>
      <c r="G125" s="10"/>
    </row>
    <row r="126" spans="2:7" s="41" customFormat="1" ht="12.75">
      <c r="B126" s="10"/>
      <c r="C126" s="10"/>
      <c r="D126" s="10"/>
      <c r="E126" s="10"/>
      <c r="F126" s="10"/>
      <c r="G126" s="10"/>
    </row>
    <row r="127" spans="2:7" s="41" customFormat="1" ht="12.75">
      <c r="B127" s="10"/>
      <c r="C127" s="10"/>
      <c r="D127" s="10"/>
      <c r="E127" s="10"/>
      <c r="F127" s="10"/>
      <c r="G127" s="10"/>
    </row>
    <row r="128" spans="2:7" s="41" customFormat="1" ht="12.75">
      <c r="B128" s="10"/>
      <c r="C128" s="10"/>
      <c r="D128" s="10"/>
      <c r="E128" s="10"/>
      <c r="F128" s="10"/>
      <c r="G128" s="10"/>
    </row>
    <row r="129" spans="2:7" s="41" customFormat="1" ht="12.75">
      <c r="B129" s="10"/>
      <c r="C129" s="10"/>
      <c r="D129" s="10"/>
      <c r="E129" s="10"/>
      <c r="F129" s="10"/>
      <c r="G129" s="10"/>
    </row>
    <row r="130" spans="2:7" s="41" customFormat="1" ht="12.75">
      <c r="B130" s="10"/>
      <c r="C130" s="10"/>
      <c r="D130" s="10"/>
      <c r="E130" s="10"/>
      <c r="F130" s="10"/>
      <c r="G130" s="10"/>
    </row>
    <row r="131" spans="2:7" s="41" customFormat="1" ht="12.75">
      <c r="B131" s="10"/>
      <c r="C131" s="10"/>
      <c r="D131" s="10"/>
      <c r="E131" s="10"/>
      <c r="F131" s="10"/>
      <c r="G131" s="10"/>
    </row>
    <row r="132" spans="2:7" s="41" customFormat="1" ht="12.75">
      <c r="B132" s="10"/>
      <c r="C132" s="10"/>
      <c r="D132" s="10"/>
      <c r="E132" s="10"/>
      <c r="F132" s="10"/>
      <c r="G132" s="10"/>
    </row>
    <row r="133" spans="2:7" s="41" customFormat="1" ht="12.75">
      <c r="B133" s="10"/>
      <c r="C133" s="10"/>
      <c r="D133" s="10"/>
      <c r="E133" s="10"/>
      <c r="F133" s="10"/>
      <c r="G133" s="10"/>
    </row>
    <row r="134" spans="2:7" s="41" customFormat="1" ht="12.75">
      <c r="B134" s="10"/>
      <c r="C134" s="10"/>
      <c r="D134" s="10"/>
      <c r="E134" s="10"/>
      <c r="F134" s="10"/>
      <c r="G134" s="10"/>
    </row>
    <row r="135" spans="2:7" s="41" customFormat="1" ht="12.75">
      <c r="B135" s="10"/>
      <c r="C135" s="10"/>
      <c r="D135" s="10"/>
      <c r="E135" s="10"/>
      <c r="F135" s="10"/>
      <c r="G135" s="10"/>
    </row>
    <row r="136" spans="2:7" s="41" customFormat="1" ht="12.75">
      <c r="B136" s="10"/>
      <c r="C136" s="10"/>
      <c r="D136" s="10"/>
      <c r="E136" s="10"/>
      <c r="F136" s="10"/>
      <c r="G136" s="10"/>
    </row>
    <row r="137" spans="2:7" s="41" customFormat="1" ht="12.75">
      <c r="B137" s="10"/>
      <c r="C137" s="10"/>
      <c r="D137" s="10"/>
      <c r="E137" s="10"/>
      <c r="F137" s="10"/>
      <c r="G137" s="10"/>
    </row>
    <row r="138" spans="2:7" s="41" customFormat="1" ht="12.75">
      <c r="B138" s="10"/>
      <c r="C138" s="10"/>
      <c r="D138" s="10"/>
      <c r="E138" s="10"/>
      <c r="F138" s="10"/>
      <c r="G138" s="10"/>
    </row>
    <row r="139" spans="2:7" s="41" customFormat="1" ht="12.75">
      <c r="B139" s="10"/>
      <c r="C139" s="10"/>
      <c r="D139" s="10"/>
      <c r="E139" s="10"/>
      <c r="F139" s="10"/>
      <c r="G139" s="10"/>
    </row>
    <row r="140" spans="2:7" s="41" customFormat="1" ht="12.75">
      <c r="B140" s="10"/>
      <c r="C140" s="10"/>
      <c r="D140" s="10"/>
      <c r="E140" s="10"/>
      <c r="F140" s="10"/>
      <c r="G140" s="10"/>
    </row>
    <row r="141" spans="2:7" s="41" customFormat="1" ht="12.75">
      <c r="B141" s="10"/>
      <c r="C141" s="10"/>
      <c r="D141" s="10"/>
      <c r="E141" s="10"/>
      <c r="F141" s="10"/>
      <c r="G141" s="10"/>
    </row>
    <row r="142" spans="2:7" s="41" customFormat="1" ht="12.75">
      <c r="B142" s="10"/>
      <c r="C142" s="10"/>
      <c r="D142" s="10"/>
      <c r="E142" s="10"/>
      <c r="F142" s="10"/>
      <c r="G142" s="10"/>
    </row>
    <row r="143" spans="2:7" s="41" customFormat="1" ht="12.75">
      <c r="B143" s="10"/>
      <c r="C143" s="10"/>
      <c r="D143" s="10"/>
      <c r="E143" s="10"/>
      <c r="F143" s="10"/>
      <c r="G143" s="10"/>
    </row>
    <row r="144" spans="2:7" s="41" customFormat="1" ht="12.75">
      <c r="B144" s="10"/>
      <c r="C144" s="10"/>
      <c r="D144" s="10"/>
      <c r="E144" s="10"/>
      <c r="F144" s="10"/>
      <c r="G144" s="10"/>
    </row>
    <row r="145" spans="2:7" s="41" customFormat="1" ht="12.75">
      <c r="B145" s="10"/>
      <c r="C145" s="10"/>
      <c r="D145" s="10"/>
      <c r="E145" s="10"/>
      <c r="F145" s="10"/>
      <c r="G145" s="10"/>
    </row>
    <row r="146" spans="2:7" s="41" customFormat="1" ht="12.75">
      <c r="B146" s="10"/>
      <c r="C146" s="10"/>
      <c r="D146" s="10"/>
      <c r="E146" s="10"/>
      <c r="F146" s="10"/>
      <c r="G146" s="10"/>
    </row>
    <row r="147" spans="2:7" s="41" customFormat="1" ht="12.75">
      <c r="B147" s="10"/>
      <c r="C147" s="10"/>
      <c r="D147" s="10"/>
      <c r="E147" s="10"/>
      <c r="F147" s="10"/>
      <c r="G147" s="10"/>
    </row>
    <row r="148" spans="2:7" s="41" customFormat="1" ht="12.75">
      <c r="B148" s="10"/>
      <c r="C148" s="10"/>
      <c r="D148" s="10"/>
      <c r="E148" s="10"/>
      <c r="F148" s="10"/>
      <c r="G148" s="10"/>
    </row>
    <row r="149" spans="2:7" s="41" customFormat="1" ht="12.75">
      <c r="B149" s="10"/>
      <c r="C149" s="10"/>
      <c r="D149" s="10"/>
      <c r="E149" s="10"/>
      <c r="F149" s="10"/>
      <c r="G149" s="10"/>
    </row>
    <row r="150" spans="2:7" s="41" customFormat="1" ht="12.75">
      <c r="B150" s="10"/>
      <c r="C150" s="10"/>
      <c r="D150" s="10"/>
      <c r="E150" s="10"/>
      <c r="F150" s="10"/>
      <c r="G150" s="10"/>
    </row>
    <row r="151" spans="2:7" s="41" customFormat="1" ht="12.75">
      <c r="B151" s="10"/>
      <c r="C151" s="10"/>
      <c r="D151" s="10"/>
      <c r="E151" s="10"/>
      <c r="F151" s="10"/>
      <c r="G151" s="10"/>
    </row>
    <row r="152" spans="2:7" s="41" customFormat="1" ht="12.75">
      <c r="B152" s="10"/>
      <c r="C152" s="10"/>
      <c r="D152" s="10"/>
      <c r="E152" s="10"/>
      <c r="F152" s="10"/>
      <c r="G152" s="10"/>
    </row>
    <row r="153" spans="2:7" s="41" customFormat="1" ht="12.75">
      <c r="B153" s="10"/>
      <c r="C153" s="10"/>
      <c r="D153" s="10"/>
      <c r="E153" s="10"/>
      <c r="F153" s="10"/>
      <c r="G153" s="10"/>
    </row>
    <row r="154" spans="2:7" s="41" customFormat="1" ht="12.75">
      <c r="B154" s="10"/>
      <c r="C154" s="10"/>
      <c r="D154" s="10"/>
      <c r="E154" s="10"/>
      <c r="F154" s="10"/>
      <c r="G154" s="10"/>
    </row>
    <row r="155" spans="2:7" s="41" customFormat="1" ht="12.75">
      <c r="B155" s="10"/>
      <c r="C155" s="10"/>
      <c r="D155" s="10"/>
      <c r="E155" s="10"/>
      <c r="F155" s="10"/>
      <c r="G155" s="10"/>
    </row>
    <row r="156" spans="2:7" s="41" customFormat="1" ht="12.75">
      <c r="B156" s="10"/>
      <c r="C156" s="10"/>
      <c r="D156" s="10"/>
      <c r="E156" s="10"/>
      <c r="F156" s="10"/>
      <c r="G156" s="10"/>
    </row>
    <row r="157" spans="2:7" s="41" customFormat="1" ht="12.75">
      <c r="B157" s="10"/>
      <c r="C157" s="10"/>
      <c r="D157" s="10"/>
      <c r="E157" s="10"/>
      <c r="F157" s="10"/>
      <c r="G157" s="10"/>
    </row>
    <row r="158" spans="2:7" s="41" customFormat="1" ht="12.75">
      <c r="B158" s="10"/>
      <c r="C158" s="10"/>
      <c r="D158" s="10"/>
      <c r="E158" s="10"/>
      <c r="F158" s="10"/>
      <c r="G158" s="10"/>
    </row>
    <row r="159" spans="2:7" s="41" customFormat="1" ht="12.75">
      <c r="B159" s="10"/>
      <c r="C159" s="10"/>
      <c r="D159" s="10"/>
      <c r="E159" s="10"/>
      <c r="F159" s="10"/>
      <c r="G159" s="10"/>
    </row>
    <row r="160" spans="2:7" s="41" customFormat="1" ht="12.75">
      <c r="B160" s="10"/>
      <c r="C160" s="10"/>
      <c r="D160" s="10"/>
      <c r="E160" s="10"/>
      <c r="F160" s="10"/>
      <c r="G160" s="10"/>
    </row>
    <row r="161" spans="2:7" s="41" customFormat="1" ht="12.75">
      <c r="B161" s="10"/>
      <c r="C161" s="10"/>
      <c r="D161" s="10"/>
      <c r="E161" s="10"/>
      <c r="F161" s="10"/>
      <c r="G161" s="10"/>
    </row>
    <row r="162" spans="2:7" s="41" customFormat="1" ht="12.75">
      <c r="B162" s="10"/>
      <c r="C162" s="10"/>
      <c r="D162" s="10"/>
      <c r="E162" s="10"/>
      <c r="F162" s="10"/>
      <c r="G162" s="10"/>
    </row>
    <row r="163" spans="2:7" s="41" customFormat="1" ht="12.75">
      <c r="B163" s="10"/>
      <c r="C163" s="10"/>
      <c r="D163" s="10"/>
      <c r="E163" s="10"/>
      <c r="F163" s="10"/>
      <c r="G163" s="10"/>
    </row>
    <row r="164" spans="2:7" s="41" customFormat="1" ht="12.75">
      <c r="B164" s="10"/>
      <c r="C164" s="10"/>
      <c r="D164" s="10"/>
      <c r="E164" s="10"/>
      <c r="F164" s="10"/>
      <c r="G164" s="10"/>
    </row>
    <row r="165" spans="2:7" s="41" customFormat="1" ht="12.75">
      <c r="B165" s="10"/>
      <c r="C165" s="10"/>
      <c r="D165" s="10"/>
      <c r="E165" s="10"/>
      <c r="F165" s="10"/>
      <c r="G165" s="10"/>
    </row>
    <row r="166" spans="2:7" s="41" customFormat="1" ht="12.75">
      <c r="B166" s="10"/>
      <c r="C166" s="10"/>
      <c r="D166" s="10"/>
      <c r="E166" s="10"/>
      <c r="F166" s="10"/>
      <c r="G166" s="10"/>
    </row>
    <row r="167" spans="2:7" s="41" customFormat="1" ht="12.75">
      <c r="B167" s="10"/>
      <c r="C167" s="10"/>
      <c r="D167" s="10"/>
      <c r="E167" s="10"/>
      <c r="F167" s="10"/>
      <c r="G167" s="10"/>
    </row>
    <row r="168" spans="2:7" s="41" customFormat="1" ht="12.75">
      <c r="B168" s="10"/>
      <c r="C168" s="10"/>
      <c r="D168" s="10"/>
      <c r="E168" s="10"/>
      <c r="F168" s="10"/>
      <c r="G168" s="10"/>
    </row>
    <row r="169" spans="2:7" s="41" customFormat="1" ht="12.75">
      <c r="B169" s="10"/>
      <c r="C169" s="10"/>
      <c r="D169" s="10"/>
      <c r="E169" s="10"/>
      <c r="F169" s="10"/>
      <c r="G169" s="10"/>
    </row>
    <row r="170" spans="2:7" s="41" customFormat="1" ht="12.75">
      <c r="B170" s="10"/>
      <c r="C170" s="10"/>
      <c r="D170" s="10"/>
      <c r="E170" s="10"/>
      <c r="F170" s="10"/>
      <c r="G170" s="10"/>
    </row>
    <row r="171" spans="2:7" s="41" customFormat="1" ht="12.75">
      <c r="B171" s="10"/>
      <c r="C171" s="10"/>
      <c r="D171" s="10"/>
      <c r="E171" s="10"/>
      <c r="F171" s="10"/>
      <c r="G171" s="10"/>
    </row>
    <row r="172" spans="2:7" s="41" customFormat="1" ht="12.75">
      <c r="B172" s="10"/>
      <c r="C172" s="10"/>
      <c r="D172" s="10"/>
      <c r="E172" s="10"/>
      <c r="F172" s="10"/>
      <c r="G172" s="10"/>
    </row>
    <row r="173" spans="2:7" s="41" customFormat="1" ht="12.75">
      <c r="B173" s="10"/>
      <c r="C173" s="10"/>
      <c r="D173" s="10"/>
      <c r="E173" s="10"/>
      <c r="F173" s="10"/>
      <c r="G173" s="10"/>
    </row>
    <row r="174" spans="2:7" s="41" customFormat="1" ht="12.75">
      <c r="B174" s="10"/>
      <c r="C174" s="10"/>
      <c r="D174" s="10"/>
      <c r="E174" s="10"/>
      <c r="F174" s="10"/>
      <c r="G174" s="10"/>
    </row>
    <row r="175" spans="2:7" s="41" customFormat="1" ht="12.75">
      <c r="B175" s="10"/>
      <c r="C175" s="10"/>
      <c r="D175" s="10"/>
      <c r="E175" s="10"/>
      <c r="F175" s="10"/>
      <c r="G175" s="10"/>
    </row>
    <row r="176" spans="2:7" s="41" customFormat="1" ht="12.75">
      <c r="B176" s="10"/>
      <c r="C176" s="10"/>
      <c r="D176" s="10"/>
      <c r="E176" s="10"/>
      <c r="F176" s="10"/>
      <c r="G176" s="10"/>
    </row>
    <row r="177" spans="2:7" s="41" customFormat="1" ht="12.75">
      <c r="B177" s="10"/>
      <c r="C177" s="10"/>
      <c r="D177" s="10"/>
      <c r="E177" s="10"/>
      <c r="F177" s="10"/>
      <c r="G177" s="10"/>
    </row>
    <row r="178" spans="2:7" s="41" customFormat="1" ht="12.75">
      <c r="B178" s="10"/>
      <c r="C178" s="10"/>
      <c r="D178" s="10"/>
      <c r="E178" s="10"/>
      <c r="F178" s="10"/>
      <c r="G178" s="10"/>
    </row>
    <row r="179" spans="2:7" s="41" customFormat="1" ht="12.75">
      <c r="B179" s="10"/>
      <c r="C179" s="10"/>
      <c r="D179" s="10"/>
      <c r="E179" s="10"/>
      <c r="F179" s="10"/>
      <c r="G179" s="10"/>
    </row>
    <row r="180" spans="2:7" s="41" customFormat="1" ht="12.75">
      <c r="B180" s="10"/>
      <c r="C180" s="10"/>
      <c r="D180" s="10"/>
      <c r="E180" s="10"/>
      <c r="F180" s="10"/>
      <c r="G180" s="10"/>
    </row>
    <row r="181" spans="2:7" s="41" customFormat="1" ht="12.75">
      <c r="B181" s="10"/>
      <c r="C181" s="10"/>
      <c r="D181" s="10"/>
      <c r="E181" s="10"/>
      <c r="F181" s="10"/>
      <c r="G181" s="10"/>
    </row>
    <row r="182" spans="2:7" s="41" customFormat="1" ht="12.75">
      <c r="B182" s="10"/>
      <c r="C182" s="10"/>
      <c r="D182" s="10"/>
      <c r="E182" s="10"/>
      <c r="F182" s="10"/>
      <c r="G182" s="10"/>
    </row>
    <row r="183" spans="2:7" s="41" customFormat="1" ht="12.75">
      <c r="B183" s="10"/>
      <c r="C183" s="10"/>
      <c r="D183" s="10"/>
      <c r="E183" s="10"/>
      <c r="F183" s="10"/>
      <c r="G183" s="10"/>
    </row>
    <row r="184" spans="2:7" s="41" customFormat="1" ht="12.75">
      <c r="B184" s="10"/>
      <c r="C184" s="10"/>
      <c r="D184" s="10"/>
      <c r="E184" s="10"/>
      <c r="F184" s="10"/>
      <c r="G184" s="10"/>
    </row>
    <row r="185" spans="2:7" s="41" customFormat="1" ht="12.75">
      <c r="B185" s="10"/>
      <c r="C185" s="10"/>
      <c r="D185" s="10"/>
      <c r="E185" s="10"/>
      <c r="F185" s="10"/>
      <c r="G185" s="10"/>
    </row>
    <row r="186" spans="2:7" s="41" customFormat="1" ht="12.75">
      <c r="B186" s="10"/>
      <c r="C186" s="10"/>
      <c r="D186" s="10"/>
      <c r="E186" s="10"/>
      <c r="F186" s="10"/>
      <c r="G186" s="10"/>
    </row>
    <row r="187" spans="2:7" s="41" customFormat="1" ht="12.75">
      <c r="B187" s="10"/>
      <c r="C187" s="10"/>
      <c r="D187" s="10"/>
      <c r="E187" s="10"/>
      <c r="F187" s="10"/>
      <c r="G187" s="10"/>
    </row>
    <row r="188" spans="2:7" s="41" customFormat="1" ht="12.75">
      <c r="B188" s="10"/>
      <c r="C188" s="10"/>
      <c r="D188" s="10"/>
      <c r="E188" s="10"/>
      <c r="F188" s="10"/>
      <c r="G188" s="10"/>
    </row>
    <row r="189" spans="2:7" s="41" customFormat="1" ht="12.75">
      <c r="B189" s="10"/>
      <c r="C189" s="10"/>
      <c r="D189" s="10"/>
      <c r="E189" s="10"/>
      <c r="F189" s="10"/>
      <c r="G189" s="10"/>
    </row>
    <row r="190" spans="2:7" s="41" customFormat="1" ht="12.75">
      <c r="B190" s="10"/>
      <c r="C190" s="10"/>
      <c r="D190" s="10"/>
      <c r="E190" s="10"/>
      <c r="F190" s="10"/>
      <c r="G190" s="10"/>
    </row>
    <row r="191" spans="2:7" s="41" customFormat="1" ht="12.75">
      <c r="B191" s="10"/>
      <c r="C191" s="10"/>
      <c r="D191" s="10"/>
      <c r="E191" s="10"/>
      <c r="F191" s="10"/>
      <c r="G191" s="10"/>
    </row>
    <row r="192" spans="2:7" s="41" customFormat="1" ht="12.75">
      <c r="B192" s="10"/>
      <c r="C192" s="10"/>
      <c r="D192" s="10"/>
      <c r="E192" s="10"/>
      <c r="F192" s="10"/>
      <c r="G192" s="10"/>
    </row>
    <row r="193" spans="2:7" s="41" customFormat="1" ht="12.75">
      <c r="B193" s="10"/>
      <c r="C193" s="10"/>
      <c r="D193" s="10"/>
      <c r="E193" s="10"/>
      <c r="F193" s="10"/>
      <c r="G193" s="10"/>
    </row>
    <row r="194" spans="2:7" s="41" customFormat="1" ht="12.75">
      <c r="B194" s="10"/>
      <c r="C194" s="10"/>
      <c r="D194" s="10"/>
      <c r="E194" s="10"/>
      <c r="F194" s="10"/>
      <c r="G194" s="10"/>
    </row>
    <row r="195" spans="2:7" s="41" customFormat="1" ht="12.75">
      <c r="B195" s="10"/>
      <c r="C195" s="10"/>
      <c r="D195" s="10"/>
      <c r="E195" s="10"/>
      <c r="F195" s="10"/>
      <c r="G195" s="10"/>
    </row>
    <row r="196" spans="2:7" s="41" customFormat="1" ht="12.75">
      <c r="B196" s="10"/>
      <c r="C196" s="10"/>
      <c r="D196" s="10"/>
      <c r="E196" s="10"/>
      <c r="F196" s="10"/>
      <c r="G196" s="10"/>
    </row>
    <row r="197" spans="2:7" s="41" customFormat="1" ht="12.75">
      <c r="B197" s="10"/>
      <c r="C197" s="10"/>
      <c r="D197" s="10"/>
      <c r="E197" s="10"/>
      <c r="F197" s="10"/>
      <c r="G197" s="10"/>
    </row>
    <row r="198" spans="2:7" s="41" customFormat="1" ht="12.75">
      <c r="B198" s="10"/>
      <c r="C198" s="10"/>
      <c r="D198" s="10"/>
      <c r="E198" s="10"/>
      <c r="F198" s="10"/>
      <c r="G198" s="10"/>
    </row>
    <row r="199" spans="2:7" s="41" customFormat="1" ht="12.75">
      <c r="B199" s="10"/>
      <c r="C199" s="10"/>
      <c r="D199" s="10"/>
      <c r="E199" s="10"/>
      <c r="F199" s="10"/>
      <c r="G199" s="10"/>
    </row>
    <row r="200" spans="2:7" s="41" customFormat="1" ht="12.75">
      <c r="B200" s="10"/>
      <c r="C200" s="10"/>
      <c r="D200" s="10"/>
      <c r="E200" s="10"/>
      <c r="F200" s="10"/>
      <c r="G200" s="10"/>
    </row>
    <row r="201" spans="2:7" s="41" customFormat="1" ht="12.75">
      <c r="B201" s="10"/>
      <c r="C201" s="10"/>
      <c r="D201" s="10"/>
      <c r="E201" s="10"/>
      <c r="F201" s="10"/>
      <c r="G201" s="10"/>
    </row>
    <row r="202" spans="2:7" s="41" customFormat="1" ht="12.75">
      <c r="B202" s="10"/>
      <c r="C202" s="10"/>
      <c r="D202" s="10"/>
      <c r="E202" s="10"/>
      <c r="F202" s="10"/>
      <c r="G202" s="10"/>
    </row>
    <row r="203" spans="2:7" s="41" customFormat="1" ht="12.75">
      <c r="B203" s="10"/>
      <c r="C203" s="10"/>
      <c r="D203" s="10"/>
      <c r="E203" s="10"/>
      <c r="F203" s="10"/>
      <c r="G203" s="10"/>
    </row>
    <row r="204" spans="2:7" s="41" customFormat="1" ht="12.75">
      <c r="B204" s="10"/>
      <c r="C204" s="10"/>
      <c r="D204" s="10"/>
      <c r="E204" s="10"/>
      <c r="F204" s="10"/>
      <c r="G204" s="10"/>
    </row>
    <row r="205" spans="2:7" s="41" customFormat="1" ht="12.75">
      <c r="B205" s="10"/>
      <c r="C205" s="10"/>
      <c r="D205" s="10"/>
      <c r="E205" s="10"/>
      <c r="F205" s="10"/>
      <c r="G205" s="10"/>
    </row>
    <row r="206" spans="2:7" s="41" customFormat="1" ht="12.75">
      <c r="B206" s="10"/>
      <c r="C206" s="10"/>
      <c r="D206" s="10"/>
      <c r="E206" s="10"/>
      <c r="F206" s="10"/>
      <c r="G206" s="10"/>
    </row>
    <row r="207" spans="2:7" s="41" customFormat="1" ht="12.75">
      <c r="B207" s="10"/>
      <c r="C207" s="10"/>
      <c r="D207" s="10"/>
      <c r="E207" s="10"/>
      <c r="F207" s="10"/>
      <c r="G207" s="10"/>
    </row>
    <row r="208" spans="2:7" s="41" customFormat="1" ht="12.75">
      <c r="B208" s="10"/>
      <c r="C208" s="10"/>
      <c r="D208" s="10"/>
      <c r="E208" s="10"/>
      <c r="F208" s="10"/>
      <c r="G208" s="10"/>
    </row>
    <row r="209" spans="2:7" s="41" customFormat="1" ht="12.75">
      <c r="B209" s="10"/>
      <c r="C209" s="10"/>
      <c r="D209" s="10"/>
      <c r="E209" s="10"/>
      <c r="F209" s="10"/>
      <c r="G209" s="10"/>
    </row>
    <row r="210" spans="2:7" s="41" customFormat="1" ht="12.75">
      <c r="B210" s="10"/>
      <c r="C210" s="10"/>
      <c r="D210" s="10"/>
      <c r="E210" s="10"/>
      <c r="F210" s="10"/>
      <c r="G210" s="10"/>
    </row>
    <row r="211" spans="2:7" s="41" customFormat="1" ht="12.75">
      <c r="B211" s="10"/>
      <c r="C211" s="10"/>
      <c r="D211" s="10"/>
      <c r="E211" s="10"/>
      <c r="F211" s="10"/>
      <c r="G211" s="10"/>
    </row>
    <row r="212" spans="2:7" s="41" customFormat="1" ht="12.75">
      <c r="B212" s="10"/>
      <c r="C212" s="10"/>
      <c r="D212" s="10"/>
      <c r="E212" s="10"/>
      <c r="F212" s="10"/>
      <c r="G212" s="10"/>
    </row>
    <row r="213" spans="2:7" s="41" customFormat="1" ht="12.75">
      <c r="B213" s="10"/>
      <c r="C213" s="10"/>
      <c r="D213" s="10"/>
      <c r="E213" s="10"/>
      <c r="F213" s="10"/>
      <c r="G213" s="10"/>
    </row>
    <row r="214" spans="2:7" s="41" customFormat="1" ht="12.75">
      <c r="B214" s="10"/>
      <c r="C214" s="10"/>
      <c r="D214" s="10"/>
      <c r="E214" s="10"/>
      <c r="F214" s="10"/>
      <c r="G214" s="10"/>
    </row>
    <row r="215" spans="2:7" s="41" customFormat="1" ht="12.75">
      <c r="B215" s="10"/>
      <c r="C215" s="10"/>
      <c r="D215" s="10"/>
      <c r="E215" s="10"/>
      <c r="F215" s="10"/>
      <c r="G215" s="10"/>
    </row>
    <row r="216" spans="2:7" s="41" customFormat="1" ht="12.75">
      <c r="B216" s="10"/>
      <c r="C216" s="10"/>
      <c r="D216" s="10"/>
      <c r="E216" s="10"/>
      <c r="F216" s="10"/>
      <c r="G216" s="10"/>
    </row>
    <row r="217" spans="2:7" s="41" customFormat="1" ht="12.75">
      <c r="B217" s="10"/>
      <c r="C217" s="10"/>
      <c r="D217" s="10"/>
      <c r="E217" s="10"/>
      <c r="F217" s="10"/>
      <c r="G217" s="10"/>
    </row>
    <row r="218" spans="2:7" s="41" customFormat="1" ht="12.75">
      <c r="B218" s="10"/>
      <c r="C218" s="10"/>
      <c r="D218" s="10"/>
      <c r="E218" s="10"/>
      <c r="F218" s="10"/>
      <c r="G218" s="10"/>
    </row>
    <row r="219" spans="2:7" s="41" customFormat="1" ht="12.75">
      <c r="B219" s="10"/>
      <c r="C219" s="10"/>
      <c r="D219" s="10"/>
      <c r="E219" s="10"/>
      <c r="F219" s="10"/>
      <c r="G219" s="10"/>
    </row>
    <row r="220" spans="2:7" s="41" customFormat="1" ht="12.75">
      <c r="B220" s="10"/>
      <c r="C220" s="10"/>
      <c r="D220" s="10"/>
      <c r="E220" s="10"/>
      <c r="F220" s="10"/>
      <c r="G220" s="10"/>
    </row>
    <row r="221" spans="2:7" s="41" customFormat="1" ht="12.75">
      <c r="B221" s="10"/>
      <c r="C221" s="10"/>
      <c r="D221" s="10"/>
      <c r="E221" s="10"/>
      <c r="F221" s="10"/>
      <c r="G221" s="10"/>
    </row>
    <row r="222" spans="2:7" s="41" customFormat="1" ht="12.75">
      <c r="B222" s="10"/>
      <c r="C222" s="10"/>
      <c r="D222" s="10"/>
      <c r="E222" s="10"/>
      <c r="F222" s="10"/>
      <c r="G222" s="10"/>
    </row>
    <row r="223" spans="2:7" s="41" customFormat="1" ht="12.75">
      <c r="B223" s="10"/>
      <c r="C223" s="10"/>
      <c r="D223" s="10"/>
      <c r="E223" s="10"/>
      <c r="F223" s="10"/>
      <c r="G223" s="10"/>
    </row>
    <row r="224" spans="2:7" s="41" customFormat="1" ht="12.75">
      <c r="B224" s="10"/>
      <c r="C224" s="10"/>
      <c r="D224" s="10"/>
      <c r="E224" s="10"/>
      <c r="F224" s="10"/>
      <c r="G224" s="10"/>
    </row>
    <row r="225" spans="2:7" s="41" customFormat="1" ht="12.75">
      <c r="B225" s="10"/>
      <c r="C225" s="10"/>
      <c r="D225" s="10"/>
      <c r="E225" s="10"/>
      <c r="F225" s="10"/>
      <c r="G225" s="10"/>
    </row>
    <row r="226" spans="2:7" s="41" customFormat="1" ht="12.75">
      <c r="B226" s="10"/>
      <c r="C226" s="10"/>
      <c r="D226" s="10"/>
      <c r="E226" s="10"/>
      <c r="F226" s="10"/>
      <c r="G226" s="10"/>
    </row>
    <row r="227" spans="2:7" s="41" customFormat="1" ht="12.75">
      <c r="B227" s="10"/>
      <c r="C227" s="10"/>
      <c r="D227" s="10"/>
      <c r="E227" s="10"/>
      <c r="F227" s="10"/>
      <c r="G227" s="10"/>
    </row>
    <row r="228" spans="2:7" s="41" customFormat="1" ht="12.75">
      <c r="B228" s="10"/>
      <c r="C228" s="10"/>
      <c r="D228" s="10"/>
      <c r="E228" s="10"/>
      <c r="F228" s="10"/>
      <c r="G228" s="10"/>
    </row>
    <row r="229" spans="2:7" s="41" customFormat="1" ht="12.75">
      <c r="B229" s="10"/>
      <c r="C229" s="10"/>
      <c r="D229" s="10"/>
      <c r="E229" s="10"/>
      <c r="F229" s="10"/>
      <c r="G229" s="10"/>
    </row>
    <row r="230" spans="2:7" s="41" customFormat="1" ht="12.75">
      <c r="B230" s="10"/>
      <c r="C230" s="10"/>
      <c r="D230" s="10"/>
      <c r="E230" s="10"/>
      <c r="F230" s="10"/>
      <c r="G230" s="10"/>
    </row>
    <row r="231" spans="2:7" s="41" customFormat="1" ht="12.75">
      <c r="B231" s="10"/>
      <c r="C231" s="10"/>
      <c r="D231" s="10"/>
      <c r="E231" s="10"/>
      <c r="F231" s="10"/>
      <c r="G231" s="10"/>
    </row>
    <row r="232" spans="2:7" s="41" customFormat="1" ht="12.75">
      <c r="B232" s="10"/>
      <c r="C232" s="10"/>
      <c r="D232" s="10"/>
      <c r="E232" s="10"/>
      <c r="F232" s="10"/>
      <c r="G232" s="10"/>
    </row>
    <row r="233" spans="2:7" s="41" customFormat="1" ht="12.75">
      <c r="B233" s="10"/>
      <c r="C233" s="10"/>
      <c r="D233" s="10"/>
      <c r="E233" s="10"/>
      <c r="F233" s="10"/>
      <c r="G233" s="10"/>
    </row>
    <row r="234" spans="2:7" s="41" customFormat="1" ht="12.75">
      <c r="B234" s="10"/>
      <c r="C234" s="10"/>
      <c r="D234" s="10"/>
      <c r="E234" s="10"/>
      <c r="F234" s="10"/>
      <c r="G234" s="10"/>
    </row>
    <row r="235" spans="2:7" s="41" customFormat="1" ht="12.75">
      <c r="B235" s="10"/>
      <c r="C235" s="10"/>
      <c r="D235" s="10"/>
      <c r="E235" s="10"/>
      <c r="F235" s="10"/>
      <c r="G235" s="10"/>
    </row>
    <row r="236" spans="2:7" s="41" customFormat="1" ht="12.75">
      <c r="B236" s="10"/>
      <c r="C236" s="10"/>
      <c r="D236" s="10"/>
      <c r="E236" s="10"/>
      <c r="F236" s="10"/>
      <c r="G236" s="10"/>
    </row>
    <row r="237" spans="2:7" s="41" customFormat="1" ht="12.75">
      <c r="B237" s="10"/>
      <c r="C237" s="10"/>
      <c r="D237" s="10"/>
      <c r="E237" s="10"/>
      <c r="F237" s="10"/>
      <c r="G237" s="10"/>
    </row>
    <row r="238" spans="2:7" s="41" customFormat="1" ht="12.75">
      <c r="B238" s="10"/>
      <c r="C238" s="10"/>
      <c r="D238" s="10"/>
      <c r="E238" s="10"/>
      <c r="F238" s="10"/>
      <c r="G238" s="10"/>
    </row>
    <row r="239" spans="2:7" s="41" customFormat="1" ht="12.75">
      <c r="B239" s="10"/>
      <c r="C239" s="10"/>
      <c r="D239" s="10"/>
      <c r="E239" s="10"/>
      <c r="F239" s="10"/>
      <c r="G239" s="10"/>
    </row>
    <row r="240" spans="2:7" s="41" customFormat="1" ht="12.75">
      <c r="B240" s="10"/>
      <c r="C240" s="10"/>
      <c r="D240" s="10"/>
      <c r="E240" s="10"/>
      <c r="F240" s="10"/>
      <c r="G240" s="10"/>
    </row>
    <row r="241" spans="2:7" s="41" customFormat="1" ht="12.75">
      <c r="B241" s="10"/>
      <c r="C241" s="10"/>
      <c r="D241" s="10"/>
      <c r="E241" s="10"/>
      <c r="F241" s="10"/>
      <c r="G241" s="10"/>
    </row>
    <row r="242" spans="2:7" s="41" customFormat="1" ht="12.75">
      <c r="B242" s="10"/>
      <c r="C242" s="10"/>
      <c r="D242" s="10"/>
      <c r="E242" s="10"/>
      <c r="F242" s="10"/>
      <c r="G242" s="10"/>
    </row>
    <row r="243" spans="2:7" s="41" customFormat="1" ht="12.75">
      <c r="B243" s="10"/>
      <c r="C243" s="10"/>
      <c r="D243" s="10"/>
      <c r="E243" s="10"/>
      <c r="F243" s="10"/>
      <c r="G243" s="10"/>
    </row>
    <row r="244" spans="2:7" s="41" customFormat="1" ht="12.75">
      <c r="B244" s="10"/>
      <c r="C244" s="10"/>
      <c r="D244" s="10"/>
      <c r="E244" s="10"/>
      <c r="F244" s="10"/>
      <c r="G244" s="10"/>
    </row>
    <row r="245" spans="2:7" s="41" customFormat="1" ht="12.75">
      <c r="B245" s="10"/>
      <c r="C245" s="10"/>
      <c r="D245" s="10"/>
      <c r="E245" s="10"/>
      <c r="F245" s="10"/>
      <c r="G245" s="10"/>
    </row>
    <row r="246" spans="2:7" s="41" customFormat="1" ht="12.75">
      <c r="B246" s="10"/>
      <c r="C246" s="10"/>
      <c r="D246" s="10"/>
      <c r="E246" s="10"/>
      <c r="F246" s="10"/>
      <c r="G246" s="10"/>
    </row>
    <row r="247" spans="2:7" s="41" customFormat="1" ht="12.75">
      <c r="B247" s="10"/>
      <c r="C247" s="10"/>
      <c r="D247" s="10"/>
      <c r="E247" s="10"/>
      <c r="F247" s="10"/>
      <c r="G247" s="10"/>
    </row>
    <row r="248" spans="2:7" s="41" customFormat="1" ht="12.75">
      <c r="B248" s="10"/>
      <c r="C248" s="10"/>
      <c r="D248" s="10"/>
      <c r="E248" s="10"/>
      <c r="F248" s="10"/>
      <c r="G248" s="10"/>
    </row>
    <row r="249" spans="2:7" s="41" customFormat="1" ht="12.75">
      <c r="B249" s="10"/>
      <c r="C249" s="10"/>
      <c r="D249" s="10"/>
      <c r="E249" s="10"/>
      <c r="F249" s="10"/>
      <c r="G249" s="10"/>
    </row>
    <row r="250" spans="2:7" s="41" customFormat="1" ht="12.75">
      <c r="B250" s="10"/>
      <c r="C250" s="10"/>
      <c r="D250" s="10"/>
      <c r="E250" s="10"/>
      <c r="F250" s="10"/>
      <c r="G250" s="10"/>
    </row>
    <row r="251" spans="2:7" s="41" customFormat="1" ht="12.75">
      <c r="B251" s="10"/>
      <c r="C251" s="10"/>
      <c r="D251" s="10"/>
      <c r="E251" s="10"/>
      <c r="F251" s="10"/>
      <c r="G251" s="10"/>
    </row>
    <row r="252" spans="2:7" s="41" customFormat="1" ht="12.75">
      <c r="B252" s="10"/>
      <c r="C252" s="10"/>
      <c r="D252" s="10"/>
      <c r="E252" s="10"/>
      <c r="F252" s="10"/>
      <c r="G252" s="10"/>
    </row>
    <row r="253" spans="2:7" s="41" customFormat="1" ht="12.75">
      <c r="B253" s="10"/>
      <c r="C253" s="10"/>
      <c r="D253" s="10"/>
      <c r="E253" s="10"/>
      <c r="F253" s="10"/>
      <c r="G253" s="10"/>
    </row>
    <row r="254" spans="2:7" s="41" customFormat="1" ht="12.75">
      <c r="B254" s="10"/>
      <c r="C254" s="10"/>
      <c r="D254" s="10"/>
      <c r="E254" s="10"/>
      <c r="F254" s="10"/>
      <c r="G254" s="10"/>
    </row>
    <row r="255" spans="2:7" s="41" customFormat="1" ht="12.75">
      <c r="B255" s="10"/>
      <c r="C255" s="10"/>
      <c r="D255" s="10"/>
      <c r="E255" s="10"/>
      <c r="F255" s="10"/>
      <c r="G255" s="10"/>
    </row>
    <row r="256" spans="2:7" s="41" customFormat="1" ht="12.75">
      <c r="B256" s="10"/>
      <c r="C256" s="10"/>
      <c r="D256" s="10"/>
      <c r="E256" s="10"/>
      <c r="F256" s="10"/>
      <c r="G256" s="10"/>
    </row>
    <row r="257" spans="2:7" s="41" customFormat="1" ht="12.75">
      <c r="B257" s="10"/>
      <c r="C257" s="10"/>
      <c r="D257" s="10"/>
      <c r="E257" s="10"/>
      <c r="F257" s="10"/>
      <c r="G257" s="10"/>
    </row>
    <row r="258" spans="2:7" s="41" customFormat="1" ht="12.75">
      <c r="B258" s="10"/>
      <c r="C258" s="10"/>
      <c r="D258" s="10"/>
      <c r="E258" s="10"/>
      <c r="F258" s="10"/>
      <c r="G258" s="10"/>
    </row>
    <row r="259" spans="2:7" s="41" customFormat="1" ht="12.75">
      <c r="B259" s="10"/>
      <c r="C259" s="10"/>
      <c r="D259" s="10"/>
      <c r="E259" s="10"/>
      <c r="F259" s="10"/>
      <c r="G259" s="10"/>
    </row>
    <row r="260" spans="2:7" s="41" customFormat="1" ht="12.75">
      <c r="B260" s="10"/>
      <c r="C260" s="10"/>
      <c r="D260" s="10"/>
      <c r="E260" s="10"/>
      <c r="F260" s="10"/>
      <c r="G260" s="10"/>
    </row>
    <row r="261" spans="2:7" s="41" customFormat="1" ht="12.75">
      <c r="B261" s="10"/>
      <c r="C261" s="10"/>
      <c r="D261" s="10"/>
      <c r="E261" s="10"/>
      <c r="F261" s="10"/>
      <c r="G261" s="10"/>
    </row>
    <row r="262" spans="2:7" s="41" customFormat="1" ht="12.75">
      <c r="B262" s="10"/>
      <c r="C262" s="10"/>
      <c r="D262" s="10"/>
      <c r="E262" s="10"/>
      <c r="F262" s="10"/>
      <c r="G262" s="10"/>
    </row>
    <row r="263" spans="2:7" s="41" customFormat="1" ht="12.75">
      <c r="B263" s="10"/>
      <c r="C263" s="10"/>
      <c r="D263" s="10"/>
      <c r="E263" s="10"/>
      <c r="F263" s="10"/>
      <c r="G263" s="10"/>
    </row>
    <row r="264" spans="2:7" s="41" customFormat="1" ht="12.75">
      <c r="B264" s="10"/>
      <c r="C264" s="10"/>
      <c r="D264" s="10"/>
      <c r="E264" s="10"/>
      <c r="F264" s="10"/>
      <c r="G264" s="10"/>
    </row>
    <row r="265" spans="2:7" s="41" customFormat="1" ht="12.75">
      <c r="B265" s="10"/>
      <c r="C265" s="10"/>
      <c r="D265" s="10"/>
      <c r="E265" s="10"/>
      <c r="F265" s="10"/>
      <c r="G265" s="10"/>
    </row>
    <row r="266" spans="2:7" s="41" customFormat="1" ht="12.75">
      <c r="B266" s="10"/>
      <c r="C266" s="10"/>
      <c r="D266" s="10"/>
      <c r="E266" s="10"/>
      <c r="F266" s="10"/>
      <c r="G266" s="10"/>
    </row>
    <row r="267" spans="2:7" s="41" customFormat="1" ht="12.75">
      <c r="B267" s="10"/>
      <c r="C267" s="10"/>
      <c r="D267" s="10"/>
      <c r="E267" s="10"/>
      <c r="F267" s="10"/>
      <c r="G267" s="10"/>
    </row>
    <row r="268" spans="2:7" s="41" customFormat="1" ht="12.75">
      <c r="B268" s="10"/>
      <c r="C268" s="10"/>
      <c r="D268" s="10"/>
      <c r="E268" s="10"/>
      <c r="F268" s="10"/>
      <c r="G268" s="10"/>
    </row>
    <row r="269" spans="2:7" s="41" customFormat="1" ht="12.75">
      <c r="B269" s="10"/>
      <c r="C269" s="10"/>
      <c r="D269" s="10"/>
      <c r="E269" s="10"/>
      <c r="F269" s="10"/>
      <c r="G269" s="10"/>
    </row>
    <row r="270" spans="2:7" s="41" customFormat="1" ht="12.75">
      <c r="B270" s="10"/>
      <c r="C270" s="10"/>
      <c r="D270" s="10"/>
      <c r="E270" s="10"/>
      <c r="F270" s="10"/>
      <c r="G270" s="10"/>
    </row>
    <row r="271" spans="2:7" s="41" customFormat="1" ht="12.75">
      <c r="B271" s="10"/>
      <c r="C271" s="10"/>
      <c r="D271" s="10"/>
      <c r="E271" s="10"/>
      <c r="F271" s="10"/>
      <c r="G271" s="10"/>
    </row>
    <row r="272" spans="2:7" s="41" customFormat="1" ht="12.75">
      <c r="B272" s="10"/>
      <c r="C272" s="10"/>
      <c r="D272" s="10"/>
      <c r="E272" s="10"/>
      <c r="F272" s="10"/>
      <c r="G272" s="10"/>
    </row>
    <row r="273" spans="2:7" s="41" customFormat="1" ht="12.75">
      <c r="B273" s="10"/>
      <c r="C273" s="10"/>
      <c r="D273" s="10"/>
      <c r="E273" s="10"/>
      <c r="F273" s="10"/>
      <c r="G273" s="10"/>
    </row>
    <row r="274" spans="2:7" s="41" customFormat="1" ht="12.75">
      <c r="B274" s="10"/>
      <c r="C274" s="10"/>
      <c r="D274" s="10"/>
      <c r="E274" s="10"/>
      <c r="F274" s="10"/>
      <c r="G274" s="10"/>
    </row>
    <row r="275" spans="2:7" s="41" customFormat="1" ht="12.75">
      <c r="B275" s="10"/>
      <c r="C275" s="10"/>
      <c r="D275" s="10"/>
      <c r="E275" s="10"/>
      <c r="F275" s="10"/>
      <c r="G275" s="10"/>
    </row>
    <row r="276" spans="2:7" s="41" customFormat="1" ht="12.75">
      <c r="B276" s="10"/>
      <c r="C276" s="10"/>
      <c r="D276" s="10"/>
      <c r="E276" s="10"/>
      <c r="F276" s="10"/>
      <c r="G276" s="10"/>
    </row>
    <row r="277" spans="2:7" s="41" customFormat="1" ht="12.75">
      <c r="B277" s="10"/>
      <c r="C277" s="10"/>
      <c r="D277" s="10"/>
      <c r="E277" s="10"/>
      <c r="F277" s="10"/>
      <c r="G277" s="10"/>
    </row>
    <row r="278" spans="2:7" s="41" customFormat="1" ht="12.75">
      <c r="B278" s="10"/>
      <c r="C278" s="10"/>
      <c r="D278" s="10"/>
      <c r="E278" s="10"/>
      <c r="F278" s="10"/>
      <c r="G278" s="10"/>
    </row>
    <row r="279" spans="2:7" s="41" customFormat="1" ht="12.75">
      <c r="B279" s="10"/>
      <c r="C279" s="10"/>
      <c r="D279" s="10"/>
      <c r="E279" s="10"/>
      <c r="F279" s="10"/>
      <c r="G279" s="10"/>
    </row>
    <row r="280" spans="2:7" s="41" customFormat="1" ht="12.75">
      <c r="B280" s="10"/>
      <c r="C280" s="10"/>
      <c r="D280" s="10"/>
      <c r="E280" s="10"/>
      <c r="F280" s="10"/>
      <c r="G280" s="10"/>
    </row>
    <row r="281" spans="2:7" s="41" customFormat="1" ht="12.75">
      <c r="B281" s="10"/>
      <c r="C281" s="10"/>
      <c r="D281" s="10"/>
      <c r="E281" s="10"/>
      <c r="F281" s="10"/>
      <c r="G281" s="10"/>
    </row>
    <row r="282" spans="2:7" s="41" customFormat="1" ht="12.75">
      <c r="B282" s="10"/>
      <c r="C282" s="10"/>
      <c r="D282" s="10"/>
      <c r="E282" s="10"/>
      <c r="F282" s="10"/>
      <c r="G282" s="10"/>
    </row>
    <row r="283" spans="2:7" s="41" customFormat="1" ht="12.75">
      <c r="B283" s="10"/>
      <c r="C283" s="10"/>
      <c r="D283" s="10"/>
      <c r="E283" s="10"/>
      <c r="F283" s="10"/>
      <c r="G283" s="10"/>
    </row>
    <row r="284" spans="2:7" s="41" customFormat="1" ht="12.75">
      <c r="B284" s="10"/>
      <c r="C284" s="10"/>
      <c r="D284" s="10"/>
      <c r="E284" s="10"/>
      <c r="F284" s="10"/>
      <c r="G284" s="10"/>
    </row>
    <row r="285" spans="2:7" s="41" customFormat="1" ht="12.75">
      <c r="B285" s="10"/>
      <c r="C285" s="10"/>
      <c r="D285" s="10"/>
      <c r="E285" s="10"/>
      <c r="F285" s="10"/>
      <c r="G285" s="10"/>
    </row>
    <row r="286" spans="2:7" s="41" customFormat="1" ht="12.75">
      <c r="B286" s="10"/>
      <c r="C286" s="10"/>
      <c r="D286" s="10"/>
      <c r="E286" s="10"/>
      <c r="F286" s="10"/>
      <c r="G286" s="10"/>
    </row>
    <row r="287" spans="2:7" s="41" customFormat="1" ht="12.75">
      <c r="B287" s="10"/>
      <c r="C287" s="10"/>
      <c r="D287" s="10"/>
      <c r="E287" s="10"/>
      <c r="F287" s="10"/>
      <c r="G287" s="10"/>
    </row>
    <row r="288" spans="2:7" s="41" customFormat="1" ht="12.75">
      <c r="B288" s="10"/>
      <c r="C288" s="10"/>
      <c r="D288" s="10"/>
      <c r="E288" s="10"/>
      <c r="F288" s="10"/>
      <c r="G288" s="10"/>
    </row>
    <row r="289" spans="2:7" s="41" customFormat="1" ht="12.75">
      <c r="B289" s="10"/>
      <c r="C289" s="10"/>
      <c r="D289" s="10"/>
      <c r="E289" s="10"/>
      <c r="F289" s="10"/>
      <c r="G289" s="10"/>
    </row>
    <row r="290" spans="2:7" s="41" customFormat="1" ht="12.75">
      <c r="B290" s="10"/>
      <c r="C290" s="10"/>
      <c r="D290" s="10"/>
      <c r="E290" s="10"/>
      <c r="F290" s="10"/>
      <c r="G290" s="10"/>
    </row>
    <row r="291" spans="2:7" s="41" customFormat="1" ht="12.75">
      <c r="B291" s="10"/>
      <c r="C291" s="10"/>
      <c r="D291" s="10"/>
      <c r="E291" s="10"/>
      <c r="F291" s="10"/>
      <c r="G291" s="10"/>
    </row>
    <row r="292" spans="2:7" s="41" customFormat="1" ht="12.75">
      <c r="B292" s="10"/>
      <c r="C292" s="10"/>
      <c r="D292" s="10"/>
      <c r="E292" s="10"/>
      <c r="F292" s="10"/>
      <c r="G292" s="10"/>
    </row>
    <row r="293" spans="2:7" s="41" customFormat="1" ht="12.75">
      <c r="B293" s="10"/>
      <c r="C293" s="10"/>
      <c r="D293" s="10"/>
      <c r="E293" s="10"/>
      <c r="F293" s="10"/>
      <c r="G293" s="10"/>
    </row>
    <row r="294" spans="2:7" s="41" customFormat="1" ht="12.75">
      <c r="B294" s="10"/>
      <c r="C294" s="10"/>
      <c r="D294" s="10"/>
      <c r="E294" s="10"/>
      <c r="F294" s="10"/>
      <c r="G294" s="10"/>
    </row>
    <row r="295" spans="2:7" s="41" customFormat="1" ht="12.75">
      <c r="B295" s="10"/>
      <c r="C295" s="10"/>
      <c r="D295" s="10"/>
      <c r="E295" s="10"/>
      <c r="F295" s="10"/>
      <c r="G295" s="10"/>
    </row>
    <row r="296" spans="2:7" s="41" customFormat="1" ht="12.75">
      <c r="B296" s="10"/>
      <c r="C296" s="10"/>
      <c r="D296" s="10"/>
      <c r="E296" s="10"/>
      <c r="F296" s="10"/>
      <c r="G296" s="10"/>
    </row>
    <row r="297" spans="2:7" s="41" customFormat="1" ht="12.75">
      <c r="B297" s="10"/>
      <c r="C297" s="10"/>
      <c r="D297" s="10"/>
      <c r="E297" s="10"/>
      <c r="F297" s="10"/>
      <c r="G297" s="10"/>
    </row>
    <row r="298" spans="2:7" s="41" customFormat="1" ht="12.75">
      <c r="B298" s="10"/>
      <c r="C298" s="10"/>
      <c r="D298" s="10"/>
      <c r="E298" s="10"/>
      <c r="F298" s="10"/>
      <c r="G298" s="10"/>
    </row>
    <row r="299" spans="2:7" s="41" customFormat="1" ht="12.75">
      <c r="B299" s="10"/>
      <c r="C299" s="10"/>
      <c r="D299" s="10"/>
      <c r="E299" s="10"/>
      <c r="F299" s="10"/>
      <c r="G299" s="10"/>
    </row>
    <row r="300" spans="2:7" s="41" customFormat="1" ht="12.75">
      <c r="B300" s="10"/>
      <c r="C300" s="10"/>
      <c r="D300" s="10"/>
      <c r="E300" s="10"/>
      <c r="F300" s="10"/>
      <c r="G300" s="10"/>
    </row>
    <row r="301" spans="2:7" s="41" customFormat="1" ht="12.75">
      <c r="B301" s="10"/>
      <c r="C301" s="10"/>
      <c r="D301" s="10"/>
      <c r="E301" s="10"/>
      <c r="F301" s="10"/>
      <c r="G301" s="10"/>
    </row>
    <row r="302" spans="2:7" s="41" customFormat="1" ht="12.75">
      <c r="B302" s="10"/>
      <c r="C302" s="10"/>
      <c r="D302" s="10"/>
      <c r="E302" s="10"/>
      <c r="F302" s="10"/>
      <c r="G302" s="10"/>
    </row>
    <row r="303" spans="2:7" s="41" customFormat="1" ht="12.75">
      <c r="B303" s="10"/>
      <c r="C303" s="10"/>
      <c r="D303" s="10"/>
      <c r="E303" s="10"/>
      <c r="F303" s="10"/>
      <c r="G303" s="10"/>
    </row>
    <row r="304" spans="2:7" s="41" customFormat="1" ht="12.75">
      <c r="B304" s="10"/>
      <c r="C304" s="10"/>
      <c r="D304" s="10"/>
      <c r="E304" s="10"/>
      <c r="F304" s="10"/>
      <c r="G304" s="10"/>
    </row>
    <row r="305" spans="2:7" s="41" customFormat="1" ht="12.75">
      <c r="B305" s="10"/>
      <c r="C305" s="10"/>
      <c r="D305" s="10"/>
      <c r="E305" s="10"/>
      <c r="F305" s="10"/>
      <c r="G305" s="10"/>
    </row>
    <row r="306" spans="2:7" s="41" customFormat="1" ht="12.75">
      <c r="B306" s="10"/>
      <c r="C306" s="10"/>
      <c r="D306" s="10"/>
      <c r="E306" s="10"/>
      <c r="F306" s="10"/>
      <c r="G306" s="10"/>
    </row>
    <row r="307" spans="2:7" s="41" customFormat="1" ht="12.75">
      <c r="B307" s="10"/>
      <c r="C307" s="10"/>
      <c r="D307" s="10"/>
      <c r="E307" s="10"/>
      <c r="F307" s="10"/>
      <c r="G307" s="10"/>
    </row>
    <row r="308" spans="2:7" s="41" customFormat="1" ht="12.75">
      <c r="B308" s="10"/>
      <c r="C308" s="10"/>
      <c r="D308" s="10"/>
      <c r="E308" s="10"/>
      <c r="F308" s="10"/>
      <c r="G308" s="10"/>
    </row>
    <row r="309" spans="2:7" s="41" customFormat="1" ht="12.75">
      <c r="B309" s="10"/>
      <c r="C309" s="10"/>
      <c r="D309" s="10"/>
      <c r="E309" s="10"/>
      <c r="F309" s="10"/>
      <c r="G309" s="10"/>
    </row>
    <row r="310" spans="2:7" s="41" customFormat="1" ht="12.75">
      <c r="B310" s="10"/>
      <c r="C310" s="10"/>
      <c r="D310" s="10"/>
      <c r="E310" s="10"/>
      <c r="F310" s="10"/>
      <c r="G310" s="10"/>
    </row>
    <row r="311" spans="2:7" s="41" customFormat="1" ht="12.75">
      <c r="B311" s="10"/>
      <c r="C311" s="10"/>
      <c r="D311" s="10"/>
      <c r="E311" s="10"/>
      <c r="F311" s="10"/>
      <c r="G311" s="10"/>
    </row>
    <row r="312" spans="2:7" s="41" customFormat="1" ht="12.75">
      <c r="B312" s="10"/>
      <c r="C312" s="10"/>
      <c r="D312" s="10"/>
      <c r="E312" s="10"/>
      <c r="F312" s="10"/>
      <c r="G312" s="10"/>
    </row>
    <row r="313" spans="2:7" s="41" customFormat="1" ht="12.75">
      <c r="B313" s="10"/>
      <c r="C313" s="10"/>
      <c r="D313" s="10"/>
      <c r="E313" s="10"/>
      <c r="F313" s="10"/>
      <c r="G313" s="10"/>
    </row>
    <row r="314" spans="2:7" s="41" customFormat="1" ht="12.75">
      <c r="B314" s="10"/>
      <c r="C314" s="10"/>
      <c r="D314" s="10"/>
      <c r="E314" s="10"/>
      <c r="F314" s="10"/>
      <c r="G314" s="10"/>
    </row>
    <row r="315" spans="2:7" s="41" customFormat="1" ht="12.75">
      <c r="B315" s="10"/>
      <c r="C315" s="10"/>
      <c r="D315" s="10"/>
      <c r="E315" s="10"/>
      <c r="F315" s="10"/>
      <c r="G315" s="10"/>
    </row>
    <row r="316" spans="2:7" s="41" customFormat="1" ht="12.75">
      <c r="B316" s="10"/>
      <c r="C316" s="10"/>
      <c r="D316" s="10"/>
      <c r="E316" s="10"/>
      <c r="F316" s="10"/>
      <c r="G316" s="10"/>
    </row>
    <row r="317" spans="2:7" s="41" customFormat="1" ht="12.75">
      <c r="B317" s="10"/>
      <c r="C317" s="10"/>
      <c r="D317" s="10"/>
      <c r="E317" s="10"/>
      <c r="F317" s="10"/>
      <c r="G317" s="10"/>
    </row>
    <row r="318" spans="2:7" s="41" customFormat="1" ht="12.75">
      <c r="B318" s="10"/>
      <c r="C318" s="10"/>
      <c r="D318" s="10"/>
      <c r="E318" s="10"/>
      <c r="F318" s="10"/>
      <c r="G318" s="10"/>
    </row>
    <row r="319" spans="2:7" s="41" customFormat="1" ht="12.75">
      <c r="B319" s="10"/>
      <c r="C319" s="10"/>
      <c r="D319" s="10"/>
      <c r="E319" s="10"/>
      <c r="F319" s="10"/>
      <c r="G319" s="10"/>
    </row>
    <row r="320" spans="2:7" s="41" customFormat="1" ht="12.75">
      <c r="B320" s="10"/>
      <c r="C320" s="10"/>
      <c r="D320" s="10"/>
      <c r="E320" s="10"/>
      <c r="F320" s="10"/>
      <c r="G320" s="10"/>
    </row>
    <row r="321" spans="2:7" s="41" customFormat="1" ht="12.75">
      <c r="B321" s="10"/>
      <c r="C321" s="10"/>
      <c r="D321" s="10"/>
      <c r="E321" s="10"/>
      <c r="F321" s="10"/>
      <c r="G321" s="10"/>
    </row>
    <row r="322" spans="2:7" s="41" customFormat="1" ht="12.75">
      <c r="B322" s="10"/>
      <c r="C322" s="10"/>
      <c r="D322" s="10"/>
      <c r="E322" s="10"/>
      <c r="F322" s="10"/>
      <c r="G322" s="10"/>
    </row>
    <row r="323" spans="2:7" s="41" customFormat="1" ht="12.75">
      <c r="B323" s="10"/>
      <c r="C323" s="10"/>
      <c r="D323" s="10"/>
      <c r="E323" s="10"/>
      <c r="F323" s="10"/>
      <c r="G323" s="10"/>
    </row>
    <row r="324" spans="2:7" s="41" customFormat="1" ht="12.75">
      <c r="B324" s="10"/>
      <c r="C324" s="10"/>
      <c r="D324" s="10"/>
      <c r="E324" s="10"/>
      <c r="F324" s="10"/>
      <c r="G324" s="10"/>
    </row>
    <row r="325" spans="2:7" s="41" customFormat="1" ht="12.75">
      <c r="B325" s="10"/>
      <c r="C325" s="10"/>
      <c r="D325" s="10"/>
      <c r="E325" s="10"/>
      <c r="F325" s="10"/>
      <c r="G325" s="10"/>
    </row>
    <row r="326" spans="2:7" s="41" customFormat="1" ht="12.75">
      <c r="B326" s="10"/>
      <c r="C326" s="10"/>
      <c r="D326" s="10"/>
      <c r="E326" s="10"/>
      <c r="F326" s="10"/>
      <c r="G326" s="10"/>
    </row>
    <row r="327" spans="2:7" s="41" customFormat="1" ht="12.75">
      <c r="B327" s="10"/>
      <c r="C327" s="10"/>
      <c r="D327" s="10"/>
      <c r="E327" s="10"/>
      <c r="F327" s="10"/>
      <c r="G327" s="10"/>
    </row>
    <row r="328" spans="2:7" s="41" customFormat="1" ht="12.75">
      <c r="B328" s="10"/>
      <c r="C328" s="10"/>
      <c r="D328" s="10"/>
      <c r="E328" s="10"/>
      <c r="F328" s="10"/>
      <c r="G328" s="10"/>
    </row>
    <row r="329" spans="2:7" s="41" customFormat="1" ht="12.75">
      <c r="B329" s="10"/>
      <c r="C329" s="10"/>
      <c r="D329" s="10"/>
      <c r="E329" s="10"/>
      <c r="F329" s="10"/>
      <c r="G329" s="10"/>
    </row>
    <row r="330" spans="2:7" s="41" customFormat="1" ht="12.75">
      <c r="B330" s="10"/>
      <c r="C330" s="10"/>
      <c r="D330" s="10"/>
      <c r="E330" s="10"/>
      <c r="F330" s="10"/>
      <c r="G330" s="10"/>
    </row>
    <row r="331" spans="2:7" s="41" customFormat="1" ht="12.75">
      <c r="B331" s="10"/>
      <c r="C331" s="10"/>
      <c r="D331" s="10"/>
      <c r="E331" s="10"/>
      <c r="F331" s="10"/>
      <c r="G331" s="10"/>
    </row>
    <row r="332" spans="2:7" s="41" customFormat="1" ht="12.75">
      <c r="B332" s="10"/>
      <c r="C332" s="10"/>
      <c r="D332" s="10"/>
      <c r="E332" s="10"/>
      <c r="F332" s="10"/>
      <c r="G332" s="10"/>
    </row>
    <row r="333" spans="2:7" s="41" customFormat="1" ht="12.75">
      <c r="B333" s="10"/>
      <c r="C333" s="10"/>
      <c r="D333" s="10"/>
      <c r="E333" s="10"/>
      <c r="F333" s="10"/>
      <c r="G333" s="10"/>
    </row>
    <row r="334" spans="2:7" s="41" customFormat="1" ht="12.75">
      <c r="B334" s="10"/>
      <c r="C334" s="10"/>
      <c r="D334" s="10"/>
      <c r="E334" s="10"/>
      <c r="F334" s="10"/>
      <c r="G334" s="10"/>
    </row>
    <row r="335" spans="2:7" s="41" customFormat="1" ht="12.75">
      <c r="B335" s="10"/>
      <c r="C335" s="10"/>
      <c r="D335" s="10"/>
      <c r="E335" s="10"/>
      <c r="F335" s="10"/>
      <c r="G335" s="10"/>
    </row>
    <row r="336" spans="2:7" s="41" customFormat="1" ht="12.75">
      <c r="B336" s="10"/>
      <c r="C336" s="10"/>
      <c r="D336" s="10"/>
      <c r="E336" s="10"/>
      <c r="F336" s="10"/>
      <c r="G336" s="10"/>
    </row>
    <row r="337" spans="2:7" s="41" customFormat="1" ht="12.75">
      <c r="B337" s="10"/>
      <c r="C337" s="10"/>
      <c r="D337" s="10"/>
      <c r="E337" s="10"/>
      <c r="F337" s="10"/>
      <c r="G337" s="10"/>
    </row>
    <row r="338" spans="2:7" s="41" customFormat="1" ht="12.75">
      <c r="B338" s="10"/>
      <c r="C338" s="10"/>
      <c r="D338" s="10"/>
      <c r="E338" s="10"/>
      <c r="F338" s="10"/>
      <c r="G338" s="10"/>
    </row>
    <row r="339" spans="2:7" s="41" customFormat="1" ht="12.75">
      <c r="B339" s="10"/>
      <c r="C339" s="10"/>
      <c r="D339" s="10"/>
      <c r="E339" s="10"/>
      <c r="F339" s="10"/>
      <c r="G339" s="10"/>
    </row>
    <row r="340" spans="2:7" s="41" customFormat="1" ht="12.75">
      <c r="B340" s="10"/>
      <c r="C340" s="10"/>
      <c r="D340" s="10"/>
      <c r="E340" s="10"/>
      <c r="F340" s="10"/>
      <c r="G340" s="10"/>
    </row>
    <row r="341" spans="2:7" s="41" customFormat="1" ht="12.75">
      <c r="B341" s="10"/>
      <c r="C341" s="10"/>
      <c r="D341" s="10"/>
      <c r="E341" s="10"/>
      <c r="F341" s="10"/>
      <c r="G341" s="10"/>
    </row>
    <row r="342" spans="2:7" s="41" customFormat="1" ht="12.75">
      <c r="B342" s="10"/>
      <c r="C342" s="10"/>
      <c r="D342" s="10"/>
      <c r="E342" s="10"/>
      <c r="F342" s="10"/>
      <c r="G342" s="10"/>
    </row>
    <row r="343" spans="2:7" s="41" customFormat="1" ht="12.75">
      <c r="B343" s="10"/>
      <c r="C343" s="10"/>
      <c r="D343" s="10"/>
      <c r="E343" s="10"/>
      <c r="F343" s="10"/>
      <c r="G343" s="10"/>
    </row>
    <row r="344" spans="2:7" s="41" customFormat="1" ht="12.75">
      <c r="B344" s="10"/>
      <c r="C344" s="10"/>
      <c r="D344" s="10"/>
      <c r="E344" s="10"/>
      <c r="F344" s="10"/>
      <c r="G344" s="10"/>
    </row>
    <row r="345" spans="2:7" s="41" customFormat="1" ht="12.75">
      <c r="B345" s="10"/>
      <c r="C345" s="10"/>
      <c r="D345" s="10"/>
      <c r="E345" s="10"/>
      <c r="F345" s="10"/>
      <c r="G345" s="10"/>
    </row>
    <row r="346" spans="2:7" s="41" customFormat="1" ht="12.75">
      <c r="B346" s="10"/>
      <c r="C346" s="10"/>
      <c r="D346" s="10"/>
      <c r="E346" s="10"/>
      <c r="F346" s="10"/>
      <c r="G346" s="10"/>
    </row>
    <row r="347" spans="2:7" s="41" customFormat="1" ht="12.75">
      <c r="B347" s="10"/>
      <c r="C347" s="10"/>
      <c r="D347" s="10"/>
      <c r="E347" s="10"/>
      <c r="F347" s="10"/>
      <c r="G347" s="10"/>
    </row>
    <row r="348" spans="2:7" s="41" customFormat="1" ht="12.75">
      <c r="B348" s="10"/>
      <c r="C348" s="10"/>
      <c r="D348" s="10"/>
      <c r="E348" s="10"/>
      <c r="F348" s="10"/>
      <c r="G348" s="10"/>
    </row>
    <row r="349" spans="2:7" s="41" customFormat="1" ht="12.75">
      <c r="B349" s="10"/>
      <c r="C349" s="10"/>
      <c r="D349" s="10"/>
      <c r="E349" s="10"/>
      <c r="F349" s="10"/>
      <c r="G349" s="10"/>
    </row>
    <row r="350" spans="2:7" s="41" customFormat="1" ht="12.75">
      <c r="B350" s="10"/>
      <c r="C350" s="10"/>
      <c r="D350" s="10"/>
      <c r="E350" s="10"/>
      <c r="F350" s="10"/>
      <c r="G350" s="10"/>
    </row>
    <row r="351" spans="2:7" s="41" customFormat="1" ht="12.75">
      <c r="B351" s="10"/>
      <c r="C351" s="10"/>
      <c r="D351" s="10"/>
      <c r="E351" s="10"/>
      <c r="F351" s="10"/>
      <c r="G351" s="10"/>
    </row>
    <row r="352" spans="2:7" s="41" customFormat="1" ht="12.75">
      <c r="B352" s="10"/>
      <c r="C352" s="10"/>
      <c r="D352" s="10"/>
      <c r="E352" s="10"/>
      <c r="F352" s="10"/>
      <c r="G352" s="10"/>
    </row>
    <row r="353" spans="2:7" s="41" customFormat="1" ht="12.75">
      <c r="B353" s="10"/>
      <c r="C353" s="10"/>
      <c r="D353" s="10"/>
      <c r="E353" s="10"/>
      <c r="F353" s="10"/>
      <c r="G353" s="10"/>
    </row>
    <row r="354" spans="2:7" s="41" customFormat="1" ht="12.75">
      <c r="B354" s="10"/>
      <c r="C354" s="10"/>
      <c r="D354" s="10"/>
      <c r="E354" s="10"/>
      <c r="F354" s="10"/>
      <c r="G354" s="10"/>
    </row>
    <row r="355" spans="2:7" s="41" customFormat="1" ht="12.75">
      <c r="B355" s="10"/>
      <c r="C355" s="10"/>
      <c r="D355" s="10"/>
      <c r="E355" s="10"/>
      <c r="F355" s="10"/>
      <c r="G355" s="10"/>
    </row>
    <row r="356" spans="2:7" s="41" customFormat="1" ht="12.75">
      <c r="B356" s="10"/>
      <c r="C356" s="10"/>
      <c r="D356" s="10"/>
      <c r="E356" s="10"/>
      <c r="F356" s="10"/>
      <c r="G356" s="10"/>
    </row>
    <row r="357" spans="2:7" s="41" customFormat="1" ht="12.75">
      <c r="B357" s="10"/>
      <c r="C357" s="10"/>
      <c r="D357" s="10"/>
      <c r="E357" s="10"/>
      <c r="F357" s="10"/>
      <c r="G357" s="10"/>
    </row>
    <row r="358" spans="2:7" s="41" customFormat="1" ht="12.75">
      <c r="B358" s="10"/>
      <c r="C358" s="10"/>
      <c r="D358" s="10"/>
      <c r="E358" s="10"/>
      <c r="F358" s="10"/>
      <c r="G358" s="10"/>
    </row>
    <row r="359" spans="2:7" s="41" customFormat="1" ht="12.75">
      <c r="B359" s="10"/>
      <c r="C359" s="10"/>
      <c r="D359" s="10"/>
      <c r="E359" s="10"/>
      <c r="F359" s="10"/>
      <c r="G359" s="10"/>
    </row>
    <row r="360" spans="2:7" s="41" customFormat="1" ht="12.75">
      <c r="B360" s="10"/>
      <c r="C360" s="10"/>
      <c r="D360" s="10"/>
      <c r="E360" s="10"/>
      <c r="F360" s="10"/>
      <c r="G360" s="10"/>
    </row>
    <row r="361" spans="2:7" s="41" customFormat="1" ht="12.75">
      <c r="B361" s="10"/>
      <c r="C361" s="10"/>
      <c r="D361" s="10"/>
      <c r="E361" s="10"/>
      <c r="F361" s="10"/>
      <c r="G361" s="10"/>
    </row>
    <row r="362" spans="2:7" s="41" customFormat="1" ht="12.75">
      <c r="B362" s="10"/>
      <c r="C362" s="10"/>
      <c r="D362" s="10"/>
      <c r="E362" s="10"/>
      <c r="F362" s="10"/>
      <c r="G362" s="10"/>
    </row>
    <row r="363" spans="2:7" s="41" customFormat="1" ht="12.75">
      <c r="B363" s="10"/>
      <c r="C363" s="10"/>
      <c r="D363" s="10"/>
      <c r="E363" s="10"/>
      <c r="F363" s="10"/>
      <c r="G363" s="10"/>
    </row>
    <row r="364" spans="2:7" s="41" customFormat="1" ht="12.75">
      <c r="B364" s="10"/>
      <c r="C364" s="10"/>
      <c r="D364" s="10"/>
      <c r="E364" s="10"/>
      <c r="F364" s="10"/>
      <c r="G364" s="10"/>
    </row>
    <row r="365" spans="2:7" s="41" customFormat="1" ht="12.75">
      <c r="B365" s="10"/>
      <c r="C365" s="10"/>
      <c r="D365" s="10"/>
      <c r="E365" s="10"/>
      <c r="F365" s="10"/>
      <c r="G365" s="10"/>
    </row>
    <row r="366" spans="2:7" s="41" customFormat="1" ht="12.75">
      <c r="B366" s="10"/>
      <c r="C366" s="10"/>
      <c r="D366" s="10"/>
      <c r="E366" s="10"/>
      <c r="F366" s="10"/>
      <c r="G366" s="10"/>
    </row>
    <row r="367" spans="2:7" s="41" customFormat="1" ht="12.75">
      <c r="B367" s="10"/>
      <c r="C367" s="10"/>
      <c r="D367" s="10"/>
      <c r="E367" s="10"/>
      <c r="F367" s="10"/>
      <c r="G367" s="10"/>
    </row>
    <row r="368" spans="2:7" s="41" customFormat="1" ht="12.75">
      <c r="B368" s="10"/>
      <c r="C368" s="10"/>
      <c r="D368" s="10"/>
      <c r="E368" s="10"/>
      <c r="F368" s="10"/>
      <c r="G368" s="10"/>
    </row>
    <row r="369" spans="2:7" s="41" customFormat="1" ht="12.75">
      <c r="B369" s="10"/>
      <c r="C369" s="10"/>
      <c r="D369" s="10"/>
      <c r="E369" s="10"/>
      <c r="F369" s="10"/>
      <c r="G369" s="10"/>
    </row>
    <row r="370" spans="2:7" s="41" customFormat="1" ht="12.75">
      <c r="B370" s="10"/>
      <c r="C370" s="10"/>
      <c r="D370" s="10"/>
      <c r="E370" s="10"/>
      <c r="F370" s="10"/>
      <c r="G370" s="10"/>
    </row>
    <row r="371" spans="2:7" s="41" customFormat="1" ht="12.75">
      <c r="B371" s="10"/>
      <c r="C371" s="10"/>
      <c r="D371" s="10"/>
      <c r="E371" s="10"/>
      <c r="F371" s="10"/>
      <c r="G371" s="10"/>
    </row>
    <row r="372" spans="2:7" s="41" customFormat="1" ht="12.75">
      <c r="B372" s="10"/>
      <c r="C372" s="10"/>
      <c r="D372" s="10"/>
      <c r="E372" s="10"/>
      <c r="F372" s="10"/>
      <c r="G372" s="10"/>
    </row>
    <row r="373" spans="2:7" s="41" customFormat="1" ht="12.75">
      <c r="B373" s="10"/>
      <c r="C373" s="10"/>
      <c r="D373" s="10"/>
      <c r="E373" s="10"/>
      <c r="F373" s="10"/>
      <c r="G373" s="10"/>
    </row>
    <row r="374" spans="2:7" s="41" customFormat="1" ht="12.75">
      <c r="B374" s="10"/>
      <c r="C374" s="10"/>
      <c r="D374" s="10"/>
      <c r="E374" s="10"/>
      <c r="F374" s="10"/>
      <c r="G374" s="10"/>
    </row>
    <row r="375" spans="2:7" s="41" customFormat="1" ht="12.75">
      <c r="B375" s="10"/>
      <c r="C375" s="10"/>
      <c r="D375" s="10"/>
      <c r="E375" s="10"/>
      <c r="F375" s="10"/>
      <c r="G375" s="10"/>
    </row>
    <row r="376" spans="2:7" s="41" customFormat="1" ht="12.75">
      <c r="B376" s="10"/>
      <c r="C376" s="10"/>
      <c r="D376" s="10"/>
      <c r="E376" s="10"/>
      <c r="F376" s="10"/>
      <c r="G376" s="10"/>
    </row>
    <row r="377" spans="2:7" s="41" customFormat="1" ht="12.75">
      <c r="B377" s="10"/>
      <c r="C377" s="10"/>
      <c r="D377" s="10"/>
      <c r="E377" s="10"/>
      <c r="F377" s="10"/>
      <c r="G377" s="10"/>
    </row>
    <row r="378" spans="2:7" s="41" customFormat="1" ht="12.75">
      <c r="B378" s="10"/>
      <c r="C378" s="10"/>
      <c r="D378" s="10"/>
      <c r="E378" s="10"/>
      <c r="F378" s="10"/>
      <c r="G378" s="10"/>
    </row>
    <row r="379" spans="2:7" s="41" customFormat="1" ht="12.75">
      <c r="B379" s="10"/>
      <c r="C379" s="10"/>
      <c r="D379" s="10"/>
      <c r="E379" s="10"/>
      <c r="F379" s="10"/>
      <c r="G379" s="10"/>
    </row>
    <row r="380" spans="2:7" s="41" customFormat="1" ht="12.75">
      <c r="B380" s="10"/>
      <c r="C380" s="10"/>
      <c r="D380" s="10"/>
      <c r="E380" s="10"/>
      <c r="F380" s="10"/>
      <c r="G380" s="10"/>
    </row>
    <row r="381" spans="2:7" s="41" customFormat="1" ht="12.75">
      <c r="B381" s="10"/>
      <c r="C381" s="10"/>
      <c r="D381" s="10"/>
      <c r="E381" s="10"/>
      <c r="F381" s="10"/>
      <c r="G381" s="10"/>
    </row>
    <row r="382" spans="2:7" s="41" customFormat="1" ht="12.75">
      <c r="B382" s="10"/>
      <c r="C382" s="10"/>
      <c r="D382" s="10"/>
      <c r="E382" s="10"/>
      <c r="F382" s="10"/>
      <c r="G382" s="10"/>
    </row>
    <row r="383" spans="2:7" s="41" customFormat="1" ht="12.75">
      <c r="B383" s="10"/>
      <c r="C383" s="10"/>
      <c r="D383" s="10"/>
      <c r="E383" s="10"/>
      <c r="F383" s="10"/>
      <c r="G383" s="10"/>
    </row>
    <row r="384" spans="2:7" s="41" customFormat="1" ht="12.75">
      <c r="B384" s="10"/>
      <c r="C384" s="10"/>
      <c r="D384" s="10"/>
      <c r="E384" s="10"/>
      <c r="F384" s="10"/>
      <c r="G384" s="10"/>
    </row>
    <row r="385" spans="2:7" s="41" customFormat="1" ht="12.75">
      <c r="B385" s="10"/>
      <c r="C385" s="10"/>
      <c r="D385" s="10"/>
      <c r="E385" s="10"/>
      <c r="F385" s="10"/>
      <c r="G385" s="10"/>
    </row>
    <row r="386" spans="2:7" s="41" customFormat="1" ht="12.75">
      <c r="B386" s="10"/>
      <c r="C386" s="10"/>
      <c r="D386" s="10"/>
      <c r="E386" s="10"/>
      <c r="F386" s="10"/>
      <c r="G386" s="10"/>
    </row>
    <row r="387" spans="2:7" s="41" customFormat="1" ht="12.75">
      <c r="B387" s="10"/>
      <c r="C387" s="10"/>
      <c r="D387" s="10"/>
      <c r="E387" s="10"/>
      <c r="F387" s="10"/>
      <c r="G387" s="10"/>
    </row>
    <row r="388" spans="2:7" s="41" customFormat="1" ht="12.75">
      <c r="B388" s="10"/>
      <c r="C388" s="10"/>
      <c r="D388" s="10"/>
      <c r="E388" s="10"/>
      <c r="F388" s="10"/>
      <c r="G388" s="10"/>
    </row>
    <row r="389" spans="2:7" s="41" customFormat="1" ht="12.75">
      <c r="B389" s="10"/>
      <c r="C389" s="10"/>
      <c r="D389" s="10"/>
      <c r="E389" s="10"/>
      <c r="F389" s="10"/>
      <c r="G389" s="10"/>
    </row>
    <row r="390" spans="2:7" s="41" customFormat="1" ht="12.75">
      <c r="B390" s="10"/>
      <c r="C390" s="10"/>
      <c r="D390" s="10"/>
      <c r="E390" s="10"/>
      <c r="F390" s="10"/>
      <c r="G390" s="10"/>
    </row>
    <row r="391" spans="2:7" s="41" customFormat="1" ht="12.75">
      <c r="B391" s="10"/>
      <c r="C391" s="10"/>
      <c r="D391" s="10"/>
      <c r="E391" s="10"/>
      <c r="F391" s="10"/>
      <c r="G391" s="10"/>
    </row>
    <row r="392" spans="2:7" s="41" customFormat="1" ht="12.75">
      <c r="B392" s="10"/>
      <c r="C392" s="10"/>
      <c r="D392" s="10"/>
      <c r="E392" s="10"/>
      <c r="F392" s="10"/>
      <c r="G392" s="10"/>
    </row>
    <row r="393" spans="2:7" s="41" customFormat="1" ht="12.75">
      <c r="B393" s="10"/>
      <c r="C393" s="10"/>
      <c r="D393" s="10"/>
      <c r="E393" s="10"/>
      <c r="F393" s="10"/>
      <c r="G393" s="10"/>
    </row>
    <row r="394" spans="2:7" s="41" customFormat="1" ht="12.75">
      <c r="B394" s="10"/>
      <c r="C394" s="10"/>
      <c r="D394" s="10"/>
      <c r="E394" s="10"/>
      <c r="F394" s="10"/>
      <c r="G394" s="10"/>
    </row>
    <row r="395" spans="2:7" s="41" customFormat="1" ht="12.75">
      <c r="B395" s="10"/>
      <c r="C395" s="10"/>
      <c r="D395" s="10"/>
      <c r="E395" s="10"/>
      <c r="F395" s="10"/>
      <c r="G395" s="10"/>
    </row>
    <row r="396" spans="2:7" s="41" customFormat="1" ht="12.75">
      <c r="B396" s="10"/>
      <c r="C396" s="10"/>
      <c r="D396" s="10"/>
      <c r="E396" s="10"/>
      <c r="F396" s="10"/>
      <c r="G396" s="10"/>
    </row>
    <row r="397" spans="2:7" s="41" customFormat="1" ht="12.75">
      <c r="B397" s="10"/>
      <c r="C397" s="10"/>
      <c r="D397" s="10"/>
      <c r="E397" s="10"/>
      <c r="F397" s="10"/>
      <c r="G397" s="10"/>
    </row>
    <row r="398" spans="2:7" s="41" customFormat="1" ht="12.75">
      <c r="B398" s="10"/>
      <c r="C398" s="10"/>
      <c r="D398" s="10"/>
      <c r="E398" s="10"/>
      <c r="F398" s="10"/>
      <c r="G398" s="10"/>
    </row>
    <row r="399" spans="2:7" s="41" customFormat="1" ht="12.75">
      <c r="B399" s="10"/>
      <c r="C399" s="10"/>
      <c r="D399" s="10"/>
      <c r="E399" s="10"/>
      <c r="F399" s="10"/>
      <c r="G399" s="10"/>
    </row>
    <row r="400" spans="2:7" s="41" customFormat="1" ht="12.75">
      <c r="B400" s="10"/>
      <c r="C400" s="10"/>
      <c r="D400" s="10"/>
      <c r="E400" s="10"/>
      <c r="F400" s="10"/>
      <c r="G400" s="10"/>
    </row>
    <row r="401" spans="2:7" s="41" customFormat="1" ht="12.75">
      <c r="B401" s="10"/>
      <c r="C401" s="10"/>
      <c r="D401" s="10"/>
      <c r="E401" s="10"/>
      <c r="F401" s="10"/>
      <c r="G401" s="10"/>
    </row>
    <row r="402" spans="2:7" s="41" customFormat="1" ht="12.75">
      <c r="B402" s="10"/>
      <c r="C402" s="10"/>
      <c r="D402" s="10"/>
      <c r="E402" s="10"/>
      <c r="F402" s="10"/>
      <c r="G402" s="10"/>
    </row>
    <row r="403" spans="2:7" s="41" customFormat="1" ht="12.75">
      <c r="B403" s="10"/>
      <c r="C403" s="10"/>
      <c r="D403" s="10"/>
      <c r="E403" s="10"/>
      <c r="F403" s="10"/>
      <c r="G403" s="10"/>
    </row>
    <row r="404" spans="2:7" s="41" customFormat="1" ht="12.75">
      <c r="B404" s="10"/>
      <c r="C404" s="10"/>
      <c r="D404" s="10"/>
      <c r="E404" s="10"/>
      <c r="F404" s="10"/>
      <c r="G404" s="10"/>
    </row>
    <row r="405" spans="2:7" s="41" customFormat="1" ht="12.75">
      <c r="B405" s="10"/>
      <c r="C405" s="10"/>
      <c r="D405" s="10"/>
      <c r="E405" s="10"/>
      <c r="F405" s="10"/>
      <c r="G405" s="10"/>
    </row>
    <row r="406" spans="2:7" s="41" customFormat="1" ht="12.75">
      <c r="B406" s="10"/>
      <c r="C406" s="10"/>
      <c r="D406" s="10"/>
      <c r="E406" s="10"/>
      <c r="F406" s="10"/>
      <c r="G406" s="10"/>
    </row>
    <row r="407" spans="2:7" s="41" customFormat="1" ht="12.75">
      <c r="B407" s="10"/>
      <c r="C407" s="10"/>
      <c r="D407" s="10"/>
      <c r="E407" s="10"/>
      <c r="F407" s="10"/>
      <c r="G407" s="10"/>
    </row>
    <row r="408" spans="2:7" s="41" customFormat="1" ht="12.75">
      <c r="B408" s="10"/>
      <c r="C408" s="10"/>
      <c r="D408" s="10"/>
      <c r="E408" s="10"/>
      <c r="F408" s="10"/>
      <c r="G408" s="10"/>
    </row>
    <row r="409" spans="2:7" s="41" customFormat="1" ht="12.75">
      <c r="B409" s="10"/>
      <c r="C409" s="10"/>
      <c r="D409" s="10"/>
      <c r="E409" s="10"/>
      <c r="F409" s="10"/>
      <c r="G409" s="10"/>
    </row>
    <row r="410" spans="2:7" s="41" customFormat="1" ht="12.75">
      <c r="B410" s="10"/>
      <c r="C410" s="10"/>
      <c r="D410" s="10"/>
      <c r="E410" s="10"/>
      <c r="F410" s="10"/>
      <c r="G410" s="10"/>
    </row>
    <row r="411" spans="2:7" s="41" customFormat="1" ht="12.75">
      <c r="B411" s="10"/>
      <c r="C411" s="10"/>
      <c r="D411" s="10"/>
      <c r="E411" s="10"/>
      <c r="F411" s="10"/>
      <c r="G411" s="10"/>
    </row>
    <row r="412" spans="2:7" s="41" customFormat="1" ht="12.75">
      <c r="B412" s="10"/>
      <c r="C412" s="10"/>
      <c r="D412" s="10"/>
      <c r="E412" s="10"/>
      <c r="F412" s="10"/>
      <c r="G412" s="10"/>
    </row>
    <row r="413" spans="2:7" s="41" customFormat="1" ht="12.75">
      <c r="B413" s="10"/>
      <c r="C413" s="10"/>
      <c r="D413" s="10"/>
      <c r="E413" s="10"/>
      <c r="F413" s="10"/>
      <c r="G413" s="10"/>
    </row>
    <row r="414" spans="2:7" s="41" customFormat="1" ht="12.75">
      <c r="B414" s="10"/>
      <c r="C414" s="10"/>
      <c r="D414" s="10"/>
      <c r="E414" s="10"/>
      <c r="F414" s="10"/>
      <c r="G414" s="10"/>
    </row>
    <row r="415" spans="2:7" s="41" customFormat="1" ht="12.75">
      <c r="B415" s="10"/>
      <c r="C415" s="10"/>
      <c r="D415" s="10"/>
      <c r="E415" s="10"/>
      <c r="F415" s="10"/>
      <c r="G415" s="10"/>
    </row>
    <row r="416" spans="2:7" s="41" customFormat="1" ht="12.75">
      <c r="B416" s="10"/>
      <c r="C416" s="10"/>
      <c r="D416" s="10"/>
      <c r="E416" s="10"/>
      <c r="F416" s="10"/>
      <c r="G416" s="10"/>
    </row>
    <row r="417" spans="2:7" s="41" customFormat="1" ht="12.75">
      <c r="B417" s="10"/>
      <c r="C417" s="10"/>
      <c r="D417" s="10"/>
      <c r="E417" s="10"/>
      <c r="F417" s="10"/>
      <c r="G417" s="10"/>
    </row>
    <row r="418" spans="2:7" s="41" customFormat="1" ht="12.75">
      <c r="B418" s="10"/>
      <c r="C418" s="10"/>
      <c r="D418" s="10"/>
      <c r="E418" s="10"/>
      <c r="F418" s="10"/>
      <c r="G418" s="10"/>
    </row>
    <row r="419" spans="2:7" s="41" customFormat="1" ht="12.75">
      <c r="B419" s="10"/>
      <c r="C419" s="10"/>
      <c r="D419" s="10"/>
      <c r="E419" s="10"/>
      <c r="F419" s="10"/>
      <c r="G419" s="10"/>
    </row>
    <row r="420" spans="2:7" s="41" customFormat="1" ht="12.75">
      <c r="B420" s="10"/>
      <c r="C420" s="10"/>
      <c r="D420" s="10"/>
      <c r="E420" s="10"/>
      <c r="F420" s="10"/>
      <c r="G420" s="10"/>
    </row>
    <row r="421" spans="2:7" s="41" customFormat="1" ht="12.75">
      <c r="B421" s="10"/>
      <c r="C421" s="10"/>
      <c r="D421" s="10"/>
      <c r="E421" s="10"/>
      <c r="F421" s="10"/>
      <c r="G421" s="10"/>
    </row>
    <row r="422" spans="2:7" s="41" customFormat="1" ht="12.75">
      <c r="B422" s="10"/>
      <c r="C422" s="10"/>
      <c r="D422" s="10"/>
      <c r="E422" s="10"/>
      <c r="F422" s="10"/>
      <c r="G422" s="10"/>
    </row>
    <row r="423" spans="2:7" s="41" customFormat="1" ht="12.75">
      <c r="B423" s="10"/>
      <c r="C423" s="10"/>
      <c r="D423" s="10"/>
      <c r="E423" s="10"/>
      <c r="F423" s="10"/>
      <c r="G423" s="10"/>
    </row>
    <row r="424" spans="2:7" s="41" customFormat="1" ht="12.75">
      <c r="B424" s="10"/>
      <c r="C424" s="10"/>
      <c r="D424" s="10"/>
      <c r="E424" s="10"/>
      <c r="F424" s="10"/>
      <c r="G424" s="10"/>
    </row>
    <row r="425" spans="2:7" s="41" customFormat="1" ht="12.75">
      <c r="B425" s="10"/>
      <c r="C425" s="10"/>
      <c r="D425" s="10"/>
      <c r="E425" s="10"/>
      <c r="F425" s="10"/>
      <c r="G425" s="10"/>
    </row>
    <row r="426" spans="2:7" s="41" customFormat="1" ht="12.75">
      <c r="B426" s="10"/>
      <c r="C426" s="10"/>
      <c r="D426" s="10"/>
      <c r="E426" s="10"/>
      <c r="F426" s="10"/>
      <c r="G426" s="10"/>
    </row>
    <row r="427" spans="2:7" s="41" customFormat="1" ht="12.75">
      <c r="B427" s="10"/>
      <c r="C427" s="10"/>
      <c r="D427" s="10"/>
      <c r="E427" s="10"/>
      <c r="F427" s="10"/>
      <c r="G427" s="10"/>
    </row>
    <row r="428" spans="2:7" s="41" customFormat="1" ht="12.75">
      <c r="B428" s="10"/>
      <c r="C428" s="10"/>
      <c r="D428" s="10"/>
      <c r="E428" s="10"/>
      <c r="F428" s="10"/>
      <c r="G428" s="10"/>
    </row>
    <row r="429" spans="2:7" s="41" customFormat="1" ht="12.75">
      <c r="B429" s="10"/>
      <c r="C429" s="10"/>
      <c r="D429" s="10"/>
      <c r="E429" s="10"/>
      <c r="F429" s="10"/>
      <c r="G429" s="10"/>
    </row>
    <row r="430" spans="2:7" s="41" customFormat="1" ht="12.75">
      <c r="B430" s="10"/>
      <c r="C430" s="10"/>
      <c r="D430" s="10"/>
      <c r="E430" s="10"/>
      <c r="F430" s="10"/>
      <c r="G430" s="10"/>
    </row>
    <row r="431" spans="2:7" s="41" customFormat="1" ht="12.75">
      <c r="B431" s="10"/>
      <c r="C431" s="10"/>
      <c r="D431" s="10"/>
      <c r="E431" s="10"/>
      <c r="F431" s="10"/>
      <c r="G431" s="10"/>
    </row>
    <row r="432" spans="2:7" s="41" customFormat="1" ht="12.75">
      <c r="B432" s="10"/>
      <c r="C432" s="10"/>
      <c r="D432" s="10"/>
      <c r="E432" s="10"/>
      <c r="F432" s="10"/>
      <c r="G432" s="10"/>
    </row>
    <row r="433" spans="2:7" s="41" customFormat="1" ht="12.75">
      <c r="B433" s="10"/>
      <c r="C433" s="10"/>
      <c r="D433" s="10"/>
      <c r="E433" s="10"/>
      <c r="F433" s="10"/>
      <c r="G433" s="10"/>
    </row>
    <row r="434" spans="2:7" s="41" customFormat="1" ht="12.75">
      <c r="B434" s="10"/>
      <c r="C434" s="10"/>
      <c r="D434" s="10"/>
      <c r="E434" s="10"/>
      <c r="F434" s="10"/>
      <c r="G434" s="10"/>
    </row>
    <row r="435" spans="2:7" s="41" customFormat="1" ht="12.75">
      <c r="B435" s="10"/>
      <c r="C435" s="10"/>
      <c r="D435" s="10"/>
      <c r="E435" s="10"/>
      <c r="F435" s="10"/>
      <c r="G435" s="10"/>
    </row>
    <row r="436" spans="2:7" s="41" customFormat="1" ht="12.75">
      <c r="B436" s="10"/>
      <c r="C436" s="10"/>
      <c r="D436" s="10"/>
      <c r="E436" s="10"/>
      <c r="F436" s="10"/>
      <c r="G436" s="10"/>
    </row>
    <row r="437" spans="2:7" s="41" customFormat="1" ht="12.75">
      <c r="B437" s="10"/>
      <c r="C437" s="10"/>
      <c r="D437" s="10"/>
      <c r="E437" s="10"/>
      <c r="F437" s="10"/>
      <c r="G437" s="10"/>
    </row>
    <row r="438" spans="2:7" s="41" customFormat="1" ht="12.75">
      <c r="B438" s="10"/>
      <c r="C438" s="10"/>
      <c r="D438" s="10"/>
      <c r="E438" s="10"/>
      <c r="F438" s="10"/>
      <c r="G438" s="10"/>
    </row>
    <row r="439" spans="2:7" s="41" customFormat="1" ht="12.75">
      <c r="B439" s="10"/>
      <c r="C439" s="10"/>
      <c r="D439" s="10"/>
      <c r="E439" s="10"/>
      <c r="F439" s="10"/>
      <c r="G439" s="10"/>
    </row>
    <row r="440" spans="2:7" s="41" customFormat="1" ht="12.75">
      <c r="B440" s="10"/>
      <c r="C440" s="10"/>
      <c r="D440" s="10"/>
      <c r="E440" s="10"/>
      <c r="F440" s="10"/>
      <c r="G440" s="10"/>
    </row>
    <row r="441" spans="2:7" s="41" customFormat="1" ht="12.75">
      <c r="B441" s="10"/>
      <c r="C441" s="10"/>
      <c r="D441" s="10"/>
      <c r="E441" s="10"/>
      <c r="F441" s="10"/>
      <c r="G441" s="10"/>
    </row>
    <row r="442" spans="2:7" s="41" customFormat="1" ht="12.75">
      <c r="B442" s="10"/>
      <c r="C442" s="10"/>
      <c r="D442" s="10"/>
      <c r="E442" s="10"/>
      <c r="F442" s="10"/>
      <c r="G442" s="10"/>
    </row>
    <row r="443" spans="2:7" s="41" customFormat="1" ht="12.75">
      <c r="B443" s="10"/>
      <c r="C443" s="10"/>
      <c r="D443" s="10"/>
      <c r="E443" s="10"/>
      <c r="F443" s="10"/>
      <c r="G443" s="10"/>
    </row>
    <row r="444" spans="2:7" s="41" customFormat="1" ht="12.75">
      <c r="B444" s="10"/>
      <c r="C444" s="10"/>
      <c r="D444" s="10"/>
      <c r="E444" s="10"/>
      <c r="F444" s="10"/>
      <c r="G444" s="10"/>
    </row>
    <row r="445" spans="2:7" s="41" customFormat="1" ht="12.75">
      <c r="B445" s="10"/>
      <c r="C445" s="10"/>
      <c r="D445" s="10"/>
      <c r="E445" s="10"/>
      <c r="F445" s="10"/>
      <c r="G445" s="10"/>
    </row>
    <row r="446" spans="2:7" s="41" customFormat="1" ht="12.75">
      <c r="B446" s="10"/>
      <c r="C446" s="10"/>
      <c r="D446" s="10"/>
      <c r="E446" s="10"/>
      <c r="F446" s="10"/>
      <c r="G446" s="10"/>
    </row>
    <row r="447" spans="2:7" s="41" customFormat="1" ht="12.75">
      <c r="B447" s="10"/>
      <c r="C447" s="10"/>
      <c r="D447" s="10"/>
      <c r="E447" s="10"/>
      <c r="F447" s="10"/>
      <c r="G447" s="10"/>
    </row>
    <row r="448" spans="2:7" s="41" customFormat="1" ht="12.75">
      <c r="B448" s="10"/>
      <c r="C448" s="10"/>
      <c r="D448" s="10"/>
      <c r="E448" s="10"/>
      <c r="F448" s="10"/>
      <c r="G448" s="10"/>
    </row>
    <row r="449" spans="2:7" s="41" customFormat="1" ht="12.75">
      <c r="B449" s="10"/>
      <c r="C449" s="10"/>
      <c r="D449" s="10"/>
      <c r="E449" s="10"/>
      <c r="F449" s="10"/>
      <c r="G449" s="10"/>
    </row>
    <row r="450" spans="2:7" s="41" customFormat="1" ht="12.75">
      <c r="B450" s="10"/>
      <c r="C450" s="10"/>
      <c r="D450" s="10"/>
      <c r="E450" s="10"/>
      <c r="F450" s="10"/>
      <c r="G450" s="10"/>
    </row>
    <row r="451" spans="2:7" s="41" customFormat="1" ht="12.75">
      <c r="B451" s="10"/>
      <c r="C451" s="10"/>
      <c r="D451" s="10"/>
      <c r="E451" s="10"/>
      <c r="F451" s="10"/>
      <c r="G451" s="10"/>
    </row>
    <row r="452" spans="2:7" s="41" customFormat="1" ht="12.75">
      <c r="B452" s="10"/>
      <c r="C452" s="10"/>
      <c r="D452" s="10"/>
      <c r="E452" s="10"/>
      <c r="F452" s="10"/>
      <c r="G452" s="10"/>
    </row>
    <row r="453" spans="2:7" s="41" customFormat="1" ht="12.75">
      <c r="B453" s="10"/>
      <c r="C453" s="10"/>
      <c r="D453" s="10"/>
      <c r="E453" s="10"/>
      <c r="F453" s="10"/>
      <c r="G453" s="10"/>
    </row>
    <row r="454" spans="2:7" s="41" customFormat="1" ht="12.75">
      <c r="B454" s="10"/>
      <c r="C454" s="10"/>
      <c r="D454" s="10"/>
      <c r="E454" s="10"/>
      <c r="F454" s="10"/>
      <c r="G454" s="10"/>
    </row>
    <row r="455" spans="2:7" s="41" customFormat="1" ht="12.75">
      <c r="B455" s="10"/>
      <c r="C455" s="10"/>
      <c r="D455" s="10"/>
      <c r="E455" s="10"/>
      <c r="F455" s="10"/>
      <c r="G455" s="10"/>
    </row>
    <row r="456" spans="2:7" s="41" customFormat="1" ht="12.75">
      <c r="B456" s="10"/>
      <c r="C456" s="10"/>
      <c r="D456" s="10"/>
      <c r="E456" s="10"/>
      <c r="F456" s="10"/>
      <c r="G456" s="10"/>
    </row>
    <row r="457" spans="2:7" s="41" customFormat="1" ht="12.75">
      <c r="B457" s="10"/>
      <c r="C457" s="10"/>
      <c r="D457" s="10"/>
      <c r="E457" s="10"/>
      <c r="F457" s="10"/>
      <c r="G457" s="10"/>
    </row>
    <row r="458" spans="2:7" s="41" customFormat="1" ht="12.75">
      <c r="B458" s="10"/>
      <c r="C458" s="10"/>
      <c r="D458" s="10"/>
      <c r="E458" s="10"/>
      <c r="F458" s="10"/>
      <c r="G458" s="10"/>
    </row>
    <row r="459" spans="2:7" s="41" customFormat="1" ht="12.75">
      <c r="B459" s="10"/>
      <c r="C459" s="10"/>
      <c r="D459" s="10"/>
      <c r="E459" s="10"/>
      <c r="F459" s="10"/>
      <c r="G459" s="10"/>
    </row>
    <row r="460" spans="2:7" s="41" customFormat="1" ht="12.75">
      <c r="B460" s="10"/>
      <c r="C460" s="10"/>
      <c r="D460" s="10"/>
      <c r="E460" s="10"/>
      <c r="F460" s="10"/>
      <c r="G460" s="10"/>
    </row>
    <row r="461" spans="2:7" s="41" customFormat="1" ht="12.75">
      <c r="B461" s="10"/>
      <c r="C461" s="10"/>
      <c r="D461" s="10"/>
      <c r="E461" s="10"/>
      <c r="F461" s="10"/>
      <c r="G461" s="10"/>
    </row>
    <row r="462" spans="2:7" s="41" customFormat="1" ht="12.75">
      <c r="B462" s="10"/>
      <c r="C462" s="10"/>
      <c r="D462" s="10"/>
      <c r="E462" s="10"/>
      <c r="F462" s="10"/>
      <c r="G462" s="10"/>
    </row>
    <row r="463" spans="2:7" s="41" customFormat="1" ht="12.75">
      <c r="B463" s="10"/>
      <c r="C463" s="10"/>
      <c r="D463" s="10"/>
      <c r="E463" s="10"/>
      <c r="F463" s="10"/>
      <c r="G463" s="10"/>
    </row>
    <row r="464" spans="2:7" s="41" customFormat="1" ht="12.75">
      <c r="B464" s="10"/>
      <c r="C464" s="10"/>
      <c r="D464" s="10"/>
      <c r="E464" s="10"/>
      <c r="F464" s="10"/>
      <c r="G464" s="10"/>
    </row>
    <row r="465" spans="2:7" s="41" customFormat="1" ht="12.75">
      <c r="B465" s="10"/>
      <c r="C465" s="10"/>
      <c r="D465" s="10"/>
      <c r="E465" s="10"/>
      <c r="F465" s="10"/>
      <c r="G465" s="10"/>
    </row>
    <row r="466" spans="2:7" s="41" customFormat="1" ht="12.75">
      <c r="B466" s="10"/>
      <c r="C466" s="10"/>
      <c r="D466" s="10"/>
      <c r="E466" s="10"/>
      <c r="F466" s="10"/>
      <c r="G466" s="10"/>
    </row>
    <row r="467" spans="2:7" s="41" customFormat="1" ht="12.75">
      <c r="B467" s="10"/>
      <c r="C467" s="10"/>
      <c r="D467" s="10"/>
      <c r="E467" s="10"/>
      <c r="F467" s="10"/>
      <c r="G467" s="10"/>
    </row>
    <row r="468" spans="2:7" s="41" customFormat="1" ht="12.75">
      <c r="B468" s="10"/>
      <c r="C468" s="10"/>
      <c r="D468" s="10"/>
      <c r="E468" s="10"/>
      <c r="F468" s="10"/>
      <c r="G468" s="10"/>
    </row>
    <row r="469" spans="2:7" s="41" customFormat="1" ht="12.75">
      <c r="B469" s="10"/>
      <c r="C469" s="10"/>
      <c r="D469" s="10"/>
      <c r="E469" s="10"/>
      <c r="F469" s="10"/>
      <c r="G469" s="10"/>
    </row>
    <row r="470" spans="2:7" s="41" customFormat="1" ht="12.75">
      <c r="B470" s="10"/>
      <c r="C470" s="10"/>
      <c r="D470" s="10"/>
      <c r="E470" s="10"/>
      <c r="F470" s="10"/>
      <c r="G470" s="10"/>
    </row>
    <row r="471" spans="2:7" s="41" customFormat="1" ht="12.75">
      <c r="B471" s="10"/>
      <c r="C471" s="10"/>
      <c r="D471" s="10"/>
      <c r="E471" s="10"/>
      <c r="F471" s="10"/>
      <c r="G471" s="10"/>
    </row>
    <row r="472" spans="2:7" s="41" customFormat="1" ht="12.75">
      <c r="B472" s="10"/>
      <c r="C472" s="10"/>
      <c r="D472" s="10"/>
      <c r="E472" s="10"/>
      <c r="F472" s="10"/>
      <c r="G472" s="10"/>
    </row>
    <row r="473" spans="2:7" s="41" customFormat="1" ht="12.75">
      <c r="B473" s="10"/>
      <c r="C473" s="10"/>
      <c r="D473" s="10"/>
      <c r="E473" s="10"/>
      <c r="F473" s="10"/>
      <c r="G473" s="10"/>
    </row>
    <row r="474" spans="2:7" s="41" customFormat="1" ht="12.75">
      <c r="B474" s="10"/>
      <c r="C474" s="10"/>
      <c r="D474" s="10"/>
      <c r="E474" s="10"/>
      <c r="F474" s="10"/>
      <c r="G474" s="10"/>
    </row>
    <row r="475" spans="2:7" s="41" customFormat="1" ht="12.75">
      <c r="B475" s="10"/>
      <c r="C475" s="10"/>
      <c r="D475" s="10"/>
      <c r="E475" s="10"/>
      <c r="F475" s="10"/>
      <c r="G475" s="10"/>
    </row>
    <row r="476" spans="2:7" s="41" customFormat="1" ht="12.75">
      <c r="B476" s="10"/>
      <c r="C476" s="10"/>
      <c r="D476" s="10"/>
      <c r="E476" s="10"/>
      <c r="F476" s="10"/>
      <c r="G476" s="10"/>
    </row>
    <row r="477" spans="2:7" s="41" customFormat="1" ht="12.75">
      <c r="B477" s="10"/>
      <c r="C477" s="10"/>
      <c r="D477" s="10"/>
      <c r="E477" s="10"/>
      <c r="F477" s="10"/>
      <c r="G477" s="10"/>
    </row>
    <row r="478" spans="2:7" s="41" customFormat="1" ht="12.75">
      <c r="B478" s="10"/>
      <c r="C478" s="10"/>
      <c r="D478" s="10"/>
      <c r="E478" s="10"/>
      <c r="F478" s="10"/>
      <c r="G478" s="10"/>
    </row>
    <row r="479" spans="2:7" s="41" customFormat="1" ht="12.75">
      <c r="B479" s="10"/>
      <c r="C479" s="10"/>
      <c r="D479" s="10"/>
      <c r="E479" s="10"/>
      <c r="F479" s="10"/>
      <c r="G479" s="10"/>
    </row>
    <row r="480" spans="2:7" s="41" customFormat="1" ht="12.75">
      <c r="B480" s="10"/>
      <c r="C480" s="10"/>
      <c r="D480" s="10"/>
      <c r="E480" s="10"/>
      <c r="F480" s="10"/>
      <c r="G480" s="10"/>
    </row>
    <row r="481" spans="2:7" s="41" customFormat="1" ht="12.75">
      <c r="B481" s="10"/>
      <c r="C481" s="10"/>
      <c r="D481" s="10"/>
      <c r="E481" s="10"/>
      <c r="F481" s="10"/>
      <c r="G481" s="10"/>
    </row>
    <row r="482" spans="2:7" s="41" customFormat="1" ht="12.75">
      <c r="B482" s="10"/>
      <c r="C482" s="10"/>
      <c r="D482" s="10"/>
      <c r="E482" s="10"/>
      <c r="F482" s="10"/>
      <c r="G482" s="10"/>
    </row>
    <row r="483" spans="2:7" s="41" customFormat="1" ht="12.75">
      <c r="B483" s="10"/>
      <c r="C483" s="10"/>
      <c r="D483" s="10"/>
      <c r="E483" s="10"/>
      <c r="F483" s="10"/>
      <c r="G483" s="10"/>
    </row>
    <row r="484" spans="2:7" s="41" customFormat="1" ht="12.75">
      <c r="B484" s="10"/>
      <c r="C484" s="10"/>
      <c r="D484" s="10"/>
      <c r="E484" s="10"/>
      <c r="F484" s="10"/>
      <c r="G484" s="10"/>
    </row>
    <row r="485" spans="2:7" s="41" customFormat="1" ht="12.75">
      <c r="B485" s="10"/>
      <c r="C485" s="10"/>
      <c r="D485" s="10"/>
      <c r="E485" s="10"/>
      <c r="F485" s="10"/>
      <c r="G485" s="10"/>
    </row>
    <row r="486" spans="2:7" s="41" customFormat="1" ht="12.75">
      <c r="B486" s="10"/>
      <c r="C486" s="10"/>
      <c r="D486" s="10"/>
      <c r="E486" s="10"/>
      <c r="F486" s="10"/>
      <c r="G486" s="10"/>
    </row>
    <row r="487" spans="2:7" s="41" customFormat="1" ht="12.75">
      <c r="B487" s="10"/>
      <c r="C487" s="10"/>
      <c r="D487" s="10"/>
      <c r="E487" s="10"/>
      <c r="F487" s="10"/>
      <c r="G487" s="10"/>
    </row>
  </sheetData>
  <mergeCells count="1">
    <mergeCell ref="A1:G1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2010-02-16T20:37:49Z</cp:lastPrinted>
  <dcterms:created xsi:type="dcterms:W3CDTF">2008-01-30T23:11:11Z</dcterms:created>
  <dcterms:modified xsi:type="dcterms:W3CDTF">2010-02-22T21:27:24Z</dcterms:modified>
  <cp:category/>
  <cp:version/>
  <cp:contentType/>
  <cp:contentStatus/>
</cp:coreProperties>
</file>