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<sst xmlns="http://schemas.openxmlformats.org/spreadsheetml/2006/main" count="5378" uniqueCount="1483">
  <si>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</si>
  <si>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</si>
  <si>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</si>
  <si>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</si>
  <si>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</si>
  <si>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</si>
  <si>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</si>
  <si>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</si>
  <si>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</si>
  <si>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</si>
  <si>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</si>
  <si>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</si>
  <si>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</si>
  <si>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</si>
  <si>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</si>
  <si>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</si>
  <si>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</si>
  <si>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</si>
  <si>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</si>
  <si>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</si>
  <si>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</si>
  <si>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</si>
  <si>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</si>
  <si>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</si>
  <si>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</si>
  <si>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</si>
  <si>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</si>
  <si>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</si>
  <si>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</si>
  <si>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</si>
  <si>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</si>
  <si>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</si>
  <si>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</si>
  <si>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</si>
  <si>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</si>
  <si>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</si>
  <si>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</si>
  <si>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</si>
  <si>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</si>
  <si>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</si>
  <si>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</si>
  <si>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</si>
  <si>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</si>
  <si>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</si>
  <si>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</si>
  <si>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</si>
  <si>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</si>
  <si>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</si>
  <si>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</si>
  <si>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</si>
  <si>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</si>
  <si>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</si>
  <si>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</si>
  <si>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</si>
  <si>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</si>
  <si>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</si>
  <si>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</si>
  <si>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</si>
  <si>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</si>
  <si>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</si>
  <si>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</si>
  <si>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</si>
  <si>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</si>
  <si>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</si>
  <si>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</si>
  <si>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</si>
  <si>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</si>
  <si>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</si>
  <si>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</si>
  <si>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</si>
  <si>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</si>
  <si>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</si>
  <si>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</si>
  <si>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</si>
  <si>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</si>
  <si>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</si>
  <si>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</si>
  <si>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</si>
  <si>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</si>
  <si>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</si>
  <si>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</si>
  <si>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</si>
  <si>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</si>
  <si>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</si>
  <si>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</si>
  <si>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</si>
  <si>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</si>
  <si>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</si>
  <si>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</si>
  <si>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</si>
  <si>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</si>
  <si>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</si>
  <si>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</si>
  <si>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</si>
  <si>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</si>
  <si>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</si>
  <si>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</si>
  <si>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</si>
  <si>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</si>
  <si>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</si>
  <si>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</si>
  <si>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</si>
  <si>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</si>
  <si>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</si>
  <si>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</si>
  <si>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</si>
  <si>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</si>
  <si>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</si>
  <si>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</si>
  <si>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</si>
  <si>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</si>
  <si>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</si>
  <si>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</si>
  <si>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</si>
  <si>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</si>
  <si>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</si>
  <si>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</si>
  <si>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</si>
  <si>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</si>
  <si>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</si>
  <si>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</si>
  <si>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</si>
  <si>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</si>
  <si>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</si>
  <si>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</si>
  <si>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</si>
  <si>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</si>
  <si>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</si>
  <si>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</si>
  <si>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</si>
  <si>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</si>
  <si>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</si>
  <si>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</si>
  <si>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</si>
  <si>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</si>
  <si>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</si>
  <si>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</si>
  <si>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</si>
  <si>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</si>
  <si>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</si>
  <si>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</si>
  <si>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</si>
  <si>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</si>
  <si>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</si>
  <si>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</si>
  <si>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</si>
  <si>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</si>
  <si>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</si>
  <si>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</si>
  <si>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</si>
  <si>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</si>
  <si>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</si>
  <si>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</si>
  <si>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</si>
  <si>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</si>
  <si>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</si>
  <si>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</si>
  <si>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</si>
  <si>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</si>
  <si>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</si>
  <si>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</si>
  <si>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</si>
  <si>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</si>
  <si>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</si>
  <si>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</si>
  <si>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</si>
  <si>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</si>
  <si>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</si>
  <si>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</si>
  <si>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</si>
  <si>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</si>
  <si>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</si>
  <si>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</si>
  <si>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</si>
  <si>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</si>
  <si>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</si>
  <si>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</si>
  <si>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</si>
  <si>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</si>
  <si>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</si>
  <si>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</si>
  <si>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</si>
  <si>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</si>
  <si>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</si>
  <si>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</si>
  <si>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</si>
  <si>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</si>
  <si>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</si>
  <si>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</si>
  <si>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</si>
  <si>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</si>
  <si>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</si>
  <si>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</si>
  <si>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</si>
  <si>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</si>
  <si>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</si>
  <si>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</si>
  <si>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</si>
  <si>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</si>
  <si>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</si>
  <si>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</si>
  <si>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</si>
  <si>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</si>
  <si>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</si>
  <si>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</si>
  <si>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</si>
  <si>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</si>
  <si>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</si>
  <si>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</si>
  <si>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</si>
  <si>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</si>
  <si>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</si>
  <si>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</si>
  <si>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</si>
  <si>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</si>
  <si>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</si>
  <si>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</si>
  <si>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</si>
  <si>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</si>
  <si>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</si>
  <si>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</si>
  <si>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</si>
  <si>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</si>
  <si>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</si>
  <si>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</si>
  <si>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</si>
  <si>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</si>
  <si>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</si>
  <si>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</si>
  <si>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</si>
  <si>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</si>
  <si>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</si>
  <si>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</si>
  <si>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</si>
  <si>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</si>
  <si>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</si>
  <si>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</si>
  <si>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</si>
  <si>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</si>
  <si>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</si>
  <si>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</si>
  <si>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</si>
  <si>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</si>
  <si>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</si>
  <si>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</si>
  <si>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</si>
  <si>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</si>
  <si>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</si>
  <si>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</si>
  <si>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</si>
  <si>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</si>
  <si>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</si>
  <si>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</si>
  <si>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</si>
  <si>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</si>
  <si>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</si>
  <si>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</si>
  <si>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</si>
  <si>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</si>
  <si>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</si>
  <si>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</si>
  <si>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</si>
  <si>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</si>
  <si>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</si>
  <si>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</si>
  <si>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</si>
  <si>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</si>
  <si>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</si>
  <si>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</si>
  <si>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</si>
  <si>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</si>
  <si>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</si>
  <si>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</si>
  <si>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</si>
  <si>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</si>
  <si>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</si>
  <si>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</si>
  <si>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</si>
  <si>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</si>
  <si>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</si>
  <si>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</si>
  <si>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</si>
  <si>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</si>
  <si>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</si>
  <si>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</si>
  <si>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</si>
  <si>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</si>
  <si>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</si>
  <si>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</si>
  <si>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</si>
  <si>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</si>
  <si>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</si>
  <si>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</si>
  <si>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</si>
  <si>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</si>
  <si>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</si>
  <si>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</si>
  <si>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</si>
  <si>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</si>
  <si>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</si>
  <si>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</si>
  <si>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</si>
  <si>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</si>
  <si>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</si>
  <si>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</si>
  <si>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</si>
  <si>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</si>
  <si>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</si>
  <si>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</si>
  <si>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</si>
  <si>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</si>
  <si>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</si>
  <si>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</si>
  <si>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</si>
  <si>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</si>
  <si>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</si>
  <si>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</si>
  <si>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</si>
  <si>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</si>
  <si>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</si>
  <si>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</si>
  <si>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</si>
  <si>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</si>
  <si>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</si>
  <si>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</si>
  <si>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</si>
  <si>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</si>
  <si>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</si>
  <si>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</si>
  <si>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</si>
  <si>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</si>
  <si>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</si>
  <si>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</si>
  <si>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</si>
  <si>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</si>
  <si>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</si>
  <si>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</si>
  <si>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</si>
  <si>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</si>
  <si>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</si>
  <si>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</si>
  <si>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</si>
  <si>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</si>
  <si>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</si>
  <si>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</si>
  <si>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</si>
  <si>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</si>
  <si>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</si>
  <si>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</si>
  <si>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</si>
  <si>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</si>
  <si>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</si>
  <si>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</si>
  <si>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</si>
  <si>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</si>
  <si>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</si>
  <si>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</si>
  <si>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</si>
  <si>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</si>
  <si>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</si>
  <si>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</si>
  <si>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</si>
  <si>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</si>
  <si>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</si>
  <si>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</si>
  <si>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</si>
  <si>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</si>
  <si>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</si>
  <si>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</si>
  <si>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</si>
  <si>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</si>
  <si>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</si>
  <si>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</si>
  <si>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</si>
  <si>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</si>
  <si>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</si>
  <si>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</si>
  <si>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</si>
  <si>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</si>
  <si>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</si>
  <si>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</si>
  <si>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</si>
  <si>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</si>
  <si>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</si>
  <si>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</si>
  <si>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</si>
  <si>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</si>
  <si>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</si>
  <si>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</si>
  <si>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</si>
  <si>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</si>
  <si>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</si>
  <si>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</si>
  <si>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</si>
  <si>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</si>
  <si>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</si>
  <si>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</si>
  <si>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</si>
  <si>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</si>
  <si>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</si>
  <si>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</si>
  <si>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</si>
  <si>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</si>
  <si>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</si>
  <si>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</si>
  <si>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</si>
  <si>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</si>
  <si>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</si>
  <si>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</si>
  <si>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</si>
  <si>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</si>
  <si>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</si>
  <si>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</si>
  <si>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</si>
  <si>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</si>
  <si>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</si>
  <si>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</si>
  <si>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</si>
  <si>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</si>
  <si>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</si>
  <si>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</si>
  <si>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</si>
  <si>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</si>
  <si>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</si>
  <si>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</si>
  <si>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</si>
  <si>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</si>
  <si>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</si>
  <si>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</si>
  <si>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</si>
  <si>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</si>
  <si>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</si>
  <si>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</si>
  <si>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</si>
  <si>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</si>
  <si>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</si>
  <si>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</si>
  <si>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</si>
  <si>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</si>
  <si>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</si>
  <si>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</si>
  <si>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</si>
  <si>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</si>
  <si>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</si>
  <si>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</si>
  <si>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</si>
  <si>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</si>
  <si>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</si>
  <si>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</si>
  <si>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</si>
  <si>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</si>
  <si>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</si>
  <si>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</si>
  <si>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</si>
  <si>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</si>
  <si>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</si>
  <si>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</si>
  <si>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</si>
  <si>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</si>
  <si>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</si>
  <si>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</si>
  <si>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</si>
  <si>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</si>
  <si>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</si>
  <si>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</si>
  <si>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</si>
  <si>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</si>
  <si>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</si>
  <si>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</si>
  <si>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</si>
  <si>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</si>
  <si>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</si>
  <si>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</si>
  <si>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</si>
  <si>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</si>
  <si>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</si>
  <si>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</si>
  <si>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</si>
  <si>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</si>
  <si>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</si>
  <si>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</si>
  <si>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</si>
  <si>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</si>
  <si>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</si>
  <si>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</si>
  <si>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</si>
  <si>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</si>
  <si>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</si>
  <si>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</si>
  <si>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</si>
  <si>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</si>
  <si>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</si>
  <si>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</si>
  <si>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</si>
  <si>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</si>
  <si>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</si>
  <si>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</si>
  <si>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</si>
  <si>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</si>
  <si>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</si>
  <si>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</si>
  <si>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</si>
  <si>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</si>
  <si>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</si>
  <si>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</si>
  <si>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</si>
  <si>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</si>
  <si>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</si>
  <si>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</si>
  <si>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</si>
  <si>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</si>
  <si>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</si>
  <si>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</si>
  <si>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</si>
  <si>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</si>
  <si>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</si>
  <si>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</si>
  <si>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</si>
  <si>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</si>
  <si>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</si>
  <si>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</si>
  <si>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</si>
  <si>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</si>
  <si>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</si>
  <si>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</si>
  <si>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</si>
  <si>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</si>
  <si>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</si>
  <si>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</si>
  <si>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</si>
  <si>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</si>
  <si>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</si>
  <si>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</si>
  <si>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</si>
  <si>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</si>
  <si>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</si>
  <si>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</si>
  <si>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</si>
  <si>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</si>
  <si>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</si>
  <si>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</si>
  <si>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</si>
  <si>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</si>
  <si>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</si>
  <si>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</si>
  <si>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</si>
  <si>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</si>
  <si>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</si>
  <si>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</si>
  <si>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</si>
  <si>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</si>
  <si>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</si>
  <si>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</si>
  <si>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</si>
  <si>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</si>
  <si>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</si>
  <si>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</si>
  <si>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</si>
  <si>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</si>
  <si>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</si>
  <si>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</si>
  <si>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</si>
  <si>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</si>
  <si>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</si>
  <si>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</si>
  <si>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</si>
  <si>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</si>
  <si>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</si>
  <si>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</si>
  <si>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</si>
  <si>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</si>
  <si>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</si>
  <si>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</si>
  <si>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</si>
  <si>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</si>
  <si>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</si>
  <si>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</si>
  <si>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</si>
  <si>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</si>
  <si>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</si>
  <si>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</si>
  <si>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</si>
  <si>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</si>
  <si>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</si>
  <si>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</si>
  <si>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</si>
  <si>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</si>
  <si>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</si>
  <si>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</si>
  <si>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</si>
  <si>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</si>
  <si>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</si>
  <si>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</si>
  <si>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</si>
  <si>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</si>
  <si>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</si>
  <si>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</si>
  <si>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</si>
  <si>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</si>
  <si>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</si>
  <si>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</si>
  <si>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</si>
  <si>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</si>
  <si>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</si>
  <si>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</si>
  <si>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</si>
  <si>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</si>
  <si>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</si>
  <si>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</si>
  <si>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</si>
  <si>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</si>
  <si>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</si>
  <si>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</si>
  <si>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</si>
  <si>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</si>
  <si>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</si>
  <si>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</si>
  <si>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</si>
  <si>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</si>
  <si>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</si>
  <si>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</si>
  <si>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</si>
  <si>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</si>
  <si>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</si>
  <si>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</si>
  <si>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</si>
  <si>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</si>
  <si>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</si>
  <si>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</si>
  <si>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</si>
  <si>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</si>
  <si>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</si>
  <si>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</si>
  <si>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</si>
  <si>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</si>
  <si>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</si>
  <si>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</si>
  <si>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</si>
  <si>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</si>
  <si>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</si>
  <si>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</si>
  <si>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</si>
  <si>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</si>
  <si>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</si>
  <si>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</si>
  <si>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</si>
  <si>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</si>
  <si>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</si>
  <si>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</si>
  <si>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</si>
  <si>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</si>
  <si>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</si>
  <si>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</si>
  <si>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</si>
  <si>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</si>
  <si>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</si>
  <si>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</si>
  <si>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</si>
  <si>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</si>
  <si>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</si>
  <si>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</si>
  <si>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</si>
  <si>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</si>
  <si>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</si>
  <si>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</si>
  <si>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</si>
  <si>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</si>
  <si>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</si>
  <si>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</si>
  <si>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</si>
  <si>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</si>
  <si>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</si>
  <si>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</si>
  <si>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</si>
  <si>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</si>
  <si>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</si>
  <si>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</si>
  <si>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</si>
  <si>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</si>
  <si>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</si>
  <si>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</si>
  <si>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</si>
  <si>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</si>
  <si>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</si>
  <si>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</si>
  <si>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</si>
  <si>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</si>
  <si>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</si>
  <si>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</si>
  <si>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</si>
  <si>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</si>
  <si>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</si>
  <si>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</si>
  <si>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</si>
  <si>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</si>
  <si>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</si>
  <si>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</si>
  <si>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</si>
  <si>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</si>
  <si>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</si>
  <si>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</si>
  <si>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</si>
  <si>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</si>
  <si>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</si>
  <si>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</si>
  <si>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</si>
  <si>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</si>
  <si>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</si>
  <si>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</si>
  <si>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</si>
  <si>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</si>
  <si>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</si>
  <si>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</si>
  <si>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</si>
  <si>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</si>
  <si>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</si>
  <si>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</si>
  <si>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</si>
  <si>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</si>
  <si>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</si>
  <si>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</si>
  <si>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</si>
  <si>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</si>
  <si>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</si>
  <si>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</si>
  <si>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</si>
  <si>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</si>
  <si>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</si>
  <si>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</si>
  <si>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</si>
  <si>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</si>
  <si>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</si>
  <si>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</si>
  <si>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</si>
  <si>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</si>
  <si>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</si>
  <si>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</si>
  <si>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</si>
  <si>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</si>
  <si>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</si>
  <si>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</si>
  <si>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</si>
  <si>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</si>
  <si>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</si>
  <si>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</si>
  <si>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</si>
  <si>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</si>
  <si>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</si>
  <si>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</si>
  <si>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</si>
  <si>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</si>
  <si>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</si>
  <si>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</si>
  <si>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</si>
  <si>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</si>
  <si>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</si>
  <si>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</si>
  <si>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</si>
  <si>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</si>
  <si>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</si>
  <si>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</si>
  <si>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</si>
  <si>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</si>
  <si>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</si>
  <si>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</si>
  <si>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</si>
  <si>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</si>
  <si>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</si>
  <si>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</si>
  <si>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</si>
  <si>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</si>
  <si>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</si>
  <si>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</si>
  <si>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</si>
  <si>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</si>
  <si>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</si>
  <si>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</si>
  <si>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</si>
  <si>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</si>
  <si>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</si>
  <si>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</si>
  <si>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</si>
  <si>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</si>
  <si>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</si>
  <si>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</si>
  <si>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</si>
  <si>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</si>
  <si>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</si>
  <si>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</si>
  <si>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</si>
  <si>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</si>
  <si>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</si>
  <si>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</si>
  <si>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</si>
  <si>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</si>
  <si>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</si>
  <si>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</si>
  <si>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</si>
  <si>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</si>
  <si>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</si>
  <si>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</si>
  <si>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</si>
  <si>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</si>
  <si>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</si>
  <si>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</si>
  <si>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</si>
  <si>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</si>
  <si>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</si>
  <si>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</si>
  <si>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</si>
  <si>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</si>
  <si>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</si>
  <si>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</si>
  <si>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</si>
  <si>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</si>
  <si>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</si>
  <si>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</si>
  <si>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</si>
  <si>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</si>
  <si>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</si>
  <si>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</si>
  <si>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</si>
  <si>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</si>
  <si>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</si>
  <si>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</si>
  <si>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</si>
  <si>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</si>
  <si>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</si>
  <si>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</si>
  <si>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</si>
  <si>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</si>
  <si>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</si>
  <si>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</si>
  <si>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</si>
  <si>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</si>
  <si>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</si>
  <si>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</si>
  <si>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</si>
  <si>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</si>
  <si>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</si>
  <si>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</si>
  <si>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</si>
  <si>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</si>
  <si>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</si>
  <si>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</si>
  <si>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</si>
  <si>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</si>
  <si>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</si>
  <si>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</si>
  <si>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</si>
  <si>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</si>
  <si>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</si>
  <si>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</si>
  <si>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</si>
  <si>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</si>
  <si>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</si>
  <si>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</si>
  <si>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</si>
  <si>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</si>
  <si>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</si>
  <si>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</si>
  <si>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</si>
  <si>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</si>
  <si>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</si>
  <si>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</si>
  <si>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</si>
  <si>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</si>
  <si>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</si>
  <si>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</si>
  <si>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</si>
  <si>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</si>
  <si>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</si>
  <si>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</si>
  <si>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</si>
  <si>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</si>
  <si>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</si>
  <si>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</si>
  <si>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</si>
  <si>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</si>
  <si>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</si>
  <si>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</si>
  <si>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</si>
  <si>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</si>
  <si>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</si>
  <si>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</si>
  <si>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</si>
  <si>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</si>
  <si>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</si>
  <si>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</si>
  <si>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</si>
  <si>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</si>
  <si>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</si>
  <si>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</si>
  <si>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</si>
  <si>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</si>
  <si>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</si>
  <si>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</si>
  <si>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</si>
  <si>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</si>
  <si>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</si>
  <si>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</si>
  <si>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</si>
  <si>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</si>
  <si>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</si>
  <si>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</si>
  <si>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</si>
  <si>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</si>
  <si>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</si>
  <si>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</si>
  <si>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</si>
  <si>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</si>
  <si>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</si>
  <si>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</si>
  <si>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</si>
  <si>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</si>
  <si>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</si>
  <si>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</si>
  <si>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</si>
  <si>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</si>
  <si>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</si>
  <si>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</si>
  <si>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</si>
  <si>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</si>
  <si>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</si>
  <si>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</si>
  <si>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</si>
  <si>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</si>
  <si>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</si>
  <si>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</si>
  <si>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</si>
  <si>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</si>
  <si>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</si>
  <si>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</si>
  <si>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</si>
  <si>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</si>
  <si>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</si>
  <si>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</si>
  <si>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</si>
  <si>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</si>
  <si>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</si>
  <si>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</si>
  <si>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</si>
  <si>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</si>
  <si>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</si>
  <si>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</si>
  <si>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</si>
  <si>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</si>
  <si>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</si>
  <si>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</si>
  <si>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</si>
  <si>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</si>
  <si>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</si>
  <si>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</si>
  <si>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</si>
  <si>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</si>
  <si>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</si>
  <si>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</si>
  <si>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</si>
  <si>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</si>
  <si>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</si>
  <si>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</si>
  <si>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</si>
  <si>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</si>
  <si>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</si>
  <si>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</si>
  <si>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</si>
  <si>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</si>
  <si>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</si>
  <si>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</si>
  <si>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</si>
  <si>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</si>
  <si>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</si>
  <si>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</si>
  <si>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</si>
  <si>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</si>
  <si>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</si>
  <si>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</si>
  <si>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</si>
  <si>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</si>
  <si>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</si>
  <si>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</si>
  <si>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</si>
  <si>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</si>
  <si>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</si>
  <si>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</si>
  <si>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</si>
  <si>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</si>
  <si>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</si>
  <si>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</si>
  <si>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</si>
  <si>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</si>
  <si>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</si>
  <si>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</si>
  <si>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</si>
  <si>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</si>
  <si>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</si>
  <si>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</si>
  <si>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</si>
  <si>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</si>
  <si>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</si>
  <si>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</si>
  <si>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</si>
  <si>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</si>
  <si>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</si>
  <si>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</si>
  <si>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</si>
  <si>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</si>
  <si>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</si>
  <si>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</si>
  <si>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</si>
  <si>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</si>
  <si>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</si>
  <si>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</si>
  <si>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</si>
  <si>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</si>
  <si>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</si>
  <si>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</si>
  <si>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</si>
  <si>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</si>
  <si>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</si>
  <si>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</si>
  <si>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</si>
  <si>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</si>
  <si>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</si>
  <si>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</si>
  <si>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</si>
  <si>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</si>
  <si>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</si>
  <si>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</si>
  <si>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</si>
  <si>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</si>
  <si>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</si>
  <si>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</si>
  <si>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</si>
  <si>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</si>
  <si>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</si>
  <si>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</si>
  <si>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</si>
  <si>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</si>
  <si>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</si>
  <si>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</si>
  <si>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</si>
  <si>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</si>
  <si>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</si>
  <si>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</si>
  <si>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</si>
  <si>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</si>
  <si>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</si>
  <si>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</si>
  <si>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</si>
  <si>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</si>
  <si>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</si>
  <si>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</si>
  <si>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</si>
  <si>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</si>
  <si>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</si>
  <si>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</si>
  <si>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</si>
  <si>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</si>
  <si>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</si>
  <si>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</si>
  <si>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</si>
  <si>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</si>
  <si>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</si>
  <si>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</si>
  <si>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</si>
  <si>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</si>
  <si>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</si>
  <si>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</si>
  <si>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</si>
  <si>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</si>
  <si>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</si>
  <si>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</si>
  <si>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</si>
  <si>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</si>
  <si>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</si>
  <si>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</si>
  <si>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</si>
  <si>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</si>
  <si>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</si>
  <si>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</si>
  <si>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</si>
  <si>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</si>
  <si>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</si>
  <si>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</si>
  <si>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</si>
  <si>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</si>
  <si>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</si>
  <si>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</si>
  <si>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</si>
  <si>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</si>
  <si>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</si>
  <si>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</si>
  <si>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</si>
  <si>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</si>
  <si>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</si>
  <si>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</si>
  <si>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</si>
  <si>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</si>
  <si>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</si>
  <si>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</si>
  <si>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</si>
  <si>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</si>
  <si>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</si>
  <si>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</si>
  <si>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</si>
  <si>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</si>
  <si>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</si>
  <si>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</si>
  <si>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</si>
  <si>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</si>
  <si>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</si>
  <si>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</si>
  <si>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</si>
  <si>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</si>
  <si>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</si>
  <si>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</si>
  <si>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</si>
  <si>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</si>
  <si>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</si>
  <si>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</si>
  <si>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</si>
  <si>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</si>
  <si>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</si>
  <si>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</si>
  <si>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</si>
  <si>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</si>
  <si>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</si>
  <si>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</si>
  <si>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</si>
  <si>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</si>
  <si>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</si>
  <si>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</si>
  <si>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</si>
  <si>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</si>
  <si>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</si>
  <si>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</si>
  <si>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</si>
  <si>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</si>
  <si>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</si>
  <si>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</si>
  <si>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</si>
  <si>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</si>
  <si>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</si>
  <si>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</si>
  <si>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</si>
  <si>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</si>
  <si>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</si>
  <si>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</si>
  <si>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</si>
  <si>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</si>
  <si>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</si>
  <si>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</si>
  <si>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</si>
  <si>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</si>
  <si>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</si>
  <si>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</si>
  <si>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</si>
  <si>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</si>
  <si>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</si>
  <si>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</si>
  <si>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</si>
  <si>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</si>
  <si>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</si>
  <si>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</si>
  <si>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</si>
  <si>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</si>
  <si>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</si>
  <si>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</si>
  <si>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</si>
  <si>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</si>
  <si>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</si>
  <si>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</si>
  <si>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</si>
  <si>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</si>
  <si>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</si>
  <si>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</si>
  <si>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</si>
  <si>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</si>
  <si>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</si>
  <si>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</si>
  <si>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</si>
  <si>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</si>
  <si>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</si>
  <si>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</si>
  <si>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</si>
  <si>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</si>
  <si>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</si>
  <si>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</si>
  <si>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</si>
  <si>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</si>
  <si>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</si>
  <si>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</si>
  <si>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</si>
  <si>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</si>
  <si>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</si>
  <si>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</si>
  <si>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</si>
  <si>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</si>
  <si>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</si>
  <si>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</si>
  <si>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</si>
  <si>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</si>
  <si>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</si>
  <si>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</si>
  <si>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</si>
  <si>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</si>
  <si>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</si>
  <si>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</si>
  <si>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</si>
  <si>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</si>
  <si>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</si>
  <si>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</si>
  <si>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</si>
  <si>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</si>
  <si>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</si>
  <si>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</si>
  <si>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</si>
  <si>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</si>
  <si>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</si>
  <si>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</si>
  <si>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</si>
  <si>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</si>
  <si>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</si>
  <si>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</si>
  <si>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</si>
  <si>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</si>
  <si>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</si>
  <si>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</si>
  <si>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</si>
  <si>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</si>
  <si>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</si>
  <si>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</si>
  <si>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</si>
  <si>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</si>
  <si>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</si>
  <si>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</si>
  <si>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</si>
  <si>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</si>
  <si>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</si>
  <si>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</si>
  <si>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</si>
  <si>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</si>
  <si>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</si>
  <si>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</si>
  <si>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</si>
  <si>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</si>
  <si>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</si>
  <si>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</si>
  <si>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</si>
  <si>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</si>
  <si>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</si>
  <si>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</si>
  <si>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</si>
  <si>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</si>
  <si>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</si>
  <si>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</si>
  <si>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</si>
  <si>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</si>
  <si>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</si>
  <si>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</si>
  <si>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</si>
  <si>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</si>
  <si>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</si>
  <si>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</si>
  <si>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</si>
  <si>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</si>
  <si>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</si>
  <si>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</si>
  <si>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</si>
  <si>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</si>
  <si>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</si>
  <si>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</si>
  <si>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</si>
  <si>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</si>
  <si>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</si>
  <si>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</si>
  <si>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</si>
  <si>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</si>
  <si>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</si>
  <si>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</si>
  <si>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</si>
  <si>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</si>
  <si>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</si>
  <si>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</si>
  <si>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</si>
  <si>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</si>
  <si>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</si>
  <si>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</si>
  <si>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</si>
  <si>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</si>
  <si>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</si>
  <si>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</si>
  <si>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</si>
  <si>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</si>
  <si>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</si>
  <si>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</si>
  <si>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</si>
  <si>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</si>
  <si>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</si>
  <si>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</si>
  <si>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</si>
  <si>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</si>
  <si>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</si>
  <si>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</si>
  <si>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</si>
  <si>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</si>
  <si>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</si>
  <si>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</si>
  <si>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</si>
  <si>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</si>
  <si>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</si>
  <si>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</si>
  <si>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</si>
  <si>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</si>
  <si>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</si>
  <si>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</si>
  <si>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</si>
  <si>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</si>
  <si>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</si>
  <si>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</si>
  <si>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</si>
  <si>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</si>
  <si>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</si>
  <si>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</si>
  <si>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</si>
  <si>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</si>
  <si>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</si>
  <si>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</si>
  <si>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</si>
  <si>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</si>
  <si>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</si>
  <si>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</si>
  <si>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</si>
  <si>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</si>
  <si>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</si>
  <si>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</si>
  <si>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</si>
  <si>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</si>
  <si>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</si>
  <si>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</si>
  <si>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</si>
  <si>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</si>
  <si>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</si>
  <si>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</si>
  <si>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</si>
  <si>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</si>
  <si>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</si>
  <si>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</si>
  <si>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</si>
  <si>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</si>
  <si>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</si>
  <si>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</si>
  <si>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</si>
  <si>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</si>
  <si>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</si>
  <si>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</si>
  <si>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</si>
  <si>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</si>
  <si>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</si>
  <si>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</si>
  <si>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</si>
  <si>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</si>
  <si>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</si>
  <si>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</si>
  <si>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</si>
  <si>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</si>
  <si>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</si>
  <si>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</si>
  <si>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</si>
  <si>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</si>
  <si>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</si>
  <si>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</si>
  <si>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</si>
  <si>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</si>
  <si>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</si>
  <si>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</si>
  <si>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</si>
  <si>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</si>
  <si>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</si>
  <si>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</si>
  <si>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</si>
  <si>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</si>
  <si>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</si>
  <si>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</si>
  <si>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</si>
  <si>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</si>
  <si>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</si>
  <si>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</si>
  <si>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</si>
  <si>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</si>
  <si>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</si>
  <si>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</si>
  <si>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</si>
  <si>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</si>
  <si>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</si>
  <si>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</si>
  <si>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</si>
  <si>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</si>
  <si>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</si>
  <si>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</si>
  <si>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</si>
  <si>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</si>
  <si>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</si>
  <si>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</si>
  <si>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</si>
  <si>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</si>
  <si>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</si>
  <si>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</si>
  <si>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</si>
  <si>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</si>
  <si>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</si>
  <si>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</si>
  <si>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</si>
  <si>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</si>
  <si>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</si>
  <si>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</si>
  <si>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</si>
  <si>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</si>
  <si>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</si>
  <si>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</si>
  <si>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</si>
  <si>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</si>
  <si>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</si>
  <si>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</si>
  <si>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</si>
  <si>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</si>
  <si>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</si>
  <si>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</si>
  <si>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</si>
  <si>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</si>
  <si>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</si>
  <si>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MOBF-614825-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</si>
  <si>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</si>
  <si>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</si>
  <si>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</si>
  <si>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</si>
  <si>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</si>
  <si>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</si>
  <si>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</si>
  <si>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</si>
  <si>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</si>
  <si>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</si>
  <si>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</si>
  <si>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</si>
  <si>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</si>
  <si>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</si>
  <si>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</si>
  <si>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</si>
  <si>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</si>
  <si>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</si>
  <si>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</si>
  <si>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</si>
  <si>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</si>
  <si>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</si>
  <si>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</si>
  <si>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</si>
  <si>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</si>
  <si>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</si>
  <si>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</si>
  <si>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</si>
  <si>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</si>
  <si>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NOMINA CORRESPONDIENTE A LA 1 ER  QUINCENA DE  JUNIO 2015</t>
  </si>
  <si>
    <t>Aguilar Lopez Jose Cruz</t>
  </si>
  <si>
    <t>AULC720327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</si>
  <si>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</si>
  <si>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</si>
  <si>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</si>
  <si>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</si>
  <si>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</si>
  <si>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</si>
  <si>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</si>
  <si>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</si>
  <si>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</si>
  <si>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</si>
  <si>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</si>
  <si>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</si>
  <si>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</si>
  <si>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</si>
  <si>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</si>
  <si>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</si>
  <si>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</si>
  <si>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MOV CANCELADO REINT DE DEPOSITO 16/06/2015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</si>
</sst>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05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8" fillId="41" borderId="15" xfId="0" applyFont="1" applyFill="1" applyBorder="1" applyAlignment="1">
      <alignment/>
    </xf>
    <xf numFmtId="164" fontId="14" fillId="41" borderId="15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 wrapText="1"/>
    </xf>
    <xf numFmtId="0" fontId="3" fillId="41" borderId="15" xfId="0" applyNumberFormat="1" applyFont="1" applyFill="1" applyBorder="1" applyAlignment="1">
      <alignment horizontal="center"/>
    </xf>
    <xf numFmtId="164" fontId="14" fillId="41" borderId="15" xfId="0" applyNumberFormat="1" applyFont="1" applyFill="1" applyBorder="1" applyAlignment="1">
      <alignment wrapText="1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  <row r="278">
          <cell r="E27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69"/>
  <sheetViews>
    <sheetView zoomScaleSheetLayoutView="100" workbookViewId="0" topLeftCell="A136">
      <selection activeCell="K143" sqref="K143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851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71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1263</v>
      </c>
    </row>
    <row r="3" spans="1:15" ht="21" customHeight="1">
      <c r="A3" s="10"/>
      <c r="B3" s="44"/>
      <c r="C3" s="414"/>
      <c r="D3" s="95" t="s">
        <v>1462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497</v>
      </c>
      <c r="B4" s="289" t="s">
        <v>498</v>
      </c>
      <c r="C4" s="415" t="s">
        <v>1</v>
      </c>
      <c r="D4" s="289" t="s">
        <v>496</v>
      </c>
      <c r="E4" s="315" t="s">
        <v>507</v>
      </c>
      <c r="F4" s="42" t="s">
        <v>493</v>
      </c>
      <c r="G4" s="42" t="s">
        <v>494</v>
      </c>
      <c r="H4" s="26" t="s">
        <v>33</v>
      </c>
      <c r="I4" s="26" t="s">
        <v>495</v>
      </c>
      <c r="J4" s="42" t="s">
        <v>17</v>
      </c>
      <c r="K4" s="42" t="s">
        <v>18</v>
      </c>
      <c r="L4" s="42" t="s">
        <v>503</v>
      </c>
      <c r="M4" s="42" t="s">
        <v>30</v>
      </c>
      <c r="N4" s="42" t="s">
        <v>499</v>
      </c>
      <c r="O4" s="290" t="s">
        <v>19</v>
      </c>
    </row>
    <row r="5" spans="1:15" ht="30" customHeight="1" thickTop="1">
      <c r="A5" s="99" t="s">
        <v>1154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631</v>
      </c>
      <c r="C6" s="286" t="s">
        <v>758</v>
      </c>
      <c r="D6" s="468" t="s">
        <v>74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3000</v>
      </c>
      <c r="M6" s="191">
        <v>0</v>
      </c>
      <c r="N6" s="191">
        <f>F6+G6+H6+I6-J6+K6-L6+M6</f>
        <v>8724</v>
      </c>
      <c r="O6" s="29"/>
    </row>
    <row r="7" spans="1:15" ht="38.25" customHeight="1">
      <c r="A7" s="196">
        <v>110008</v>
      </c>
      <c r="B7" s="189" t="s">
        <v>632</v>
      </c>
      <c r="C7" s="286" t="s">
        <v>759</v>
      </c>
      <c r="D7" s="468" t="s">
        <v>74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635</v>
      </c>
      <c r="C8" s="286" t="s">
        <v>760</v>
      </c>
      <c r="D8" s="468" t="s">
        <v>74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633</v>
      </c>
      <c r="C9" s="286" t="s">
        <v>634</v>
      </c>
      <c r="D9" s="468" t="s">
        <v>74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638</v>
      </c>
      <c r="C10" s="286" t="s">
        <v>639</v>
      </c>
      <c r="D10" s="468" t="s">
        <v>74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636</v>
      </c>
      <c r="C11" s="286" t="s">
        <v>761</v>
      </c>
      <c r="D11" s="468" t="s">
        <v>74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637</v>
      </c>
      <c r="C12" s="286" t="s">
        <v>762</v>
      </c>
      <c r="D12" s="468" t="s">
        <v>74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630</v>
      </c>
      <c r="C13" s="286" t="s">
        <v>756</v>
      </c>
      <c r="D13" s="408" t="s">
        <v>72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587</v>
      </c>
      <c r="C14" s="286" t="s">
        <v>757</v>
      </c>
      <c r="D14" s="408" t="s">
        <v>72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110016</v>
      </c>
      <c r="B15" s="189" t="s">
        <v>1426</v>
      </c>
      <c r="C15" s="286" t="s">
        <v>1427</v>
      </c>
      <c r="D15" s="408" t="s">
        <v>74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69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8700</v>
      </c>
      <c r="M16" s="620">
        <f t="shared" si="1"/>
        <v>0</v>
      </c>
      <c r="N16" s="620">
        <f>SUM(N6:N15)</f>
        <v>96816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8700</v>
      </c>
      <c r="M17" s="207">
        <f t="shared" si="2"/>
        <v>0</v>
      </c>
      <c r="N17" s="207">
        <f>N16</f>
        <v>96816</v>
      </c>
      <c r="O17" s="58"/>
    </row>
    <row r="18" spans="1:15" ht="20.25" customHeight="1">
      <c r="A18" s="451"/>
      <c r="B18" s="452"/>
      <c r="C18" s="452"/>
      <c r="D18" s="452" t="s">
        <v>536</v>
      </c>
      <c r="E18" s="453"/>
      <c r="F18" s="452"/>
      <c r="G18" s="452"/>
      <c r="H18" s="452"/>
      <c r="J18" s="457" t="s">
        <v>537</v>
      </c>
      <c r="K18" s="452"/>
      <c r="L18" s="452"/>
      <c r="N18" s="452" t="s">
        <v>537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545</v>
      </c>
      <c r="B20" s="452"/>
      <c r="C20" s="452" t="s">
        <v>813</v>
      </c>
      <c r="D20" s="452"/>
      <c r="E20" s="453"/>
      <c r="F20" s="452"/>
      <c r="G20" s="452"/>
      <c r="H20" s="452"/>
      <c r="J20" s="457" t="s">
        <v>621</v>
      </c>
      <c r="K20" s="452"/>
      <c r="L20" s="451"/>
      <c r="M20" s="452" t="s">
        <v>622</v>
      </c>
      <c r="N20" s="452"/>
      <c r="O20" s="455"/>
    </row>
    <row r="21" spans="1:15" ht="20.25" customHeight="1">
      <c r="A21" s="451"/>
      <c r="B21" s="452"/>
      <c r="C21" s="452" t="s">
        <v>815</v>
      </c>
      <c r="D21" s="452"/>
      <c r="E21" s="453"/>
      <c r="F21" s="452"/>
      <c r="G21" s="452"/>
      <c r="H21" s="452"/>
      <c r="J21" s="456" t="s">
        <v>534</v>
      </c>
      <c r="K21" s="452"/>
      <c r="L21" s="452"/>
      <c r="M21" s="452" t="s">
        <v>535</v>
      </c>
      <c r="N21" s="452"/>
      <c r="O21" s="454"/>
    </row>
    <row r="22" spans="1:15" ht="33.75" customHeight="1">
      <c r="A22" s="183" t="s">
        <v>0</v>
      </c>
      <c r="B22" s="20"/>
      <c r="C22" s="169" t="s">
        <v>851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75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1264</v>
      </c>
    </row>
    <row r="24" spans="1:15" ht="24.75">
      <c r="A24" s="10"/>
      <c r="B24" s="11"/>
      <c r="C24" s="414"/>
      <c r="D24" s="95" t="s">
        <v>1462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497</v>
      </c>
      <c r="B25" s="289" t="s">
        <v>498</v>
      </c>
      <c r="C25" s="415" t="s">
        <v>1</v>
      </c>
      <c r="D25" s="289" t="s">
        <v>496</v>
      </c>
      <c r="E25" s="328" t="s">
        <v>507</v>
      </c>
      <c r="F25" s="42" t="s">
        <v>493</v>
      </c>
      <c r="G25" s="42" t="s">
        <v>494</v>
      </c>
      <c r="H25" s="26" t="s">
        <v>33</v>
      </c>
      <c r="I25" s="26" t="s">
        <v>495</v>
      </c>
      <c r="J25" s="42" t="s">
        <v>17</v>
      </c>
      <c r="K25" s="42" t="s">
        <v>18</v>
      </c>
      <c r="L25" s="26" t="s">
        <v>503</v>
      </c>
      <c r="M25" s="42" t="s">
        <v>30</v>
      </c>
      <c r="N25" s="42" t="s">
        <v>499</v>
      </c>
      <c r="O25" s="290" t="s">
        <v>19</v>
      </c>
    </row>
    <row r="26" spans="1:15" ht="32.25" customHeight="1" thickTop="1">
      <c r="A26" s="100" t="s">
        <v>76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640</v>
      </c>
      <c r="C27" s="286" t="s">
        <v>754</v>
      </c>
      <c r="D27" s="408" t="s">
        <v>77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78</v>
      </c>
      <c r="C28" s="286" t="s">
        <v>763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338</v>
      </c>
      <c r="C29" s="286" t="s">
        <v>764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69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81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641</v>
      </c>
      <c r="C32" s="286" t="s">
        <v>755</v>
      </c>
      <c r="D32" s="469" t="s">
        <v>82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69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536</v>
      </c>
      <c r="E36" s="453"/>
      <c r="F36" s="452"/>
      <c r="G36" s="452"/>
      <c r="H36" s="452"/>
      <c r="J36" s="457" t="s">
        <v>537</v>
      </c>
      <c r="K36" s="452"/>
      <c r="L36" s="452"/>
      <c r="M36" s="452"/>
      <c r="N36" s="452" t="s">
        <v>537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545</v>
      </c>
      <c r="B38" s="452"/>
      <c r="C38" s="452" t="s">
        <v>813</v>
      </c>
      <c r="D38" s="452"/>
      <c r="E38" s="453"/>
      <c r="F38" s="452"/>
      <c r="G38" s="452"/>
      <c r="H38" s="452"/>
      <c r="J38" s="457" t="s">
        <v>621</v>
      </c>
      <c r="K38" s="452"/>
      <c r="L38" s="451"/>
      <c r="M38" s="452" t="s">
        <v>622</v>
      </c>
      <c r="N38" s="452"/>
      <c r="O38" s="455"/>
    </row>
    <row r="39" spans="1:15" s="187" customFormat="1" ht="18.75">
      <c r="A39" s="451"/>
      <c r="B39" s="452"/>
      <c r="C39" s="452" t="s">
        <v>815</v>
      </c>
      <c r="D39" s="452"/>
      <c r="E39" s="453"/>
      <c r="F39" s="452"/>
      <c r="G39" s="452"/>
      <c r="H39" s="452"/>
      <c r="J39" s="456" t="s">
        <v>534</v>
      </c>
      <c r="K39" s="452"/>
      <c r="L39" s="452"/>
      <c r="M39" s="452" t="s">
        <v>535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851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1265</v>
      </c>
    </row>
    <row r="43" spans="1:15" ht="24.75">
      <c r="A43" s="10"/>
      <c r="B43" s="11"/>
      <c r="C43" s="414"/>
      <c r="D43" s="95" t="s">
        <v>1462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497</v>
      </c>
      <c r="B44" s="289" t="s">
        <v>498</v>
      </c>
      <c r="C44" s="415" t="s">
        <v>1</v>
      </c>
      <c r="D44" s="289" t="s">
        <v>496</v>
      </c>
      <c r="E44" s="378" t="s">
        <v>507</v>
      </c>
      <c r="F44" s="42" t="s">
        <v>493</v>
      </c>
      <c r="G44" s="42" t="s">
        <v>494</v>
      </c>
      <c r="H44" s="26" t="s">
        <v>33</v>
      </c>
      <c r="I44" s="26" t="s">
        <v>495</v>
      </c>
      <c r="J44" s="42" t="s">
        <v>17</v>
      </c>
      <c r="K44" s="42" t="s">
        <v>18</v>
      </c>
      <c r="L44" s="403" t="s">
        <v>503</v>
      </c>
      <c r="M44" s="42" t="s">
        <v>30</v>
      </c>
      <c r="N44" s="42" t="s">
        <v>499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1038</v>
      </c>
      <c r="C46" s="43" t="s">
        <v>1039</v>
      </c>
      <c r="D46" s="408" t="s">
        <v>405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1172</v>
      </c>
      <c r="C47" s="680" t="s">
        <v>1173</v>
      </c>
      <c r="D47" s="408" t="s">
        <v>1174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32.25" customHeight="1">
      <c r="A48" s="603" t="s">
        <v>69</v>
      </c>
      <c r="B48" s="604"/>
      <c r="C48" s="605"/>
      <c r="D48" s="606"/>
      <c r="E48" s="607"/>
      <c r="F48" s="608">
        <f>SUM(F46:F47)</f>
        <v>9994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1042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8952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9994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1042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8952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537</v>
      </c>
      <c r="O53" s="455"/>
    </row>
    <row r="54" spans="1:15" s="187" customFormat="1" ht="18.75">
      <c r="A54" s="451" t="s">
        <v>545</v>
      </c>
      <c r="B54" s="452"/>
      <c r="C54" s="452" t="s">
        <v>813</v>
      </c>
      <c r="D54" s="452"/>
      <c r="E54" s="453"/>
      <c r="F54" s="452"/>
      <c r="G54" s="452"/>
      <c r="H54" s="452"/>
      <c r="J54" s="457" t="s">
        <v>621</v>
      </c>
      <c r="K54" s="452"/>
      <c r="L54" s="451"/>
      <c r="M54" s="452" t="s">
        <v>622</v>
      </c>
      <c r="N54" s="452"/>
      <c r="O54" s="455"/>
    </row>
    <row r="55" spans="1:15" ht="18.75">
      <c r="A55" s="451"/>
      <c r="B55" s="452"/>
      <c r="C55" s="452" t="s">
        <v>815</v>
      </c>
      <c r="D55" s="452"/>
      <c r="E55" s="453"/>
      <c r="F55" s="452"/>
      <c r="G55" s="452"/>
      <c r="H55" s="452"/>
      <c r="J55" s="456" t="s">
        <v>534</v>
      </c>
      <c r="K55" s="452"/>
      <c r="L55" s="452"/>
      <c r="M55" s="452" t="s">
        <v>535</v>
      </c>
      <c r="N55" s="452"/>
      <c r="O55" s="454"/>
    </row>
    <row r="56" spans="1:15" ht="24.75" customHeight="1">
      <c r="A56" s="183" t="s">
        <v>0</v>
      </c>
      <c r="B56" s="33"/>
      <c r="C56" s="169" t="s">
        <v>851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1266</v>
      </c>
    </row>
    <row r="58" spans="1:15" ht="19.5" customHeight="1">
      <c r="A58" s="206"/>
      <c r="B58" s="96"/>
      <c r="C58" s="414"/>
      <c r="D58" s="95" t="s">
        <v>1462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497</v>
      </c>
      <c r="B59" s="296" t="s">
        <v>498</v>
      </c>
      <c r="C59" s="425" t="s">
        <v>1</v>
      </c>
      <c r="D59" s="296" t="s">
        <v>496</v>
      </c>
      <c r="E59" s="336" t="s">
        <v>507</v>
      </c>
      <c r="F59" s="238" t="s">
        <v>493</v>
      </c>
      <c r="G59" s="238" t="s">
        <v>494</v>
      </c>
      <c r="H59" s="239" t="s">
        <v>33</v>
      </c>
      <c r="I59" s="238" t="s">
        <v>495</v>
      </c>
      <c r="J59" s="238" t="s">
        <v>17</v>
      </c>
      <c r="K59" s="238" t="s">
        <v>18</v>
      </c>
      <c r="L59" s="297" t="s">
        <v>503</v>
      </c>
      <c r="M59" s="238" t="s">
        <v>30</v>
      </c>
      <c r="N59" s="238" t="s">
        <v>499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1175</v>
      </c>
      <c r="C61" s="286" t="s">
        <v>1176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83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1322</v>
      </c>
      <c r="C63" s="286" t="s">
        <v>1323</v>
      </c>
      <c r="D63" s="190" t="s">
        <v>83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69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84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85</v>
      </c>
      <c r="C66" s="286" t="s">
        <v>86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1417</v>
      </c>
      <c r="C67" s="286" t="s">
        <v>1418</v>
      </c>
      <c r="D67" s="190" t="s">
        <v>83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69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1023</v>
      </c>
      <c r="C70" s="286" t="s">
        <v>1024</v>
      </c>
      <c r="D70" s="190" t="s">
        <v>83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69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87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1025</v>
      </c>
      <c r="C73" s="286" t="s">
        <v>1026</v>
      </c>
      <c r="D73" s="190" t="s">
        <v>83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69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88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89</v>
      </c>
      <c r="C76" s="286" t="s">
        <v>917</v>
      </c>
      <c r="D76" s="190" t="s">
        <v>83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69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90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91</v>
      </c>
      <c r="C79" s="286" t="s">
        <v>1186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1416</v>
      </c>
      <c r="C80" s="286" t="s">
        <v>1400</v>
      </c>
      <c r="D80" s="190" t="s">
        <v>83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69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536</v>
      </c>
      <c r="E83" s="453"/>
      <c r="F83" s="452"/>
      <c r="G83" s="452"/>
      <c r="H83" s="452"/>
      <c r="J83" s="484" t="s">
        <v>537</v>
      </c>
      <c r="K83" s="452"/>
      <c r="L83" s="452"/>
      <c r="M83" s="452"/>
      <c r="N83" s="452" t="s">
        <v>537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545</v>
      </c>
      <c r="B85" s="452"/>
      <c r="C85" s="452" t="s">
        <v>813</v>
      </c>
      <c r="D85" s="452"/>
      <c r="E85" s="453"/>
      <c r="F85" s="452"/>
      <c r="G85" s="452"/>
      <c r="H85" s="452"/>
      <c r="J85" s="457" t="s">
        <v>621</v>
      </c>
      <c r="K85" s="452"/>
      <c r="L85" s="451"/>
      <c r="M85" s="452" t="s">
        <v>622</v>
      </c>
      <c r="N85" s="452"/>
      <c r="O85" s="455"/>
    </row>
    <row r="86" spans="1:15" s="37" customFormat="1" ht="18" customHeight="1">
      <c r="A86" s="451"/>
      <c r="B86" s="452"/>
      <c r="C86" s="452" t="s">
        <v>815</v>
      </c>
      <c r="D86" s="452"/>
      <c r="E86" s="453"/>
      <c r="F86" s="452"/>
      <c r="G86" s="452"/>
      <c r="H86" s="452"/>
      <c r="J86" s="456" t="s">
        <v>534</v>
      </c>
      <c r="K86" s="452"/>
      <c r="L86" s="452"/>
      <c r="M86" s="452" t="s">
        <v>535</v>
      </c>
      <c r="N86" s="452"/>
      <c r="O86" s="454"/>
    </row>
    <row r="87" spans="1:15" ht="33.75">
      <c r="A87" s="183" t="s">
        <v>0</v>
      </c>
      <c r="B87" s="20"/>
      <c r="C87" s="169" t="s">
        <v>851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530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1267</v>
      </c>
    </row>
    <row r="89" spans="1:15" ht="24.75">
      <c r="A89" s="10"/>
      <c r="B89" s="44"/>
      <c r="C89" s="414"/>
      <c r="D89" s="95" t="s">
        <v>1462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497</v>
      </c>
      <c r="B90" s="62" t="s">
        <v>498</v>
      </c>
      <c r="C90" s="415" t="s">
        <v>1</v>
      </c>
      <c r="D90" s="62" t="s">
        <v>496</v>
      </c>
      <c r="E90" s="339" t="s">
        <v>507</v>
      </c>
      <c r="F90" s="26" t="s">
        <v>493</v>
      </c>
      <c r="G90" s="26" t="s">
        <v>494</v>
      </c>
      <c r="H90" s="26" t="s">
        <v>33</v>
      </c>
      <c r="I90" s="26" t="s">
        <v>495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499</v>
      </c>
      <c r="O90" s="63" t="s">
        <v>19</v>
      </c>
    </row>
    <row r="91" spans="1:15" ht="18" customHeight="1" thickTop="1">
      <c r="A91" s="99" t="s">
        <v>92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1107</v>
      </c>
      <c r="C92" s="190" t="s">
        <v>1108</v>
      </c>
      <c r="D92" s="192" t="s">
        <v>93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300</v>
      </c>
      <c r="M92" s="189">
        <v>0</v>
      </c>
      <c r="N92" s="189">
        <f>F92+G92+H92+I92-J92+K92-L92+M92</f>
        <v>1944</v>
      </c>
      <c r="O92" s="29"/>
    </row>
    <row r="93" spans="1:15" s="200" customFormat="1" ht="16.5" customHeight="1">
      <c r="A93" s="521" t="s">
        <v>69</v>
      </c>
      <c r="B93" s="596"/>
      <c r="C93" s="517"/>
      <c r="D93" s="596"/>
      <c r="E93" s="597"/>
      <c r="F93" s="528">
        <f>F92</f>
        <v>2205</v>
      </c>
      <c r="G93" s="528">
        <f aca="true" t="shared" si="15" ref="G93:N93">G92</f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300</v>
      </c>
      <c r="M93" s="528">
        <f t="shared" si="15"/>
        <v>0</v>
      </c>
      <c r="N93" s="528">
        <f t="shared" si="15"/>
        <v>1944</v>
      </c>
      <c r="O93" s="598"/>
    </row>
    <row r="94" spans="1:15" ht="18" customHeight="1">
      <c r="A94" s="99" t="s">
        <v>94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1027</v>
      </c>
      <c r="C95" s="190" t="s">
        <v>1028</v>
      </c>
      <c r="D95" s="192" t="s">
        <v>93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69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95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1324</v>
      </c>
      <c r="C98" s="190" t="s">
        <v>1325</v>
      </c>
      <c r="D98" s="192" t="s">
        <v>93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69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96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3123102</v>
      </c>
      <c r="B101" s="189" t="s">
        <v>1029</v>
      </c>
      <c r="C101" s="190" t="s">
        <v>1030</v>
      </c>
      <c r="D101" s="192" t="s">
        <v>93</v>
      </c>
      <c r="E101" s="321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29"/>
    </row>
    <row r="102" spans="1:15" s="201" customFormat="1" ht="16.5" customHeight="1">
      <c r="A102" s="521" t="s">
        <v>69</v>
      </c>
      <c r="B102" s="528"/>
      <c r="C102" s="739"/>
      <c r="D102" s="528"/>
      <c r="E102" s="599"/>
      <c r="F102" s="528">
        <f aca="true" t="shared" si="18" ref="F102:N102">SUM(F101:F101)</f>
        <v>2205</v>
      </c>
      <c r="G102" s="528">
        <f t="shared" si="18"/>
        <v>0</v>
      </c>
      <c r="H102" s="528">
        <f t="shared" si="18"/>
        <v>0</v>
      </c>
      <c r="I102" s="528">
        <f t="shared" si="18"/>
        <v>0</v>
      </c>
      <c r="J102" s="528">
        <f t="shared" si="18"/>
        <v>0</v>
      </c>
      <c r="K102" s="528">
        <f t="shared" si="18"/>
        <v>39</v>
      </c>
      <c r="L102" s="528">
        <f t="shared" si="18"/>
        <v>0</v>
      </c>
      <c r="M102" s="528">
        <f t="shared" si="18"/>
        <v>0</v>
      </c>
      <c r="N102" s="528">
        <f t="shared" si="18"/>
        <v>2244</v>
      </c>
      <c r="O102" s="600"/>
    </row>
    <row r="103" spans="1:15" ht="18" customHeight="1">
      <c r="A103" s="99" t="s">
        <v>98</v>
      </c>
      <c r="B103" s="198"/>
      <c r="C103" s="199"/>
      <c r="D103" s="194"/>
      <c r="E103" s="322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3123112</v>
      </c>
      <c r="B104" s="189" t="s">
        <v>1031</v>
      </c>
      <c r="C104" s="190" t="s">
        <v>1032</v>
      </c>
      <c r="D104" s="192" t="s">
        <v>93</v>
      </c>
      <c r="E104" s="321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0</v>
      </c>
      <c r="M104" s="189">
        <v>0</v>
      </c>
      <c r="N104" s="189">
        <f>F104+G104+H104+I104-J104+K104-L104+M104</f>
        <v>2244</v>
      </c>
      <c r="O104" s="29"/>
    </row>
    <row r="105" spans="1:15" s="200" customFormat="1" ht="16.5" customHeight="1">
      <c r="A105" s="521" t="s">
        <v>69</v>
      </c>
      <c r="B105" s="596"/>
      <c r="C105" s="740"/>
      <c r="D105" s="596"/>
      <c r="E105" s="597"/>
      <c r="F105" s="528">
        <f aca="true" t="shared" si="19" ref="F105:N105">F104</f>
        <v>2205</v>
      </c>
      <c r="G105" s="528">
        <f t="shared" si="19"/>
        <v>0</v>
      </c>
      <c r="H105" s="528">
        <f t="shared" si="19"/>
        <v>0</v>
      </c>
      <c r="I105" s="528">
        <f t="shared" si="19"/>
        <v>0</v>
      </c>
      <c r="J105" s="528">
        <f t="shared" si="19"/>
        <v>0</v>
      </c>
      <c r="K105" s="528">
        <f t="shared" si="19"/>
        <v>39</v>
      </c>
      <c r="L105" s="528">
        <f t="shared" si="19"/>
        <v>0</v>
      </c>
      <c r="M105" s="528">
        <f t="shared" si="19"/>
        <v>0</v>
      </c>
      <c r="N105" s="528">
        <f t="shared" si="19"/>
        <v>2244</v>
      </c>
      <c r="O105" s="598"/>
    </row>
    <row r="106" spans="1:15" ht="18" customHeight="1">
      <c r="A106" s="99" t="s">
        <v>99</v>
      </c>
      <c r="B106" s="198"/>
      <c r="C106" s="199"/>
      <c r="D106" s="194"/>
      <c r="E106" s="322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3123121</v>
      </c>
      <c r="B107" s="189" t="s">
        <v>484</v>
      </c>
      <c r="C107" s="190" t="s">
        <v>853</v>
      </c>
      <c r="D107" s="192" t="s">
        <v>93</v>
      </c>
      <c r="E107" s="321">
        <v>15</v>
      </c>
      <c r="F107" s="189">
        <v>2205</v>
      </c>
      <c r="G107" s="189">
        <v>0</v>
      </c>
      <c r="H107" s="189">
        <v>0</v>
      </c>
      <c r="I107" s="189">
        <v>0</v>
      </c>
      <c r="J107" s="189">
        <v>0</v>
      </c>
      <c r="K107" s="189">
        <v>39</v>
      </c>
      <c r="L107" s="189">
        <v>0</v>
      </c>
      <c r="M107" s="189">
        <v>0.2</v>
      </c>
      <c r="N107" s="189">
        <f>F107+G107+H107+I107-J107+K107-L107-M107</f>
        <v>2243.8</v>
      </c>
      <c r="O107" s="29"/>
    </row>
    <row r="108" spans="1:15" s="200" customFormat="1" ht="16.5" customHeight="1">
      <c r="A108" s="521" t="s">
        <v>69</v>
      </c>
      <c r="B108" s="596"/>
      <c r="C108" s="740"/>
      <c r="D108" s="596"/>
      <c r="E108" s="597"/>
      <c r="F108" s="528">
        <f aca="true" t="shared" si="20" ref="F108:N108">F107</f>
        <v>2205</v>
      </c>
      <c r="G108" s="528">
        <f t="shared" si="20"/>
        <v>0</v>
      </c>
      <c r="H108" s="528">
        <f t="shared" si="20"/>
        <v>0</v>
      </c>
      <c r="I108" s="528">
        <f t="shared" si="20"/>
        <v>0</v>
      </c>
      <c r="J108" s="528">
        <f t="shared" si="20"/>
        <v>0</v>
      </c>
      <c r="K108" s="528">
        <f t="shared" si="20"/>
        <v>39</v>
      </c>
      <c r="L108" s="528">
        <f t="shared" si="20"/>
        <v>0</v>
      </c>
      <c r="M108" s="528">
        <f t="shared" si="20"/>
        <v>0.2</v>
      </c>
      <c r="N108" s="528">
        <f t="shared" si="20"/>
        <v>2243.8</v>
      </c>
      <c r="O108" s="598"/>
    </row>
    <row r="109" spans="1:15" ht="18" customHeight="1">
      <c r="A109" s="99" t="s">
        <v>100</v>
      </c>
      <c r="B109" s="198"/>
      <c r="C109" s="199"/>
      <c r="D109" s="194"/>
      <c r="E109" s="322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3123132</v>
      </c>
      <c r="B110" s="189" t="s">
        <v>1033</v>
      </c>
      <c r="C110" s="190" t="s">
        <v>1034</v>
      </c>
      <c r="D110" s="192" t="s">
        <v>93</v>
      </c>
      <c r="E110" s="321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0</v>
      </c>
      <c r="M110" s="189">
        <v>0</v>
      </c>
      <c r="N110" s="189">
        <f>F110+G110+H110+I110-J110+K110-L110+M110</f>
        <v>2244</v>
      </c>
      <c r="O110" s="29"/>
    </row>
    <row r="111" spans="1:15" s="200" customFormat="1" ht="16.5" customHeight="1">
      <c r="A111" s="521" t="s">
        <v>69</v>
      </c>
      <c r="B111" s="596"/>
      <c r="C111" s="517"/>
      <c r="D111" s="596"/>
      <c r="E111" s="597"/>
      <c r="F111" s="528">
        <f aca="true" t="shared" si="21" ref="F111:N111">F110</f>
        <v>2205</v>
      </c>
      <c r="G111" s="528">
        <f t="shared" si="21"/>
        <v>0</v>
      </c>
      <c r="H111" s="528">
        <f t="shared" si="21"/>
        <v>0</v>
      </c>
      <c r="I111" s="528">
        <f t="shared" si="21"/>
        <v>0</v>
      </c>
      <c r="J111" s="528">
        <f t="shared" si="21"/>
        <v>0</v>
      </c>
      <c r="K111" s="528">
        <f t="shared" si="21"/>
        <v>39</v>
      </c>
      <c r="L111" s="528">
        <f t="shared" si="21"/>
        <v>0</v>
      </c>
      <c r="M111" s="528">
        <f t="shared" si="21"/>
        <v>0</v>
      </c>
      <c r="N111" s="528">
        <f t="shared" si="21"/>
        <v>2244</v>
      </c>
      <c r="O111" s="598"/>
    </row>
    <row r="112" spans="1:15" ht="21" customHeight="1">
      <c r="A112" s="51"/>
      <c r="B112" s="181" t="s">
        <v>31</v>
      </c>
      <c r="C112" s="422"/>
      <c r="D112" s="53"/>
      <c r="E112" s="341"/>
      <c r="F112" s="195">
        <f aca="true" t="shared" si="22" ref="F112:N112">F93+F96+F99+F102+F105+F108+F111</f>
        <v>15435</v>
      </c>
      <c r="G112" s="195">
        <f t="shared" si="22"/>
        <v>0</v>
      </c>
      <c r="H112" s="195">
        <f t="shared" si="22"/>
        <v>0</v>
      </c>
      <c r="I112" s="195">
        <f t="shared" si="22"/>
        <v>0</v>
      </c>
      <c r="J112" s="195">
        <f t="shared" si="22"/>
        <v>0</v>
      </c>
      <c r="K112" s="195">
        <f t="shared" si="22"/>
        <v>273</v>
      </c>
      <c r="L112" s="195">
        <f t="shared" si="22"/>
        <v>300</v>
      </c>
      <c r="M112" s="195">
        <f t="shared" si="22"/>
        <v>0.2</v>
      </c>
      <c r="N112" s="195">
        <f t="shared" si="22"/>
        <v>15407.8</v>
      </c>
      <c r="O112" s="54"/>
    </row>
    <row r="113" spans="1:15" ht="15.75" customHeight="1">
      <c r="A113" s="459"/>
      <c r="B113" s="400"/>
      <c r="C113" s="460"/>
      <c r="D113" s="461"/>
      <c r="E113" s="462"/>
      <c r="F113" s="458"/>
      <c r="G113" s="463"/>
      <c r="H113" s="463"/>
      <c r="I113" s="463"/>
      <c r="J113" s="463"/>
      <c r="K113" s="463"/>
      <c r="L113" s="463"/>
      <c r="M113" s="463"/>
      <c r="N113" s="463"/>
      <c r="O113" s="464"/>
    </row>
    <row r="114" spans="1:15" ht="20.25" customHeight="1">
      <c r="A114" s="451"/>
      <c r="B114" s="452"/>
      <c r="C114" s="452"/>
      <c r="D114" s="452" t="s">
        <v>536</v>
      </c>
      <c r="E114" s="453"/>
      <c r="F114" s="452"/>
      <c r="G114" s="452"/>
      <c r="H114" s="452"/>
      <c r="J114" s="457" t="s">
        <v>537</v>
      </c>
      <c r="K114" s="457"/>
      <c r="L114" s="452"/>
      <c r="M114" s="452"/>
      <c r="N114" s="452" t="s">
        <v>537</v>
      </c>
      <c r="O114" s="454"/>
    </row>
    <row r="115" spans="1:15" s="187" customFormat="1" ht="18.75">
      <c r="A115" s="451"/>
      <c r="B115" s="452"/>
      <c r="C115" s="452"/>
      <c r="D115" s="452"/>
      <c r="E115" s="453"/>
      <c r="F115" s="452"/>
      <c r="G115" s="452"/>
      <c r="H115" s="452"/>
      <c r="J115" s="466"/>
      <c r="K115" s="475"/>
      <c r="L115" s="451"/>
      <c r="M115" s="452"/>
      <c r="N115" s="452"/>
      <c r="O115" s="455"/>
    </row>
    <row r="116" spans="1:15" s="187" customFormat="1" ht="18.75">
      <c r="A116" s="451" t="s">
        <v>545</v>
      </c>
      <c r="B116" s="452"/>
      <c r="C116" s="452" t="s">
        <v>813</v>
      </c>
      <c r="D116" s="452"/>
      <c r="E116" s="453"/>
      <c r="F116" s="452"/>
      <c r="G116" s="452"/>
      <c r="H116" s="452"/>
      <c r="J116" s="457" t="s">
        <v>621</v>
      </c>
      <c r="K116" s="475"/>
      <c r="L116" s="451"/>
      <c r="M116" s="452" t="s">
        <v>622</v>
      </c>
      <c r="N116" s="452"/>
      <c r="O116" s="455"/>
    </row>
    <row r="117" spans="1:15" s="37" customFormat="1" ht="18" customHeight="1">
      <c r="A117" s="451"/>
      <c r="B117" s="452"/>
      <c r="C117" s="452" t="s">
        <v>815</v>
      </c>
      <c r="D117" s="452"/>
      <c r="E117" s="453"/>
      <c r="F117" s="452"/>
      <c r="G117" s="452"/>
      <c r="H117" s="452"/>
      <c r="J117" s="456" t="s">
        <v>534</v>
      </c>
      <c r="K117" s="456"/>
      <c r="L117" s="452"/>
      <c r="M117" s="452" t="s">
        <v>535</v>
      </c>
      <c r="N117" s="452"/>
      <c r="O117" s="454"/>
    </row>
    <row r="118" spans="1:15" ht="33.75">
      <c r="A118" s="183" t="s">
        <v>0</v>
      </c>
      <c r="B118" s="20"/>
      <c r="C118" s="169" t="s">
        <v>851</v>
      </c>
      <c r="D118" s="169"/>
      <c r="E118" s="327"/>
      <c r="F118" s="55"/>
      <c r="G118" s="4"/>
      <c r="H118" s="4"/>
      <c r="I118" s="4"/>
      <c r="J118" s="4"/>
      <c r="K118" s="4"/>
      <c r="L118" s="4"/>
      <c r="M118" s="4"/>
      <c r="N118" s="4"/>
      <c r="O118" s="27"/>
    </row>
    <row r="119" spans="1:15" ht="20.25">
      <c r="A119" s="6"/>
      <c r="B119" s="96" t="s">
        <v>20</v>
      </c>
      <c r="C119" s="413"/>
      <c r="D119" s="7"/>
      <c r="E119" s="317"/>
      <c r="F119" s="7"/>
      <c r="G119" s="7"/>
      <c r="H119" s="7"/>
      <c r="I119" s="8"/>
      <c r="J119" s="7"/>
      <c r="K119" s="7"/>
      <c r="L119" s="8"/>
      <c r="M119" s="7"/>
      <c r="N119" s="7"/>
      <c r="O119" s="402" t="s">
        <v>1268</v>
      </c>
    </row>
    <row r="120" spans="1:15" ht="22.5" customHeight="1">
      <c r="A120" s="10"/>
      <c r="B120" s="44"/>
      <c r="C120" s="414"/>
      <c r="D120" s="95" t="s">
        <v>1462</v>
      </c>
      <c r="E120" s="318"/>
      <c r="F120" s="12"/>
      <c r="G120" s="12"/>
      <c r="H120" s="12"/>
      <c r="I120" s="12"/>
      <c r="J120" s="12"/>
      <c r="K120" s="12"/>
      <c r="L120" s="12"/>
      <c r="M120" s="12"/>
      <c r="N120" s="12"/>
      <c r="O120" s="28"/>
    </row>
    <row r="121" spans="1:15" s="406" customFormat="1" ht="45" customHeight="1" thickBot="1">
      <c r="A121" s="299" t="s">
        <v>497</v>
      </c>
      <c r="B121" s="300" t="s">
        <v>498</v>
      </c>
      <c r="C121" s="427" t="s">
        <v>1</v>
      </c>
      <c r="D121" s="300" t="s">
        <v>496</v>
      </c>
      <c r="E121" s="342" t="s">
        <v>507</v>
      </c>
      <c r="F121" s="213" t="s">
        <v>493</v>
      </c>
      <c r="G121" s="213" t="s">
        <v>494</v>
      </c>
      <c r="H121" s="210" t="s">
        <v>33</v>
      </c>
      <c r="I121" s="213" t="s">
        <v>495</v>
      </c>
      <c r="J121" s="213" t="s">
        <v>17</v>
      </c>
      <c r="K121" s="213" t="s">
        <v>18</v>
      </c>
      <c r="L121" s="215" t="s">
        <v>503</v>
      </c>
      <c r="M121" s="213" t="s">
        <v>30</v>
      </c>
      <c r="N121" s="213" t="s">
        <v>499</v>
      </c>
      <c r="O121" s="301" t="s">
        <v>19</v>
      </c>
    </row>
    <row r="122" spans="1:15" ht="33" customHeight="1" thickTop="1">
      <c r="A122" s="100" t="s">
        <v>5</v>
      </c>
      <c r="B122" s="81"/>
      <c r="C122" s="416"/>
      <c r="D122" s="82"/>
      <c r="E122" s="343"/>
      <c r="F122" s="81"/>
      <c r="G122" s="81"/>
      <c r="H122" s="81"/>
      <c r="I122" s="81"/>
      <c r="J122" s="81"/>
      <c r="K122" s="81"/>
      <c r="L122" s="81"/>
      <c r="M122" s="81"/>
      <c r="N122" s="81"/>
      <c r="O122" s="76"/>
    </row>
    <row r="123" spans="1:15" ht="42" customHeight="1">
      <c r="A123" s="170">
        <v>320002</v>
      </c>
      <c r="B123" s="191" t="s">
        <v>651</v>
      </c>
      <c r="C123" s="680" t="s">
        <v>899</v>
      </c>
      <c r="D123" s="408" t="s">
        <v>652</v>
      </c>
      <c r="E123" s="314">
        <v>15</v>
      </c>
      <c r="F123" s="189">
        <v>3467</v>
      </c>
      <c r="G123" s="189">
        <v>0</v>
      </c>
      <c r="H123" s="189">
        <v>0</v>
      </c>
      <c r="I123" s="189">
        <v>0</v>
      </c>
      <c r="J123" s="189">
        <v>148</v>
      </c>
      <c r="K123" s="189">
        <v>0</v>
      </c>
      <c r="L123" s="189">
        <v>0</v>
      </c>
      <c r="M123" s="189">
        <v>0</v>
      </c>
      <c r="N123" s="189">
        <f>F123+G123+H123+I123-J123+K123-L123+M123</f>
        <v>3319</v>
      </c>
      <c r="O123" s="43"/>
    </row>
    <row r="124" spans="1:15" ht="42" customHeight="1">
      <c r="A124" s="170">
        <v>3130101</v>
      </c>
      <c r="B124" s="189" t="s">
        <v>434</v>
      </c>
      <c r="C124" s="286" t="s">
        <v>101</v>
      </c>
      <c r="D124" s="190" t="s">
        <v>53</v>
      </c>
      <c r="E124" s="314">
        <v>15</v>
      </c>
      <c r="F124" s="189">
        <v>3549</v>
      </c>
      <c r="G124" s="189">
        <v>0</v>
      </c>
      <c r="H124" s="189">
        <v>0</v>
      </c>
      <c r="I124" s="189">
        <v>0</v>
      </c>
      <c r="J124" s="189">
        <v>175</v>
      </c>
      <c r="K124" s="189">
        <v>0</v>
      </c>
      <c r="L124" s="189">
        <v>0</v>
      </c>
      <c r="M124" s="189">
        <v>0</v>
      </c>
      <c r="N124" s="189">
        <f>F124+G124+H124+I124-J124+K124-L124+M124</f>
        <v>3374</v>
      </c>
      <c r="O124" s="43"/>
    </row>
    <row r="125" spans="1:15" ht="42" customHeight="1">
      <c r="A125" s="170">
        <v>3130102</v>
      </c>
      <c r="B125" s="189" t="s">
        <v>102</v>
      </c>
      <c r="C125" s="286" t="s">
        <v>103</v>
      </c>
      <c r="D125" s="190" t="s">
        <v>53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>
      <c r="A126" s="170">
        <v>5200001</v>
      </c>
      <c r="B126" s="189" t="s">
        <v>104</v>
      </c>
      <c r="C126" s="286" t="s">
        <v>105</v>
      </c>
      <c r="D126" s="190" t="s">
        <v>53</v>
      </c>
      <c r="E126" s="314">
        <v>15</v>
      </c>
      <c r="F126" s="189">
        <v>4750</v>
      </c>
      <c r="G126" s="189">
        <v>0</v>
      </c>
      <c r="H126" s="189">
        <v>0</v>
      </c>
      <c r="I126" s="189">
        <v>0</v>
      </c>
      <c r="J126" s="189">
        <v>479</v>
      </c>
      <c r="K126" s="189">
        <v>0</v>
      </c>
      <c r="L126" s="189">
        <v>0</v>
      </c>
      <c r="M126" s="189">
        <v>0</v>
      </c>
      <c r="N126" s="189">
        <f>F126+G126+H126+I126-J126+K126-L126+M126</f>
        <v>4271</v>
      </c>
      <c r="O126" s="122"/>
    </row>
    <row r="127" spans="1:15" s="202" customFormat="1" ht="27" customHeight="1">
      <c r="A127" s="515" t="s">
        <v>69</v>
      </c>
      <c r="B127" s="516"/>
      <c r="C127" s="517"/>
      <c r="D127" s="516"/>
      <c r="E127" s="518"/>
      <c r="F127" s="519">
        <f>SUM(F123:F126)</f>
        <v>15315</v>
      </c>
      <c r="G127" s="519">
        <f aca="true" t="shared" si="23" ref="G127:M127">SUM(G123:G126)</f>
        <v>0</v>
      </c>
      <c r="H127" s="519">
        <f t="shared" si="23"/>
        <v>0</v>
      </c>
      <c r="I127" s="519">
        <f t="shared" si="23"/>
        <v>0</v>
      </c>
      <c r="J127" s="519">
        <f>SUM(J123:J126)</f>
        <v>977</v>
      </c>
      <c r="K127" s="519">
        <f t="shared" si="23"/>
        <v>0</v>
      </c>
      <c r="L127" s="519">
        <f t="shared" si="23"/>
        <v>0</v>
      </c>
      <c r="M127" s="519">
        <f t="shared" si="23"/>
        <v>0</v>
      </c>
      <c r="N127" s="519">
        <f>SUM(N123:N126)</f>
        <v>14338</v>
      </c>
      <c r="O127" s="520"/>
    </row>
    <row r="128" spans="1:15" ht="33" customHeight="1">
      <c r="A128" s="100" t="s">
        <v>37</v>
      </c>
      <c r="B128" s="198"/>
      <c r="C128" s="417"/>
      <c r="D128" s="199"/>
      <c r="E128" s="344"/>
      <c r="F128" s="198"/>
      <c r="G128" s="198"/>
      <c r="H128" s="198"/>
      <c r="I128" s="198"/>
      <c r="J128" s="198"/>
      <c r="K128" s="198"/>
      <c r="L128" s="198"/>
      <c r="M128" s="198"/>
      <c r="N128" s="198"/>
      <c r="O128" s="76"/>
    </row>
    <row r="129" spans="1:15" s="41" customFormat="1" ht="42" customHeight="1">
      <c r="A129" s="683">
        <v>330002</v>
      </c>
      <c r="B129" s="684" t="s">
        <v>1170</v>
      </c>
      <c r="C129" s="680" t="s">
        <v>706</v>
      </c>
      <c r="D129" s="192" t="s">
        <v>406</v>
      </c>
      <c r="E129" s="321">
        <v>15</v>
      </c>
      <c r="F129" s="189">
        <v>3467</v>
      </c>
      <c r="G129" s="189">
        <v>0</v>
      </c>
      <c r="H129" s="189">
        <v>0</v>
      </c>
      <c r="I129" s="189">
        <v>0</v>
      </c>
      <c r="J129" s="189">
        <v>148</v>
      </c>
      <c r="K129" s="189">
        <v>0</v>
      </c>
      <c r="L129" s="189">
        <v>0</v>
      </c>
      <c r="M129" s="189">
        <v>0</v>
      </c>
      <c r="N129" s="189">
        <f>F129+G129+H129+I129-J129+K129-L129+M129</f>
        <v>3319</v>
      </c>
      <c r="O129" s="16"/>
    </row>
    <row r="130" spans="1:15" s="41" customFormat="1" ht="27" customHeight="1">
      <c r="A130" s="515" t="s">
        <v>69</v>
      </c>
      <c r="B130" s="516"/>
      <c r="C130" s="517"/>
      <c r="D130" s="516"/>
      <c r="E130" s="518"/>
      <c r="F130" s="519">
        <f>F129</f>
        <v>3467</v>
      </c>
      <c r="G130" s="519">
        <f aca="true" t="shared" si="24" ref="G130:M130">G129</f>
        <v>0</v>
      </c>
      <c r="H130" s="519">
        <f t="shared" si="24"/>
        <v>0</v>
      </c>
      <c r="I130" s="519">
        <f t="shared" si="24"/>
        <v>0</v>
      </c>
      <c r="J130" s="519">
        <f>J129</f>
        <v>148</v>
      </c>
      <c r="K130" s="519">
        <f t="shared" si="24"/>
        <v>0</v>
      </c>
      <c r="L130" s="519">
        <f t="shared" si="24"/>
        <v>0</v>
      </c>
      <c r="M130" s="519">
        <f t="shared" si="24"/>
        <v>0</v>
      </c>
      <c r="N130" s="519">
        <f>N129</f>
        <v>3319</v>
      </c>
      <c r="O130" s="1041"/>
    </row>
    <row r="131" spans="1:15" ht="33" customHeight="1">
      <c r="A131" s="100" t="s">
        <v>108</v>
      </c>
      <c r="B131" s="198"/>
      <c r="C131" s="417"/>
      <c r="D131" s="193"/>
      <c r="E131" s="330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ht="42" customHeight="1">
      <c r="A132" s="170">
        <v>340001</v>
      </c>
      <c r="B132" s="191" t="s">
        <v>653</v>
      </c>
      <c r="C132" s="680" t="s">
        <v>707</v>
      </c>
      <c r="D132" s="408" t="s">
        <v>654</v>
      </c>
      <c r="E132" s="314">
        <v>15</v>
      </c>
      <c r="F132" s="189">
        <v>3467</v>
      </c>
      <c r="G132" s="189">
        <v>0</v>
      </c>
      <c r="H132" s="189">
        <v>0</v>
      </c>
      <c r="I132" s="189">
        <v>0</v>
      </c>
      <c r="J132" s="189">
        <v>148</v>
      </c>
      <c r="K132" s="189">
        <v>0</v>
      </c>
      <c r="L132" s="189">
        <v>0</v>
      </c>
      <c r="M132" s="189">
        <v>0</v>
      </c>
      <c r="N132" s="189">
        <f>F132+G132+H132+I132-J132+K132-L132+M132</f>
        <v>3319</v>
      </c>
      <c r="O132" s="678"/>
    </row>
    <row r="133" spans="1:15" s="202" customFormat="1" ht="27" customHeight="1">
      <c r="A133" s="515" t="s">
        <v>69</v>
      </c>
      <c r="B133" s="516"/>
      <c r="C133" s="517"/>
      <c r="D133" s="516"/>
      <c r="E133" s="518"/>
      <c r="F133" s="519">
        <f aca="true" t="shared" si="25" ref="F133:N133">F132</f>
        <v>3467</v>
      </c>
      <c r="G133" s="519">
        <f t="shared" si="25"/>
        <v>0</v>
      </c>
      <c r="H133" s="519">
        <f t="shared" si="25"/>
        <v>0</v>
      </c>
      <c r="I133" s="519">
        <f t="shared" si="25"/>
        <v>0</v>
      </c>
      <c r="J133" s="519">
        <f t="shared" si="25"/>
        <v>148</v>
      </c>
      <c r="K133" s="519">
        <f t="shared" si="25"/>
        <v>0</v>
      </c>
      <c r="L133" s="519">
        <f t="shared" si="25"/>
        <v>0</v>
      </c>
      <c r="M133" s="519">
        <f t="shared" si="25"/>
        <v>0</v>
      </c>
      <c r="N133" s="519">
        <f t="shared" si="25"/>
        <v>3319</v>
      </c>
      <c r="O133" s="520"/>
    </row>
    <row r="134" spans="1:15" s="23" customFormat="1" ht="33" customHeight="1">
      <c r="A134" s="92"/>
      <c r="B134" s="181" t="s">
        <v>31</v>
      </c>
      <c r="C134" s="426"/>
      <c r="D134" s="71"/>
      <c r="E134" s="345"/>
      <c r="F134" s="195">
        <f>F127+F130+F133</f>
        <v>22249</v>
      </c>
      <c r="G134" s="195">
        <f aca="true" t="shared" si="26" ref="G134:M134">G127+G130+G133</f>
        <v>0</v>
      </c>
      <c r="H134" s="195">
        <f t="shared" si="26"/>
        <v>0</v>
      </c>
      <c r="I134" s="195">
        <f t="shared" si="26"/>
        <v>0</v>
      </c>
      <c r="J134" s="195">
        <f>J127+J130+J133</f>
        <v>1273</v>
      </c>
      <c r="K134" s="195">
        <f t="shared" si="26"/>
        <v>0</v>
      </c>
      <c r="L134" s="195">
        <f t="shared" si="26"/>
        <v>0</v>
      </c>
      <c r="M134" s="195">
        <f t="shared" si="26"/>
        <v>0</v>
      </c>
      <c r="N134" s="195">
        <f>N127+N130+N133</f>
        <v>20976</v>
      </c>
      <c r="O134" s="58"/>
    </row>
    <row r="135" spans="1:15" s="188" customFormat="1" ht="42.75" customHeight="1">
      <c r="A135" s="451"/>
      <c r="B135" s="452"/>
      <c r="C135" s="452"/>
      <c r="D135" s="452" t="s">
        <v>536</v>
      </c>
      <c r="E135" s="453"/>
      <c r="F135" s="452"/>
      <c r="G135" s="452"/>
      <c r="H135" s="452"/>
      <c r="J135" s="466" t="s">
        <v>537</v>
      </c>
      <c r="K135" s="466"/>
      <c r="L135" s="452"/>
      <c r="M135" s="452"/>
      <c r="N135" s="452" t="s">
        <v>537</v>
      </c>
      <c r="O135" s="454"/>
    </row>
    <row r="136" spans="1:15" ht="18.75">
      <c r="A136" s="451" t="s">
        <v>545</v>
      </c>
      <c r="B136" s="452"/>
      <c r="C136" s="452" t="s">
        <v>813</v>
      </c>
      <c r="D136" s="452"/>
      <c r="E136" s="453"/>
      <c r="F136" s="452"/>
      <c r="G136" s="452"/>
      <c r="H136" s="452"/>
      <c r="J136" s="457" t="s">
        <v>621</v>
      </c>
      <c r="K136" s="475"/>
      <c r="L136" s="451"/>
      <c r="M136" s="452" t="s">
        <v>622</v>
      </c>
      <c r="N136" s="452"/>
      <c r="O136" s="455"/>
    </row>
    <row r="137" spans="1:15" ht="18.75">
      <c r="A137" s="451"/>
      <c r="B137" s="452"/>
      <c r="C137" s="452" t="s">
        <v>815</v>
      </c>
      <c r="D137" s="452"/>
      <c r="E137" s="453"/>
      <c r="F137" s="452"/>
      <c r="G137" s="452"/>
      <c r="H137" s="452"/>
      <c r="J137" s="456" t="s">
        <v>534</v>
      </c>
      <c r="K137" s="465"/>
      <c r="L137" s="452"/>
      <c r="M137" s="452" t="s">
        <v>535</v>
      </c>
      <c r="N137" s="452"/>
      <c r="O137" s="454"/>
    </row>
    <row r="138" spans="1:15" ht="51" customHeight="1">
      <c r="A138" s="183" t="s">
        <v>0</v>
      </c>
      <c r="B138" s="33"/>
      <c r="C138" s="738" t="s">
        <v>851</v>
      </c>
      <c r="D138" s="738"/>
      <c r="E138" s="327"/>
      <c r="F138" s="4"/>
      <c r="G138" s="4"/>
      <c r="H138" s="4"/>
      <c r="I138" s="4"/>
      <c r="J138" s="4"/>
      <c r="K138" s="4"/>
      <c r="L138" s="4"/>
      <c r="M138" s="4"/>
      <c r="N138" s="4"/>
      <c r="O138" s="27"/>
    </row>
    <row r="139" spans="1:15" ht="20.25">
      <c r="A139" s="6"/>
      <c r="B139" s="96" t="s">
        <v>21</v>
      </c>
      <c r="C139" s="413"/>
      <c r="D139" s="7"/>
      <c r="E139" s="317"/>
      <c r="F139" s="7"/>
      <c r="G139" s="7"/>
      <c r="H139" s="7"/>
      <c r="I139" s="8"/>
      <c r="J139" s="7"/>
      <c r="K139" s="7"/>
      <c r="L139" s="8"/>
      <c r="M139" s="7"/>
      <c r="N139" s="7"/>
      <c r="O139" s="402" t="s">
        <v>1269</v>
      </c>
    </row>
    <row r="140" spans="1:15" ht="24.75">
      <c r="A140" s="10"/>
      <c r="B140" s="11"/>
      <c r="C140" s="414"/>
      <c r="D140" s="95" t="s">
        <v>1462</v>
      </c>
      <c r="E140" s="318"/>
      <c r="F140" s="12"/>
      <c r="G140" s="12"/>
      <c r="H140" s="12"/>
      <c r="I140" s="12"/>
      <c r="J140" s="12"/>
      <c r="K140" s="12"/>
      <c r="L140" s="12"/>
      <c r="M140" s="12"/>
      <c r="N140" s="12"/>
      <c r="O140" s="28"/>
    </row>
    <row r="141" spans="1:15" s="237" customFormat="1" ht="38.25" customHeight="1" thickBot="1">
      <c r="A141" s="208" t="s">
        <v>497</v>
      </c>
      <c r="B141" s="209" t="s">
        <v>498</v>
      </c>
      <c r="C141" s="427" t="s">
        <v>1</v>
      </c>
      <c r="D141" s="214" t="s">
        <v>496</v>
      </c>
      <c r="E141" s="347" t="s">
        <v>507</v>
      </c>
      <c r="F141" s="210" t="s">
        <v>493</v>
      </c>
      <c r="G141" s="215" t="s">
        <v>494</v>
      </c>
      <c r="H141" s="210" t="s">
        <v>33</v>
      </c>
      <c r="I141" s="215" t="s">
        <v>495</v>
      </c>
      <c r="J141" s="215" t="s">
        <v>17</v>
      </c>
      <c r="K141" s="215" t="s">
        <v>18</v>
      </c>
      <c r="L141" s="215" t="s">
        <v>503</v>
      </c>
      <c r="M141" s="210" t="s">
        <v>30</v>
      </c>
      <c r="N141" s="210" t="s">
        <v>499</v>
      </c>
      <c r="O141" s="216" t="s">
        <v>19</v>
      </c>
    </row>
    <row r="142" spans="1:15" ht="33" customHeight="1" thickTop="1">
      <c r="A142" s="102" t="s">
        <v>109</v>
      </c>
      <c r="B142" s="77"/>
      <c r="C142" s="416"/>
      <c r="D142" s="77"/>
      <c r="E142" s="340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1:16" ht="54.75" customHeight="1">
      <c r="A143" s="108">
        <v>400001</v>
      </c>
      <c r="B143" s="189" t="s">
        <v>642</v>
      </c>
      <c r="C143" s="286" t="s">
        <v>765</v>
      </c>
      <c r="D143" s="192" t="s">
        <v>643</v>
      </c>
      <c r="E143" s="321">
        <v>15</v>
      </c>
      <c r="F143" s="189">
        <v>14325</v>
      </c>
      <c r="G143" s="189">
        <v>0</v>
      </c>
      <c r="H143" s="189">
        <v>0</v>
      </c>
      <c r="I143" s="189">
        <v>0</v>
      </c>
      <c r="J143" s="189">
        <v>2601</v>
      </c>
      <c r="K143" s="189">
        <v>0</v>
      </c>
      <c r="L143" s="189">
        <v>0</v>
      </c>
      <c r="M143" s="189">
        <v>0</v>
      </c>
      <c r="N143" s="189">
        <f>F143+G143+H143+I143-J143+K143-L143+M143</f>
        <v>11724</v>
      </c>
      <c r="O143" s="43"/>
      <c r="P143" s="41"/>
    </row>
    <row r="144" spans="1:15" s="202" customFormat="1" ht="27.75" customHeight="1">
      <c r="A144" s="515" t="s">
        <v>69</v>
      </c>
      <c r="B144" s="516"/>
      <c r="C144" s="517"/>
      <c r="D144" s="516"/>
      <c r="E144" s="518"/>
      <c r="F144" s="519">
        <f aca="true" t="shared" si="27" ref="F144:N144">SUM(F143:F143)</f>
        <v>14325</v>
      </c>
      <c r="G144" s="519">
        <f t="shared" si="27"/>
        <v>0</v>
      </c>
      <c r="H144" s="519">
        <f t="shared" si="27"/>
        <v>0</v>
      </c>
      <c r="I144" s="519">
        <f t="shared" si="27"/>
        <v>0</v>
      </c>
      <c r="J144" s="519">
        <f t="shared" si="27"/>
        <v>2601</v>
      </c>
      <c r="K144" s="519">
        <f t="shared" si="27"/>
        <v>0</v>
      </c>
      <c r="L144" s="519">
        <f t="shared" si="27"/>
        <v>0</v>
      </c>
      <c r="M144" s="519">
        <f t="shared" si="27"/>
        <v>0</v>
      </c>
      <c r="N144" s="519">
        <f t="shared" si="27"/>
        <v>11724</v>
      </c>
      <c r="O144" s="520"/>
    </row>
    <row r="145" spans="1:15" s="23" customFormat="1" ht="33" customHeight="1">
      <c r="A145" s="56"/>
      <c r="B145" s="181" t="s">
        <v>31</v>
      </c>
      <c r="C145" s="419"/>
      <c r="D145" s="195"/>
      <c r="E145" s="324"/>
      <c r="F145" s="195">
        <f aca="true" t="shared" si="28" ref="F145:N145">F144</f>
        <v>14325</v>
      </c>
      <c r="G145" s="195">
        <f t="shared" si="28"/>
        <v>0</v>
      </c>
      <c r="H145" s="195">
        <f t="shared" si="28"/>
        <v>0</v>
      </c>
      <c r="I145" s="195">
        <f t="shared" si="28"/>
        <v>0</v>
      </c>
      <c r="J145" s="195">
        <f t="shared" si="28"/>
        <v>2601</v>
      </c>
      <c r="K145" s="195">
        <f t="shared" si="28"/>
        <v>0</v>
      </c>
      <c r="L145" s="195">
        <f t="shared" si="28"/>
        <v>0</v>
      </c>
      <c r="M145" s="195">
        <f t="shared" si="28"/>
        <v>0</v>
      </c>
      <c r="N145" s="195">
        <f t="shared" si="28"/>
        <v>11724</v>
      </c>
      <c r="O145" s="58"/>
    </row>
    <row r="146" spans="11:13" ht="40.5" customHeight="1">
      <c r="K146" s="123"/>
      <c r="M146" s="123"/>
    </row>
    <row r="147" spans="1:15" s="187" customFormat="1" ht="18.75">
      <c r="A147" s="451"/>
      <c r="B147" s="452"/>
      <c r="C147" s="452"/>
      <c r="D147" s="452" t="s">
        <v>536</v>
      </c>
      <c r="E147" s="453"/>
      <c r="F147" s="452"/>
      <c r="G147" s="452"/>
      <c r="H147" s="452"/>
      <c r="J147" s="457" t="s">
        <v>537</v>
      </c>
      <c r="K147" s="457"/>
      <c r="L147" s="452"/>
      <c r="M147" s="452"/>
      <c r="N147" s="452" t="s">
        <v>537</v>
      </c>
      <c r="O147" s="454"/>
    </row>
    <row r="148" spans="1:15" s="187" customFormat="1" ht="18.75">
      <c r="A148" s="451"/>
      <c r="B148" s="452"/>
      <c r="C148" s="452"/>
      <c r="D148" s="452"/>
      <c r="E148" s="453"/>
      <c r="F148" s="452"/>
      <c r="G148" s="452"/>
      <c r="H148" s="452"/>
      <c r="J148" s="466"/>
      <c r="K148" s="475"/>
      <c r="L148" s="451"/>
      <c r="M148" s="452"/>
      <c r="N148" s="452"/>
      <c r="O148" s="455"/>
    </row>
    <row r="149" spans="1:15" ht="18.75">
      <c r="A149" s="451" t="s">
        <v>545</v>
      </c>
      <c r="B149" s="452"/>
      <c r="C149" s="452" t="s">
        <v>813</v>
      </c>
      <c r="D149" s="452"/>
      <c r="E149" s="453"/>
      <c r="F149" s="452"/>
      <c r="G149" s="452"/>
      <c r="H149" s="452"/>
      <c r="I149" s="2"/>
      <c r="J149" s="457" t="s">
        <v>621</v>
      </c>
      <c r="K149" s="475"/>
      <c r="L149" s="451"/>
      <c r="M149" s="452" t="s">
        <v>622</v>
      </c>
      <c r="N149" s="452"/>
      <c r="O149" s="455"/>
    </row>
    <row r="150" spans="1:15" ht="18.75">
      <c r="A150" s="451"/>
      <c r="B150" s="452"/>
      <c r="C150" s="452" t="s">
        <v>815</v>
      </c>
      <c r="D150" s="452"/>
      <c r="E150" s="453"/>
      <c r="F150" s="452"/>
      <c r="G150" s="452"/>
      <c r="H150" s="452"/>
      <c r="I150" s="2"/>
      <c r="J150" s="456" t="s">
        <v>534</v>
      </c>
      <c r="K150" s="456"/>
      <c r="L150" s="452"/>
      <c r="M150" s="452" t="s">
        <v>535</v>
      </c>
      <c r="N150" s="452"/>
      <c r="O150" s="454"/>
    </row>
    <row r="151" spans="1:15" ht="51" customHeight="1">
      <c r="A151" s="183" t="s">
        <v>0</v>
      </c>
      <c r="B151" s="33"/>
      <c r="C151" s="738" t="s">
        <v>851</v>
      </c>
      <c r="D151" s="738"/>
      <c r="E151" s="327"/>
      <c r="F151" s="4"/>
      <c r="G151" s="4"/>
      <c r="H151" s="4"/>
      <c r="I151" s="4"/>
      <c r="J151" s="4"/>
      <c r="K151" s="4"/>
      <c r="L151" s="4"/>
      <c r="M151" s="4"/>
      <c r="N151" s="4"/>
      <c r="O151" s="27"/>
    </row>
    <row r="152" spans="1:15" ht="20.25">
      <c r="A152" s="6"/>
      <c r="B152" s="96" t="s">
        <v>21</v>
      </c>
      <c r="C152" s="413"/>
      <c r="D152" s="7"/>
      <c r="E152" s="317"/>
      <c r="F152" s="7"/>
      <c r="G152" s="7"/>
      <c r="H152" s="7"/>
      <c r="I152" s="8"/>
      <c r="J152" s="7"/>
      <c r="K152" s="7"/>
      <c r="L152" s="8"/>
      <c r="M152" s="7"/>
      <c r="N152" s="7"/>
      <c r="O152" s="402" t="s">
        <v>1270</v>
      </c>
    </row>
    <row r="153" spans="1:15" ht="24.75">
      <c r="A153" s="10"/>
      <c r="B153" s="11"/>
      <c r="C153" s="414"/>
      <c r="D153" s="95" t="s">
        <v>1462</v>
      </c>
      <c r="E153" s="318"/>
      <c r="F153" s="12"/>
      <c r="G153" s="12"/>
      <c r="H153" s="12"/>
      <c r="I153" s="12"/>
      <c r="J153" s="12"/>
      <c r="K153" s="12"/>
      <c r="L153" s="12"/>
      <c r="M153" s="12"/>
      <c r="N153" s="12"/>
      <c r="O153" s="28"/>
    </row>
    <row r="154" spans="1:15" s="237" customFormat="1" ht="38.25" customHeight="1" thickBot="1">
      <c r="A154" s="208" t="s">
        <v>497</v>
      </c>
      <c r="B154" s="209" t="s">
        <v>498</v>
      </c>
      <c r="C154" s="427" t="s">
        <v>1</v>
      </c>
      <c r="D154" s="214" t="s">
        <v>496</v>
      </c>
      <c r="E154" s="347" t="s">
        <v>507</v>
      </c>
      <c r="F154" s="210" t="s">
        <v>493</v>
      </c>
      <c r="G154" s="215" t="s">
        <v>494</v>
      </c>
      <c r="H154" s="210" t="s">
        <v>33</v>
      </c>
      <c r="I154" s="215" t="s">
        <v>495</v>
      </c>
      <c r="J154" s="215" t="s">
        <v>17</v>
      </c>
      <c r="K154" s="215" t="s">
        <v>18</v>
      </c>
      <c r="L154" s="215" t="s">
        <v>503</v>
      </c>
      <c r="M154" s="210" t="s">
        <v>30</v>
      </c>
      <c r="N154" s="210" t="s">
        <v>499</v>
      </c>
      <c r="O154" s="216" t="s">
        <v>19</v>
      </c>
    </row>
    <row r="155" spans="1:15" ht="33" customHeight="1" thickTop="1">
      <c r="A155" s="102" t="s">
        <v>109</v>
      </c>
      <c r="B155" s="77"/>
      <c r="C155" s="416"/>
      <c r="D155" s="77"/>
      <c r="E155" s="340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1:15" ht="42" customHeight="1">
      <c r="A156" s="108">
        <v>2300101</v>
      </c>
      <c r="B156" s="189" t="s">
        <v>433</v>
      </c>
      <c r="C156" s="286" t="s">
        <v>457</v>
      </c>
      <c r="D156" s="190" t="s">
        <v>2</v>
      </c>
      <c r="E156" s="314">
        <v>15</v>
      </c>
      <c r="F156" s="189">
        <v>3526</v>
      </c>
      <c r="G156" s="189">
        <v>0</v>
      </c>
      <c r="H156" s="189">
        <v>0</v>
      </c>
      <c r="I156" s="189">
        <v>0</v>
      </c>
      <c r="J156" s="189">
        <v>172</v>
      </c>
      <c r="K156" s="189">
        <v>0</v>
      </c>
      <c r="L156" s="189">
        <v>0</v>
      </c>
      <c r="M156" s="189">
        <v>0</v>
      </c>
      <c r="N156" s="189">
        <f>F156+G156+H156+I156-J156+K156-L156+M156</f>
        <v>3354</v>
      </c>
      <c r="O156" s="14"/>
    </row>
    <row r="157" spans="1:15" s="202" customFormat="1" ht="27.75" customHeight="1">
      <c r="A157" s="515" t="s">
        <v>69</v>
      </c>
      <c r="B157" s="516"/>
      <c r="C157" s="517"/>
      <c r="D157" s="516"/>
      <c r="E157" s="518"/>
      <c r="F157" s="519">
        <f aca="true" t="shared" si="29" ref="F157:N157">SUM(F156:F156)</f>
        <v>3526</v>
      </c>
      <c r="G157" s="519">
        <f t="shared" si="29"/>
        <v>0</v>
      </c>
      <c r="H157" s="519">
        <f t="shared" si="29"/>
        <v>0</v>
      </c>
      <c r="I157" s="519">
        <f t="shared" si="29"/>
        <v>0</v>
      </c>
      <c r="J157" s="519">
        <f t="shared" si="29"/>
        <v>172</v>
      </c>
      <c r="K157" s="519">
        <f t="shared" si="29"/>
        <v>0</v>
      </c>
      <c r="L157" s="519">
        <f t="shared" si="29"/>
        <v>0</v>
      </c>
      <c r="M157" s="519">
        <f t="shared" si="29"/>
        <v>0</v>
      </c>
      <c r="N157" s="519">
        <f t="shared" si="29"/>
        <v>3354</v>
      </c>
      <c r="O157" s="520"/>
    </row>
    <row r="158" spans="1:15" ht="33" customHeight="1">
      <c r="A158" s="102" t="s">
        <v>605</v>
      </c>
      <c r="B158" s="198"/>
      <c r="C158" s="417"/>
      <c r="D158" s="194"/>
      <c r="E158" s="322"/>
      <c r="F158" s="198"/>
      <c r="G158" s="198"/>
      <c r="H158" s="198"/>
      <c r="I158" s="198"/>
      <c r="J158" s="198"/>
      <c r="K158" s="198"/>
      <c r="L158" s="198"/>
      <c r="M158" s="198"/>
      <c r="N158" s="198"/>
      <c r="O158" s="76"/>
    </row>
    <row r="159" spans="1:16" ht="42" customHeight="1">
      <c r="A159" s="170">
        <v>410002</v>
      </c>
      <c r="B159" s="59" t="s">
        <v>1226</v>
      </c>
      <c r="C159" s="680" t="s">
        <v>1227</v>
      </c>
      <c r="D159" s="444" t="s">
        <v>655</v>
      </c>
      <c r="E159" s="350">
        <v>15</v>
      </c>
      <c r="F159" s="59">
        <v>3467</v>
      </c>
      <c r="G159" s="59">
        <v>0</v>
      </c>
      <c r="H159" s="59">
        <v>0</v>
      </c>
      <c r="I159" s="59">
        <v>0</v>
      </c>
      <c r="J159" s="59">
        <v>148</v>
      </c>
      <c r="K159" s="59">
        <v>0</v>
      </c>
      <c r="L159" s="59">
        <v>0</v>
      </c>
      <c r="M159" s="59">
        <v>0</v>
      </c>
      <c r="N159" s="189">
        <f>F159+G159+H159+I159-J159+K159-L159+M159</f>
        <v>3319</v>
      </c>
      <c r="O159" s="59"/>
      <c r="P159" s="31"/>
    </row>
    <row r="160" spans="1:15" ht="42" customHeight="1">
      <c r="A160" s="120">
        <v>4100102</v>
      </c>
      <c r="B160" s="59" t="s">
        <v>44</v>
      </c>
      <c r="C160" s="286" t="s">
        <v>606</v>
      </c>
      <c r="D160" s="192" t="s">
        <v>53</v>
      </c>
      <c r="E160" s="321">
        <v>15</v>
      </c>
      <c r="F160" s="189">
        <v>4900</v>
      </c>
      <c r="G160" s="189">
        <v>0</v>
      </c>
      <c r="H160" s="189">
        <v>0</v>
      </c>
      <c r="I160" s="189">
        <v>0</v>
      </c>
      <c r="J160" s="189">
        <v>506</v>
      </c>
      <c r="K160" s="189">
        <v>0</v>
      </c>
      <c r="L160" s="189">
        <v>0</v>
      </c>
      <c r="M160" s="189">
        <v>0</v>
      </c>
      <c r="N160" s="189">
        <f>F160+G160+H160+I160-J160+K160-L160+M160</f>
        <v>4394</v>
      </c>
      <c r="O160" s="29"/>
    </row>
    <row r="161" spans="1:15" s="202" customFormat="1" ht="27.75" customHeight="1">
      <c r="A161" s="515" t="s">
        <v>69</v>
      </c>
      <c r="B161" s="516"/>
      <c r="C161" s="517"/>
      <c r="D161" s="516"/>
      <c r="E161" s="518"/>
      <c r="F161" s="519">
        <f aca="true" t="shared" si="30" ref="F161:N161">SUM(F159:F160)</f>
        <v>8367</v>
      </c>
      <c r="G161" s="519">
        <f t="shared" si="30"/>
        <v>0</v>
      </c>
      <c r="H161" s="519">
        <f t="shared" si="30"/>
        <v>0</v>
      </c>
      <c r="I161" s="519">
        <f t="shared" si="30"/>
        <v>0</v>
      </c>
      <c r="J161" s="519">
        <f t="shared" si="30"/>
        <v>654</v>
      </c>
      <c r="K161" s="519">
        <f t="shared" si="30"/>
        <v>0</v>
      </c>
      <c r="L161" s="519">
        <f t="shared" si="30"/>
        <v>0</v>
      </c>
      <c r="M161" s="519">
        <f t="shared" si="30"/>
        <v>0</v>
      </c>
      <c r="N161" s="519">
        <f t="shared" si="30"/>
        <v>7713</v>
      </c>
      <c r="O161" s="520"/>
    </row>
    <row r="162" spans="1:15" ht="33" customHeight="1">
      <c r="A162" s="102" t="s">
        <v>8</v>
      </c>
      <c r="B162" s="198"/>
      <c r="C162" s="417"/>
      <c r="D162" s="194"/>
      <c r="E162" s="322"/>
      <c r="F162" s="198"/>
      <c r="G162" s="198"/>
      <c r="H162" s="198"/>
      <c r="I162" s="198"/>
      <c r="J162" s="198"/>
      <c r="K162" s="198"/>
      <c r="L162" s="198"/>
      <c r="M162" s="198"/>
      <c r="N162" s="198"/>
      <c r="O162" s="76"/>
    </row>
    <row r="163" spans="1:15" ht="42" customHeight="1">
      <c r="A163" s="170">
        <v>420001</v>
      </c>
      <c r="B163" s="14" t="s">
        <v>656</v>
      </c>
      <c r="C163" s="680" t="s">
        <v>708</v>
      </c>
      <c r="D163" s="192" t="s">
        <v>54</v>
      </c>
      <c r="E163" s="321">
        <v>15</v>
      </c>
      <c r="F163" s="189">
        <v>8205</v>
      </c>
      <c r="G163" s="189">
        <v>0</v>
      </c>
      <c r="H163" s="189">
        <v>0</v>
      </c>
      <c r="I163" s="189">
        <v>0</v>
      </c>
      <c r="J163" s="189">
        <v>1205</v>
      </c>
      <c r="K163" s="189">
        <v>0</v>
      </c>
      <c r="L163" s="189">
        <v>0</v>
      </c>
      <c r="M163" s="189">
        <v>0</v>
      </c>
      <c r="N163" s="189">
        <f>F163+G163+H163+I163-J163+K163-L163+M163</f>
        <v>7000</v>
      </c>
      <c r="O163" s="16"/>
    </row>
    <row r="164" spans="1:15" s="202" customFormat="1" ht="27.75" customHeight="1">
      <c r="A164" s="515" t="s">
        <v>69</v>
      </c>
      <c r="B164" s="516"/>
      <c r="C164" s="517"/>
      <c r="D164" s="516"/>
      <c r="E164" s="518"/>
      <c r="F164" s="519">
        <f aca="true" t="shared" si="31" ref="F164:N164">F163</f>
        <v>8205</v>
      </c>
      <c r="G164" s="519">
        <f t="shared" si="31"/>
        <v>0</v>
      </c>
      <c r="H164" s="519">
        <f t="shared" si="31"/>
        <v>0</v>
      </c>
      <c r="I164" s="519">
        <f t="shared" si="31"/>
        <v>0</v>
      </c>
      <c r="J164" s="519">
        <f t="shared" si="31"/>
        <v>1205</v>
      </c>
      <c r="K164" s="519">
        <f t="shared" si="31"/>
        <v>0</v>
      </c>
      <c r="L164" s="519">
        <f t="shared" si="31"/>
        <v>0</v>
      </c>
      <c r="M164" s="519">
        <f t="shared" si="31"/>
        <v>0</v>
      </c>
      <c r="N164" s="519">
        <f t="shared" si="31"/>
        <v>7000</v>
      </c>
      <c r="O164" s="520"/>
    </row>
    <row r="165" spans="1:15" s="23" customFormat="1" ht="33" customHeight="1">
      <c r="A165" s="56"/>
      <c r="B165" s="181" t="s">
        <v>31</v>
      </c>
      <c r="C165" s="419"/>
      <c r="D165" s="195"/>
      <c r="E165" s="324"/>
      <c r="F165" s="195">
        <f aca="true" t="shared" si="32" ref="F165:N165">F157+F161+F164</f>
        <v>20098</v>
      </c>
      <c r="G165" s="195">
        <f t="shared" si="32"/>
        <v>0</v>
      </c>
      <c r="H165" s="195">
        <f t="shared" si="32"/>
        <v>0</v>
      </c>
      <c r="I165" s="195">
        <f t="shared" si="32"/>
        <v>0</v>
      </c>
      <c r="J165" s="195">
        <f t="shared" si="32"/>
        <v>2031</v>
      </c>
      <c r="K165" s="195">
        <f t="shared" si="32"/>
        <v>0</v>
      </c>
      <c r="L165" s="195">
        <f t="shared" si="32"/>
        <v>0</v>
      </c>
      <c r="M165" s="195">
        <f t="shared" si="32"/>
        <v>0</v>
      </c>
      <c r="N165" s="195">
        <f t="shared" si="32"/>
        <v>18067</v>
      </c>
      <c r="O165" s="58"/>
    </row>
    <row r="166" spans="11:13" ht="18">
      <c r="K166" s="123"/>
      <c r="M166" s="123"/>
    </row>
    <row r="167" spans="1:15" s="187" customFormat="1" ht="18.75">
      <c r="A167" s="451"/>
      <c r="B167" s="452"/>
      <c r="C167" s="452"/>
      <c r="D167" s="452" t="s">
        <v>536</v>
      </c>
      <c r="E167" s="453"/>
      <c r="F167" s="452"/>
      <c r="G167" s="452"/>
      <c r="H167" s="452"/>
      <c r="J167" s="457" t="s">
        <v>537</v>
      </c>
      <c r="K167" s="457"/>
      <c r="L167" s="452"/>
      <c r="M167" s="452"/>
      <c r="N167" s="452" t="s">
        <v>537</v>
      </c>
      <c r="O167" s="454"/>
    </row>
    <row r="168" spans="1:15" s="187" customFormat="1" ht="18.75">
      <c r="A168" s="451"/>
      <c r="B168" s="452"/>
      <c r="C168" s="452"/>
      <c r="D168" s="452"/>
      <c r="E168" s="453"/>
      <c r="F168" s="452"/>
      <c r="G168" s="452"/>
      <c r="H168" s="452"/>
      <c r="J168" s="466"/>
      <c r="K168" s="475"/>
      <c r="L168" s="451"/>
      <c r="M168" s="452"/>
      <c r="N168" s="452"/>
      <c r="O168" s="455"/>
    </row>
    <row r="169" spans="1:15" ht="18.75">
      <c r="A169" s="451" t="s">
        <v>545</v>
      </c>
      <c r="B169" s="452"/>
      <c r="C169" s="452" t="s">
        <v>813</v>
      </c>
      <c r="D169" s="452"/>
      <c r="E169" s="453"/>
      <c r="F169" s="452"/>
      <c r="G169" s="452"/>
      <c r="H169" s="452"/>
      <c r="I169" s="2"/>
      <c r="J169" s="457" t="s">
        <v>621</v>
      </c>
      <c r="K169" s="475"/>
      <c r="L169" s="451"/>
      <c r="M169" s="452" t="s">
        <v>622</v>
      </c>
      <c r="N169" s="452"/>
      <c r="O169" s="455"/>
    </row>
    <row r="170" spans="1:15" ht="18.75">
      <c r="A170" s="451"/>
      <c r="B170" s="452"/>
      <c r="C170" s="452" t="s">
        <v>815</v>
      </c>
      <c r="D170" s="452"/>
      <c r="E170" s="453"/>
      <c r="F170" s="452"/>
      <c r="G170" s="452"/>
      <c r="H170" s="452"/>
      <c r="I170" s="2"/>
      <c r="J170" s="456" t="s">
        <v>534</v>
      </c>
      <c r="K170" s="456"/>
      <c r="L170" s="452"/>
      <c r="M170" s="452" t="s">
        <v>535</v>
      </c>
      <c r="N170" s="452"/>
      <c r="O170" s="454"/>
    </row>
    <row r="171" spans="1:15" ht="25.5" customHeight="1">
      <c r="A171" s="183" t="s">
        <v>0</v>
      </c>
      <c r="B171" s="20"/>
      <c r="C171" s="169" t="s">
        <v>851</v>
      </c>
      <c r="D171" s="169"/>
      <c r="E171" s="327"/>
      <c r="F171" s="4"/>
      <c r="G171" s="4"/>
      <c r="H171" s="4"/>
      <c r="I171" s="4"/>
      <c r="J171" s="4"/>
      <c r="K171" s="4"/>
      <c r="L171" s="4"/>
      <c r="M171" s="4"/>
      <c r="N171" s="4"/>
      <c r="O171" s="27"/>
    </row>
    <row r="172" spans="1:15" ht="15.75" customHeight="1">
      <c r="A172" s="6"/>
      <c r="B172" s="96" t="s">
        <v>22</v>
      </c>
      <c r="C172" s="413"/>
      <c r="D172" s="7"/>
      <c r="E172" s="317"/>
      <c r="F172" s="7"/>
      <c r="G172" s="7"/>
      <c r="H172" s="7"/>
      <c r="I172" s="8"/>
      <c r="J172" s="7"/>
      <c r="K172" s="7"/>
      <c r="L172" s="8"/>
      <c r="M172" s="7"/>
      <c r="N172" s="7"/>
      <c r="O172" s="402" t="s">
        <v>1271</v>
      </c>
    </row>
    <row r="173" spans="1:15" ht="19.5" customHeight="1">
      <c r="A173" s="206"/>
      <c r="B173" s="241"/>
      <c r="C173" s="433"/>
      <c r="D173" s="242" t="s">
        <v>1462</v>
      </c>
      <c r="E173" s="360"/>
      <c r="F173" s="7"/>
      <c r="G173" s="7"/>
      <c r="H173" s="7"/>
      <c r="I173" s="7"/>
      <c r="J173" s="7"/>
      <c r="K173" s="7"/>
      <c r="L173" s="7"/>
      <c r="M173" s="7"/>
      <c r="N173" s="7"/>
      <c r="O173" s="144"/>
    </row>
    <row r="174" spans="1:15" s="406" customFormat="1" ht="27" customHeight="1">
      <c r="A174" s="548" t="s">
        <v>497</v>
      </c>
      <c r="B174" s="549" t="s">
        <v>498</v>
      </c>
      <c r="C174" s="440" t="s">
        <v>1</v>
      </c>
      <c r="D174" s="549" t="s">
        <v>496</v>
      </c>
      <c r="E174" s="551" t="s">
        <v>507</v>
      </c>
      <c r="F174" s="309" t="s">
        <v>493</v>
      </c>
      <c r="G174" s="309" t="s">
        <v>494</v>
      </c>
      <c r="H174" s="276" t="s">
        <v>33</v>
      </c>
      <c r="I174" s="309" t="s">
        <v>495</v>
      </c>
      <c r="J174" s="309" t="s">
        <v>17</v>
      </c>
      <c r="K174" s="309" t="s">
        <v>18</v>
      </c>
      <c r="L174" s="309" t="s">
        <v>503</v>
      </c>
      <c r="M174" s="309" t="s">
        <v>500</v>
      </c>
      <c r="N174" s="309" t="s">
        <v>499</v>
      </c>
      <c r="O174" s="550" t="s">
        <v>19</v>
      </c>
    </row>
    <row r="175" spans="1:15" ht="22.5" customHeight="1">
      <c r="A175" s="552" t="s">
        <v>110</v>
      </c>
      <c r="B175" s="221"/>
      <c r="C175" s="399"/>
      <c r="D175" s="221"/>
      <c r="E175" s="367"/>
      <c r="F175" s="221"/>
      <c r="G175" s="221"/>
      <c r="H175" s="221"/>
      <c r="I175" s="221"/>
      <c r="J175" s="221"/>
      <c r="K175" s="221"/>
      <c r="L175" s="221"/>
      <c r="M175" s="221"/>
      <c r="N175" s="221"/>
      <c r="O175" s="553"/>
    </row>
    <row r="176" spans="1:15" ht="30.75" customHeight="1">
      <c r="A176" s="554">
        <v>500004</v>
      </c>
      <c r="B176" s="493" t="s">
        <v>644</v>
      </c>
      <c r="C176" s="494" t="s">
        <v>645</v>
      </c>
      <c r="D176" s="495" t="s">
        <v>407</v>
      </c>
      <c r="E176" s="496">
        <v>15</v>
      </c>
      <c r="F176" s="555">
        <v>7163</v>
      </c>
      <c r="G176" s="493">
        <v>0</v>
      </c>
      <c r="H176" s="493">
        <v>0</v>
      </c>
      <c r="I176" s="493">
        <v>0</v>
      </c>
      <c r="J176" s="493">
        <v>983</v>
      </c>
      <c r="K176" s="493">
        <v>0</v>
      </c>
      <c r="L176" s="493">
        <v>0</v>
      </c>
      <c r="M176" s="493">
        <v>0</v>
      </c>
      <c r="N176" s="493">
        <f>F176+G176+H176+I176-J176+K176-L176+M176</f>
        <v>6180</v>
      </c>
      <c r="O176" s="556"/>
    </row>
    <row r="177" spans="1:15" ht="31.5" customHeight="1">
      <c r="A177" s="222">
        <v>5100101</v>
      </c>
      <c r="B177" s="493" t="s">
        <v>112</v>
      </c>
      <c r="C177" s="494" t="s">
        <v>113</v>
      </c>
      <c r="D177" s="495" t="s">
        <v>53</v>
      </c>
      <c r="E177" s="496">
        <v>15</v>
      </c>
      <c r="F177" s="493">
        <v>6006</v>
      </c>
      <c r="G177" s="493">
        <v>0</v>
      </c>
      <c r="H177" s="493">
        <v>0</v>
      </c>
      <c r="I177" s="493">
        <v>0</v>
      </c>
      <c r="J177" s="493">
        <v>736</v>
      </c>
      <c r="K177" s="493">
        <v>0</v>
      </c>
      <c r="L177" s="493">
        <v>0</v>
      </c>
      <c r="M177" s="493">
        <v>0</v>
      </c>
      <c r="N177" s="493">
        <f>F177+G177+H177+I177-J177+K177-L177+M177</f>
        <v>5270</v>
      </c>
      <c r="O177" s="561"/>
    </row>
    <row r="178" spans="1:15" ht="30.75" customHeight="1">
      <c r="A178" s="222">
        <v>11100311</v>
      </c>
      <c r="B178" s="493" t="s">
        <v>151</v>
      </c>
      <c r="C178" s="396" t="s">
        <v>152</v>
      </c>
      <c r="D178" s="447" t="s">
        <v>53</v>
      </c>
      <c r="E178" s="353">
        <v>15</v>
      </c>
      <c r="F178" s="262">
        <v>1510</v>
      </c>
      <c r="G178" s="262">
        <v>0</v>
      </c>
      <c r="H178" s="262">
        <v>0</v>
      </c>
      <c r="I178" s="262">
        <v>0</v>
      </c>
      <c r="J178" s="262">
        <v>0</v>
      </c>
      <c r="K178" s="262">
        <v>115</v>
      </c>
      <c r="L178" s="262">
        <v>0</v>
      </c>
      <c r="M178" s="262">
        <v>0</v>
      </c>
      <c r="N178" s="493">
        <f>F178+G178+H178+I178-J178+K178-L178+M178</f>
        <v>1625</v>
      </c>
      <c r="O178" s="131"/>
    </row>
    <row r="179" spans="1:15" s="202" customFormat="1" ht="17.25" customHeight="1">
      <c r="A179" s="589" t="s">
        <v>69</v>
      </c>
      <c r="B179" s="590"/>
      <c r="C179" s="591"/>
      <c r="D179" s="595"/>
      <c r="E179" s="592"/>
      <c r="F179" s="593">
        <f>SUM(F176:F178)</f>
        <v>14679</v>
      </c>
      <c r="G179" s="593">
        <f aca="true" t="shared" si="33" ref="G179:M179">SUM(G176:G178)</f>
        <v>0</v>
      </c>
      <c r="H179" s="593">
        <f t="shared" si="33"/>
        <v>0</v>
      </c>
      <c r="I179" s="593">
        <f t="shared" si="33"/>
        <v>0</v>
      </c>
      <c r="J179" s="593">
        <f>SUM(J176:J178)</f>
        <v>1719</v>
      </c>
      <c r="K179" s="593">
        <f t="shared" si="33"/>
        <v>115</v>
      </c>
      <c r="L179" s="593">
        <f>SUM(L176:L178)</f>
        <v>0</v>
      </c>
      <c r="M179" s="593">
        <f t="shared" si="33"/>
        <v>0</v>
      </c>
      <c r="N179" s="593">
        <f>SUM(N176:N178)</f>
        <v>13075</v>
      </c>
      <c r="O179" s="594"/>
    </row>
    <row r="180" spans="1:15" ht="22.5" customHeight="1">
      <c r="A180" s="552" t="s">
        <v>111</v>
      </c>
      <c r="B180" s="557"/>
      <c r="C180" s="558"/>
      <c r="D180" s="559"/>
      <c r="E180" s="560"/>
      <c r="F180" s="557"/>
      <c r="G180" s="557"/>
      <c r="H180" s="557"/>
      <c r="I180" s="557"/>
      <c r="J180" s="557"/>
      <c r="K180" s="557"/>
      <c r="L180" s="557"/>
      <c r="M180" s="557"/>
      <c r="N180" s="557"/>
      <c r="O180" s="553"/>
    </row>
    <row r="181" spans="1:15" ht="31.5" customHeight="1">
      <c r="A181" s="222">
        <v>5200104</v>
      </c>
      <c r="B181" s="493" t="s">
        <v>117</v>
      </c>
      <c r="C181" s="494" t="s">
        <v>118</v>
      </c>
      <c r="D181" s="495" t="s">
        <v>116</v>
      </c>
      <c r="E181" s="496">
        <v>15</v>
      </c>
      <c r="F181" s="493">
        <v>3276</v>
      </c>
      <c r="G181" s="493">
        <v>0</v>
      </c>
      <c r="H181" s="493">
        <v>0</v>
      </c>
      <c r="I181" s="493">
        <v>0</v>
      </c>
      <c r="J181" s="493">
        <v>127</v>
      </c>
      <c r="K181" s="493">
        <v>0</v>
      </c>
      <c r="L181" s="493">
        <v>0</v>
      </c>
      <c r="M181" s="493">
        <v>0</v>
      </c>
      <c r="N181" s="493">
        <f>F181+G181+H181+I181-J181+K181-L181+M181</f>
        <v>3149</v>
      </c>
      <c r="O181" s="556"/>
    </row>
    <row r="182" spans="1:15" ht="31.5" customHeight="1">
      <c r="A182" s="222">
        <v>5200201</v>
      </c>
      <c r="B182" s="555" t="s">
        <v>119</v>
      </c>
      <c r="C182" s="494" t="s">
        <v>120</v>
      </c>
      <c r="D182" s="495" t="s">
        <v>116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350</v>
      </c>
      <c r="M182" s="493">
        <v>0</v>
      </c>
      <c r="N182" s="493">
        <f>F182+G182+H182+I182-J182+K182-L182+M182</f>
        <v>2799</v>
      </c>
      <c r="O182" s="556"/>
    </row>
    <row r="183" spans="1:15" ht="31.5" customHeight="1">
      <c r="A183" s="222">
        <v>5200205</v>
      </c>
      <c r="B183" s="493" t="s">
        <v>121</v>
      </c>
      <c r="C183" s="494" t="s">
        <v>122</v>
      </c>
      <c r="D183" s="495" t="s">
        <v>123</v>
      </c>
      <c r="E183" s="496">
        <v>15</v>
      </c>
      <c r="F183" s="493">
        <v>1269</v>
      </c>
      <c r="G183" s="493">
        <v>0</v>
      </c>
      <c r="H183" s="493">
        <v>0</v>
      </c>
      <c r="I183" s="493">
        <v>0</v>
      </c>
      <c r="J183" s="493">
        <v>0</v>
      </c>
      <c r="K183" s="493">
        <v>130</v>
      </c>
      <c r="L183" s="493">
        <v>0</v>
      </c>
      <c r="M183" s="493">
        <v>0</v>
      </c>
      <c r="N183" s="493">
        <f>F183+G183+H183+I183-J183+K183-L183+M183</f>
        <v>1399</v>
      </c>
      <c r="O183" s="561"/>
    </row>
    <row r="184" spans="1:15" ht="31.5" customHeight="1">
      <c r="A184" s="222">
        <v>5200301</v>
      </c>
      <c r="B184" s="493" t="s">
        <v>126</v>
      </c>
      <c r="C184" s="494" t="s">
        <v>127</v>
      </c>
      <c r="D184" s="495" t="s">
        <v>425</v>
      </c>
      <c r="E184" s="496">
        <v>15</v>
      </c>
      <c r="F184" s="493">
        <v>3276</v>
      </c>
      <c r="G184" s="493">
        <v>0</v>
      </c>
      <c r="H184" s="493">
        <v>0</v>
      </c>
      <c r="I184" s="493">
        <v>0</v>
      </c>
      <c r="J184" s="493">
        <v>127</v>
      </c>
      <c r="K184" s="493">
        <v>0</v>
      </c>
      <c r="L184" s="493">
        <v>0</v>
      </c>
      <c r="M184" s="493">
        <v>0</v>
      </c>
      <c r="N184" s="493">
        <f>F184+G184+H184+I184-J184+K184-L184+M184</f>
        <v>3149</v>
      </c>
      <c r="O184" s="561"/>
    </row>
    <row r="185" spans="1:15" ht="31.5" customHeight="1">
      <c r="A185" s="222">
        <v>5200401</v>
      </c>
      <c r="B185" s="493" t="s">
        <v>130</v>
      </c>
      <c r="C185" s="494" t="s">
        <v>131</v>
      </c>
      <c r="D185" s="495" t="s">
        <v>53</v>
      </c>
      <c r="E185" s="496">
        <v>15</v>
      </c>
      <c r="F185" s="493">
        <v>5733</v>
      </c>
      <c r="G185" s="493">
        <v>0</v>
      </c>
      <c r="H185" s="493">
        <v>0</v>
      </c>
      <c r="I185" s="493">
        <v>0</v>
      </c>
      <c r="J185" s="493">
        <v>677</v>
      </c>
      <c r="K185" s="493">
        <v>0</v>
      </c>
      <c r="L185" s="493">
        <v>0</v>
      </c>
      <c r="M185" s="493">
        <v>0</v>
      </c>
      <c r="N185" s="493">
        <f>F185+G185+H185+I185-J185+K185-L185+M185</f>
        <v>5056</v>
      </c>
      <c r="O185" s="561"/>
    </row>
    <row r="186" spans="1:15" s="202" customFormat="1" ht="17.25" customHeight="1">
      <c r="A186" s="589" t="s">
        <v>69</v>
      </c>
      <c r="B186" s="590"/>
      <c r="C186" s="591"/>
      <c r="D186" s="595"/>
      <c r="E186" s="592"/>
      <c r="F186" s="593">
        <f aca="true" t="shared" si="34" ref="F186:M186">SUM(F181:F185)</f>
        <v>16830</v>
      </c>
      <c r="G186" s="593">
        <f t="shared" si="34"/>
        <v>0</v>
      </c>
      <c r="H186" s="593">
        <f t="shared" si="34"/>
        <v>0</v>
      </c>
      <c r="I186" s="593">
        <f t="shared" si="34"/>
        <v>0</v>
      </c>
      <c r="J186" s="593">
        <f t="shared" si="34"/>
        <v>1058</v>
      </c>
      <c r="K186" s="593">
        <f t="shared" si="34"/>
        <v>130</v>
      </c>
      <c r="L186" s="593">
        <f>SUM(L181:L185)</f>
        <v>350</v>
      </c>
      <c r="M186" s="593">
        <f t="shared" si="34"/>
        <v>0</v>
      </c>
      <c r="N186" s="593">
        <f>SUM(N181:N185)</f>
        <v>15552</v>
      </c>
      <c r="O186" s="594"/>
    </row>
    <row r="187" spans="1:15" s="37" customFormat="1" ht="21" customHeight="1" hidden="1">
      <c r="A187" s="552" t="s">
        <v>1120</v>
      </c>
      <c r="B187" s="557"/>
      <c r="C187" s="558"/>
      <c r="D187" s="933"/>
      <c r="E187" s="934"/>
      <c r="F187" s="935"/>
      <c r="G187" s="935"/>
      <c r="H187" s="935"/>
      <c r="I187" s="935"/>
      <c r="J187" s="935"/>
      <c r="K187" s="935"/>
      <c r="L187" s="935"/>
      <c r="M187" s="935"/>
      <c r="N187" s="935"/>
      <c r="O187" s="553"/>
    </row>
    <row r="188" spans="1:15" s="37" customFormat="1" ht="30.75" customHeight="1" hidden="1">
      <c r="A188" s="936">
        <v>550001</v>
      </c>
      <c r="B188" s="937"/>
      <c r="C188" s="669"/>
      <c r="D188" s="495" t="s">
        <v>1121</v>
      </c>
      <c r="E188" s="496">
        <v>15</v>
      </c>
      <c r="F188" s="493">
        <v>0</v>
      </c>
      <c r="G188" s="493">
        <v>0</v>
      </c>
      <c r="H188" s="493">
        <v>0</v>
      </c>
      <c r="I188" s="493">
        <v>0</v>
      </c>
      <c r="J188" s="493">
        <v>0</v>
      </c>
      <c r="K188" s="493">
        <v>0</v>
      </c>
      <c r="L188" s="493">
        <v>0</v>
      </c>
      <c r="M188" s="493">
        <v>0</v>
      </c>
      <c r="N188" s="493">
        <f>F188+G188+H188+I188-J188+K188-L188+M188</f>
        <v>0</v>
      </c>
      <c r="O188" s="938"/>
    </row>
    <row r="189" spans="1:15" s="1090" customFormat="1" ht="18.75" customHeight="1" hidden="1">
      <c r="A189" s="1084" t="s">
        <v>69</v>
      </c>
      <c r="B189" s="1085"/>
      <c r="C189" s="1086"/>
      <c r="D189" s="1085"/>
      <c r="E189" s="1087"/>
      <c r="F189" s="1088">
        <f aca="true" t="shared" si="35" ref="F189:N189">F188</f>
        <v>0</v>
      </c>
      <c r="G189" s="1088">
        <f t="shared" si="35"/>
        <v>0</v>
      </c>
      <c r="H189" s="1088">
        <f t="shared" si="35"/>
        <v>0</v>
      </c>
      <c r="I189" s="1088">
        <f t="shared" si="35"/>
        <v>0</v>
      </c>
      <c r="J189" s="1088">
        <f t="shared" si="35"/>
        <v>0</v>
      </c>
      <c r="K189" s="1088">
        <f t="shared" si="35"/>
        <v>0</v>
      </c>
      <c r="L189" s="1088">
        <f t="shared" si="35"/>
        <v>0</v>
      </c>
      <c r="M189" s="1088">
        <f t="shared" si="35"/>
        <v>0</v>
      </c>
      <c r="N189" s="1088">
        <f t="shared" si="35"/>
        <v>0</v>
      </c>
      <c r="O189" s="1089"/>
    </row>
    <row r="190" spans="1:15" ht="20.25" customHeight="1">
      <c r="A190" s="926"/>
      <c r="B190" s="927" t="s">
        <v>31</v>
      </c>
      <c r="C190" s="928"/>
      <c r="D190" s="929"/>
      <c r="E190" s="930"/>
      <c r="F190" s="931">
        <f>F179+F186+F189</f>
        <v>31509</v>
      </c>
      <c r="G190" s="931">
        <f aca="true" t="shared" si="36" ref="G190:M190">G179+G186+G189</f>
        <v>0</v>
      </c>
      <c r="H190" s="931">
        <f t="shared" si="36"/>
        <v>0</v>
      </c>
      <c r="I190" s="931">
        <f t="shared" si="36"/>
        <v>0</v>
      </c>
      <c r="J190" s="931">
        <f>J179+J186+J189</f>
        <v>2777</v>
      </c>
      <c r="K190" s="931">
        <f t="shared" si="36"/>
        <v>245</v>
      </c>
      <c r="L190" s="931">
        <f>L179+L186+L189</f>
        <v>350</v>
      </c>
      <c r="M190" s="931">
        <f t="shared" si="36"/>
        <v>0</v>
      </c>
      <c r="N190" s="931">
        <f>N179+N186+N189</f>
        <v>28627</v>
      </c>
      <c r="O190" s="932"/>
    </row>
    <row r="191" spans="1:15" s="187" customFormat="1" ht="36" customHeight="1">
      <c r="A191" s="451"/>
      <c r="B191" s="452"/>
      <c r="C191" s="452"/>
      <c r="D191" s="452" t="s">
        <v>536</v>
      </c>
      <c r="E191" s="453"/>
      <c r="F191" s="452"/>
      <c r="G191" s="452"/>
      <c r="H191" s="452"/>
      <c r="J191" s="457" t="s">
        <v>537</v>
      </c>
      <c r="K191" s="457"/>
      <c r="L191" s="452"/>
      <c r="M191" s="452"/>
      <c r="N191" s="452" t="s">
        <v>537</v>
      </c>
      <c r="O191" s="454"/>
    </row>
    <row r="192" spans="1:15" s="187" customFormat="1" ht="8.25" customHeight="1">
      <c r="A192" s="451"/>
      <c r="B192" s="452"/>
      <c r="C192" s="452"/>
      <c r="D192" s="452"/>
      <c r="E192" s="453"/>
      <c r="F192" s="452"/>
      <c r="G192" s="452"/>
      <c r="H192" s="452"/>
      <c r="J192" s="466"/>
      <c r="K192" s="475"/>
      <c r="L192" s="451"/>
      <c r="M192" s="452"/>
      <c r="N192" s="452"/>
      <c r="O192" s="455"/>
    </row>
    <row r="193" spans="1:15" s="187" customFormat="1" ht="10.5" customHeight="1">
      <c r="A193" s="451" t="s">
        <v>545</v>
      </c>
      <c r="B193" s="452"/>
      <c r="C193" s="452" t="s">
        <v>813</v>
      </c>
      <c r="D193" s="452"/>
      <c r="E193" s="453"/>
      <c r="F193" s="452"/>
      <c r="G193" s="452"/>
      <c r="H193" s="452"/>
      <c r="J193" s="457" t="s">
        <v>621</v>
      </c>
      <c r="K193" s="475"/>
      <c r="L193" s="451"/>
      <c r="M193" s="452" t="s">
        <v>622</v>
      </c>
      <c r="N193" s="452"/>
      <c r="O193" s="455"/>
    </row>
    <row r="194" spans="1:15" ht="15" customHeight="1">
      <c r="A194" s="451"/>
      <c r="B194" s="452"/>
      <c r="C194" s="452" t="s">
        <v>815</v>
      </c>
      <c r="D194" s="452"/>
      <c r="E194" s="453"/>
      <c r="F194" s="452"/>
      <c r="G194" s="452"/>
      <c r="H194" s="452"/>
      <c r="I194" s="2"/>
      <c r="J194" s="456" t="s">
        <v>534</v>
      </c>
      <c r="K194" s="456"/>
      <c r="L194" s="452"/>
      <c r="M194" s="452" t="s">
        <v>535</v>
      </c>
      <c r="N194" s="452"/>
      <c r="O194" s="454"/>
    </row>
    <row r="195" spans="1:15" ht="22.5" customHeight="1">
      <c r="A195" s="183" t="s">
        <v>0</v>
      </c>
      <c r="B195" s="20"/>
      <c r="C195" s="169" t="s">
        <v>851</v>
      </c>
      <c r="D195" s="169"/>
      <c r="E195" s="327"/>
      <c r="F195" s="4"/>
      <c r="G195" s="4"/>
      <c r="H195" s="4"/>
      <c r="I195" s="4"/>
      <c r="J195" s="4"/>
      <c r="K195" s="4"/>
      <c r="L195" s="4"/>
      <c r="M195" s="4"/>
      <c r="N195" s="4"/>
      <c r="O195" s="27"/>
    </row>
    <row r="196" spans="1:15" ht="15" customHeight="1">
      <c r="A196" s="6"/>
      <c r="B196" s="96" t="s">
        <v>22</v>
      </c>
      <c r="C196" s="413"/>
      <c r="D196" s="7"/>
      <c r="E196" s="317"/>
      <c r="F196" s="7"/>
      <c r="G196" s="7"/>
      <c r="H196" s="7"/>
      <c r="I196" s="8"/>
      <c r="J196" s="7"/>
      <c r="K196" s="7"/>
      <c r="L196" s="8"/>
      <c r="M196" s="7"/>
      <c r="N196" s="7"/>
      <c r="O196" s="402" t="s">
        <v>1272</v>
      </c>
    </row>
    <row r="197" spans="1:15" s="302" customFormat="1" ht="17.25" customHeight="1">
      <c r="A197" s="10"/>
      <c r="B197" s="11"/>
      <c r="C197" s="414"/>
      <c r="D197" s="95" t="s">
        <v>1462</v>
      </c>
      <c r="E197" s="318"/>
      <c r="F197" s="12"/>
      <c r="G197" s="12"/>
      <c r="H197" s="12"/>
      <c r="I197" s="12"/>
      <c r="J197" s="12"/>
      <c r="K197" s="12"/>
      <c r="L197" s="12"/>
      <c r="M197" s="12"/>
      <c r="N197" s="12"/>
      <c r="O197" s="28"/>
    </row>
    <row r="198" spans="1:15" ht="25.5" customHeight="1">
      <c r="A198" s="295" t="s">
        <v>497</v>
      </c>
      <c r="B198" s="296" t="s">
        <v>498</v>
      </c>
      <c r="C198" s="425" t="s">
        <v>1</v>
      </c>
      <c r="D198" s="296" t="s">
        <v>496</v>
      </c>
      <c r="E198" s="336" t="s">
        <v>507</v>
      </c>
      <c r="F198" s="238" t="s">
        <v>493</v>
      </c>
      <c r="G198" s="238" t="s">
        <v>494</v>
      </c>
      <c r="H198" s="239" t="s">
        <v>33</v>
      </c>
      <c r="I198" s="238" t="s">
        <v>495</v>
      </c>
      <c r="J198" s="238" t="s">
        <v>17</v>
      </c>
      <c r="K198" s="238" t="s">
        <v>18</v>
      </c>
      <c r="L198" s="238" t="s">
        <v>503</v>
      </c>
      <c r="M198" s="238" t="s">
        <v>30</v>
      </c>
      <c r="N198" s="238" t="s">
        <v>499</v>
      </c>
      <c r="O198" s="298" t="s">
        <v>19</v>
      </c>
    </row>
    <row r="199" spans="1:15" ht="21" customHeight="1">
      <c r="A199" s="100" t="s">
        <v>128</v>
      </c>
      <c r="B199" s="193"/>
      <c r="C199" s="417"/>
      <c r="D199" s="698"/>
      <c r="E199" s="344"/>
      <c r="F199" s="193"/>
      <c r="G199" s="193"/>
      <c r="H199" s="193"/>
      <c r="I199" s="193"/>
      <c r="J199" s="193"/>
      <c r="K199" s="193"/>
      <c r="L199" s="193"/>
      <c r="M199" s="193"/>
      <c r="N199" s="193"/>
      <c r="O199" s="76"/>
    </row>
    <row r="200" spans="1:15" ht="30.75" customHeight="1">
      <c r="A200" s="170">
        <v>500002</v>
      </c>
      <c r="B200" s="189" t="s">
        <v>408</v>
      </c>
      <c r="C200" s="286" t="s">
        <v>483</v>
      </c>
      <c r="D200" s="408" t="s">
        <v>49</v>
      </c>
      <c r="E200" s="314">
        <v>15</v>
      </c>
      <c r="F200" s="189">
        <v>5535</v>
      </c>
      <c r="G200" s="189">
        <v>0</v>
      </c>
      <c r="H200" s="189">
        <v>0</v>
      </c>
      <c r="I200" s="189">
        <v>0</v>
      </c>
      <c r="J200" s="189">
        <v>635</v>
      </c>
      <c r="K200" s="189">
        <v>0</v>
      </c>
      <c r="L200" s="189">
        <v>500</v>
      </c>
      <c r="M200" s="189">
        <v>0</v>
      </c>
      <c r="N200" s="189">
        <f>F200+G200+H200+I200-J200+K200-L200+M200</f>
        <v>4400</v>
      </c>
      <c r="O200" s="29"/>
    </row>
    <row r="201" spans="1:15" ht="30.75" customHeight="1">
      <c r="A201" s="170">
        <v>520001</v>
      </c>
      <c r="B201" s="189" t="s">
        <v>646</v>
      </c>
      <c r="C201" s="286" t="s">
        <v>647</v>
      </c>
      <c r="D201" s="408" t="s">
        <v>811</v>
      </c>
      <c r="E201" s="314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29"/>
    </row>
    <row r="202" spans="1:15" ht="30.75" customHeight="1">
      <c r="A202" s="120">
        <v>5200202</v>
      </c>
      <c r="B202" s="189" t="s">
        <v>426</v>
      </c>
      <c r="C202" s="286" t="s">
        <v>129</v>
      </c>
      <c r="D202" s="408" t="s">
        <v>53</v>
      </c>
      <c r="E202" s="314">
        <v>15</v>
      </c>
      <c r="F202" s="189">
        <v>6552</v>
      </c>
      <c r="G202" s="191">
        <v>0</v>
      </c>
      <c r="H202" s="189">
        <v>0</v>
      </c>
      <c r="I202" s="189">
        <v>0</v>
      </c>
      <c r="J202" s="189">
        <v>852</v>
      </c>
      <c r="K202" s="189">
        <v>0</v>
      </c>
      <c r="L202" s="189">
        <v>0</v>
      </c>
      <c r="M202" s="189">
        <v>0</v>
      </c>
      <c r="N202" s="189">
        <f>F202+G202+H202+I202-J202+K202-L202+M202</f>
        <v>5700</v>
      </c>
      <c r="O202" s="29"/>
    </row>
    <row r="203" spans="1:15" s="23" customFormat="1" ht="18.75" customHeight="1">
      <c r="A203" s="515" t="s">
        <v>69</v>
      </c>
      <c r="B203" s="516"/>
      <c r="C203" s="517"/>
      <c r="D203" s="516"/>
      <c r="E203" s="518"/>
      <c r="F203" s="519">
        <f aca="true" t="shared" si="37" ref="F203:M203">SUM(F200:F202)</f>
        <v>15554</v>
      </c>
      <c r="G203" s="528">
        <f>SUM(G200:G202)</f>
        <v>0</v>
      </c>
      <c r="H203" s="519">
        <f t="shared" si="37"/>
        <v>0</v>
      </c>
      <c r="I203" s="519">
        <f t="shared" si="37"/>
        <v>0</v>
      </c>
      <c r="J203" s="519">
        <f>SUM(J200:J202)</f>
        <v>1635</v>
      </c>
      <c r="K203" s="519">
        <f t="shared" si="37"/>
        <v>0</v>
      </c>
      <c r="L203" s="519">
        <f>SUM(L200:L202)</f>
        <v>500</v>
      </c>
      <c r="M203" s="519">
        <f t="shared" si="37"/>
        <v>0</v>
      </c>
      <c r="N203" s="519">
        <f>SUM(N200:N202)</f>
        <v>13419</v>
      </c>
      <c r="O203" s="520"/>
    </row>
    <row r="204" spans="1:15" ht="21" customHeight="1">
      <c r="A204" s="100" t="s">
        <v>657</v>
      </c>
      <c r="B204" s="193"/>
      <c r="C204" s="417"/>
      <c r="D204" s="204"/>
      <c r="E204" s="322"/>
      <c r="F204" s="194"/>
      <c r="G204" s="194"/>
      <c r="H204" s="194"/>
      <c r="I204" s="194"/>
      <c r="J204" s="194"/>
      <c r="K204" s="194"/>
      <c r="L204" s="194"/>
      <c r="M204" s="194"/>
      <c r="N204" s="194"/>
      <c r="O204" s="76"/>
    </row>
    <row r="205" spans="1:15" ht="30.75" customHeight="1">
      <c r="A205" s="170">
        <v>530001</v>
      </c>
      <c r="B205" s="191" t="s">
        <v>658</v>
      </c>
      <c r="C205" s="680" t="s">
        <v>709</v>
      </c>
      <c r="D205" s="408" t="s">
        <v>659</v>
      </c>
      <c r="E205" s="314">
        <v>15</v>
      </c>
      <c r="F205" s="189">
        <v>3467</v>
      </c>
      <c r="G205" s="189">
        <v>0</v>
      </c>
      <c r="H205" s="189">
        <v>0</v>
      </c>
      <c r="I205" s="189">
        <v>0</v>
      </c>
      <c r="J205" s="189">
        <v>148</v>
      </c>
      <c r="K205" s="189">
        <v>0</v>
      </c>
      <c r="L205" s="189">
        <v>0</v>
      </c>
      <c r="M205" s="189">
        <v>0</v>
      </c>
      <c r="N205" s="189">
        <f>F205+G205+H205+I205-J205+K205-L205+M205</f>
        <v>3319</v>
      </c>
      <c r="O205" s="685"/>
    </row>
    <row r="206" spans="1:15" s="23" customFormat="1" ht="18.75" customHeight="1">
      <c r="A206" s="515" t="s">
        <v>69</v>
      </c>
      <c r="B206" s="516"/>
      <c r="C206" s="517"/>
      <c r="D206" s="516"/>
      <c r="E206" s="518"/>
      <c r="F206" s="519">
        <f aca="true" t="shared" si="38" ref="F206:N206">F205</f>
        <v>3467</v>
      </c>
      <c r="G206" s="519">
        <f t="shared" si="38"/>
        <v>0</v>
      </c>
      <c r="H206" s="519">
        <f t="shared" si="38"/>
        <v>0</v>
      </c>
      <c r="I206" s="519">
        <f t="shared" si="38"/>
        <v>0</v>
      </c>
      <c r="J206" s="519">
        <f t="shared" si="38"/>
        <v>148</v>
      </c>
      <c r="K206" s="519">
        <f t="shared" si="38"/>
        <v>0</v>
      </c>
      <c r="L206" s="519">
        <f t="shared" si="38"/>
        <v>0</v>
      </c>
      <c r="M206" s="519">
        <f t="shared" si="38"/>
        <v>0</v>
      </c>
      <c r="N206" s="519">
        <f t="shared" si="38"/>
        <v>3319</v>
      </c>
      <c r="O206" s="520"/>
    </row>
    <row r="207" spans="1:15" ht="21" customHeight="1">
      <c r="A207" s="100" t="s">
        <v>132</v>
      </c>
      <c r="B207" s="686"/>
      <c r="C207" s="416"/>
      <c r="D207" s="75"/>
      <c r="E207" s="337"/>
      <c r="F207" s="686"/>
      <c r="G207" s="686"/>
      <c r="H207" s="686"/>
      <c r="I207" s="686"/>
      <c r="J207" s="686"/>
      <c r="K207" s="686"/>
      <c r="L207" s="686"/>
      <c r="M207" s="686"/>
      <c r="N207" s="686"/>
      <c r="O207" s="76"/>
    </row>
    <row r="208" spans="1:15" ht="30.75" customHeight="1">
      <c r="A208" s="170">
        <v>540001</v>
      </c>
      <c r="B208" s="191" t="s">
        <v>660</v>
      </c>
      <c r="C208" s="680" t="s">
        <v>710</v>
      </c>
      <c r="D208" s="408" t="s">
        <v>428</v>
      </c>
      <c r="E208" s="314">
        <v>15</v>
      </c>
      <c r="F208" s="189">
        <v>3467</v>
      </c>
      <c r="G208" s="189">
        <v>0</v>
      </c>
      <c r="H208" s="189">
        <v>0</v>
      </c>
      <c r="I208" s="189">
        <v>0</v>
      </c>
      <c r="J208" s="189">
        <v>148</v>
      </c>
      <c r="K208" s="189">
        <v>0</v>
      </c>
      <c r="L208" s="189">
        <v>0</v>
      </c>
      <c r="M208" s="189">
        <v>0</v>
      </c>
      <c r="N208" s="189">
        <f aca="true" t="shared" si="39" ref="N208:N216">F208+G208+H208+I208-J208+K208-L208+M208</f>
        <v>3319</v>
      </c>
      <c r="O208" s="685"/>
    </row>
    <row r="209" spans="1:15" ht="30.75" customHeight="1">
      <c r="A209" s="120">
        <v>2200101</v>
      </c>
      <c r="B209" s="191" t="s">
        <v>852</v>
      </c>
      <c r="C209" s="286" t="s">
        <v>133</v>
      </c>
      <c r="D209" s="408" t="s">
        <v>305</v>
      </c>
      <c r="E209" s="314">
        <v>15</v>
      </c>
      <c r="F209" s="189">
        <v>3276</v>
      </c>
      <c r="G209" s="189">
        <v>0</v>
      </c>
      <c r="H209" s="189">
        <v>0</v>
      </c>
      <c r="I209" s="189">
        <v>0</v>
      </c>
      <c r="J209" s="189">
        <v>127</v>
      </c>
      <c r="K209" s="189">
        <v>0</v>
      </c>
      <c r="L209" s="189">
        <v>0</v>
      </c>
      <c r="M209" s="189">
        <v>0</v>
      </c>
      <c r="N209" s="189">
        <f t="shared" si="39"/>
        <v>3149</v>
      </c>
      <c r="O209" s="16"/>
    </row>
    <row r="210" spans="1:15" ht="30.75" customHeight="1">
      <c r="A210" s="120">
        <v>5200103</v>
      </c>
      <c r="B210" s="189" t="s">
        <v>134</v>
      </c>
      <c r="C210" s="286" t="s">
        <v>135</v>
      </c>
      <c r="D210" s="408" t="s">
        <v>2</v>
      </c>
      <c r="E210" s="314">
        <v>15</v>
      </c>
      <c r="F210" s="189">
        <v>3799</v>
      </c>
      <c r="G210" s="189">
        <v>0</v>
      </c>
      <c r="H210" s="189">
        <v>0</v>
      </c>
      <c r="I210" s="189">
        <v>0</v>
      </c>
      <c r="J210" s="189">
        <v>317</v>
      </c>
      <c r="K210" s="189">
        <v>0</v>
      </c>
      <c r="L210" s="189">
        <v>0</v>
      </c>
      <c r="M210" s="189">
        <v>0</v>
      </c>
      <c r="N210" s="189">
        <f t="shared" si="39"/>
        <v>3482</v>
      </c>
      <c r="O210" s="29"/>
    </row>
    <row r="211" spans="1:15" ht="30.75" customHeight="1">
      <c r="A211" s="120">
        <v>5300000</v>
      </c>
      <c r="B211" s="511" t="s">
        <v>136</v>
      </c>
      <c r="C211" s="286" t="s">
        <v>137</v>
      </c>
      <c r="D211" s="408" t="s">
        <v>305</v>
      </c>
      <c r="E211" s="314">
        <v>15</v>
      </c>
      <c r="F211" s="189">
        <v>6006</v>
      </c>
      <c r="G211" s="189">
        <v>0</v>
      </c>
      <c r="H211" s="189">
        <v>0</v>
      </c>
      <c r="I211" s="189">
        <v>0</v>
      </c>
      <c r="J211" s="189">
        <v>736</v>
      </c>
      <c r="K211" s="189">
        <v>0</v>
      </c>
      <c r="L211" s="189">
        <v>0</v>
      </c>
      <c r="M211" s="189">
        <v>0</v>
      </c>
      <c r="N211" s="189">
        <f t="shared" si="39"/>
        <v>5270</v>
      </c>
      <c r="O211" s="29"/>
    </row>
    <row r="212" spans="1:15" ht="30.75" customHeight="1">
      <c r="A212" s="120">
        <v>5300101</v>
      </c>
      <c r="B212" s="189" t="s">
        <v>138</v>
      </c>
      <c r="C212" s="286" t="s">
        <v>139</v>
      </c>
      <c r="D212" s="408" t="s">
        <v>2</v>
      </c>
      <c r="E212" s="314">
        <v>15</v>
      </c>
      <c r="F212" s="189">
        <v>3276</v>
      </c>
      <c r="G212" s="189">
        <v>0</v>
      </c>
      <c r="H212" s="189">
        <v>0</v>
      </c>
      <c r="I212" s="189">
        <v>0</v>
      </c>
      <c r="J212" s="189">
        <v>127</v>
      </c>
      <c r="K212" s="189">
        <v>0</v>
      </c>
      <c r="L212" s="189">
        <v>0</v>
      </c>
      <c r="M212" s="189">
        <v>0</v>
      </c>
      <c r="N212" s="189">
        <f t="shared" si="39"/>
        <v>3149</v>
      </c>
      <c r="O212" s="122"/>
    </row>
    <row r="213" spans="1:15" ht="30.75" customHeight="1">
      <c r="A213" s="120">
        <v>5300201</v>
      </c>
      <c r="B213" s="189" t="s">
        <v>140</v>
      </c>
      <c r="C213" s="286" t="s">
        <v>141</v>
      </c>
      <c r="D213" s="408" t="s">
        <v>429</v>
      </c>
      <c r="E213" s="314">
        <v>15</v>
      </c>
      <c r="F213" s="189">
        <v>4259</v>
      </c>
      <c r="G213" s="189">
        <v>0</v>
      </c>
      <c r="H213" s="189">
        <v>0</v>
      </c>
      <c r="I213" s="189">
        <v>0</v>
      </c>
      <c r="J213" s="189">
        <v>391</v>
      </c>
      <c r="K213" s="189">
        <v>0</v>
      </c>
      <c r="L213" s="189">
        <v>0</v>
      </c>
      <c r="M213" s="189">
        <v>0</v>
      </c>
      <c r="N213" s="189">
        <f t="shared" si="39"/>
        <v>3868</v>
      </c>
      <c r="O213" s="122"/>
    </row>
    <row r="214" spans="1:15" ht="30.75" customHeight="1">
      <c r="A214" s="120">
        <v>5300202</v>
      </c>
      <c r="B214" s="189" t="s">
        <v>142</v>
      </c>
      <c r="C214" s="286" t="s">
        <v>143</v>
      </c>
      <c r="D214" s="408" t="s">
        <v>430</v>
      </c>
      <c r="E214" s="314">
        <v>15</v>
      </c>
      <c r="F214" s="189">
        <v>3148</v>
      </c>
      <c r="G214" s="189">
        <v>0</v>
      </c>
      <c r="H214" s="189">
        <v>0</v>
      </c>
      <c r="I214" s="189">
        <v>0</v>
      </c>
      <c r="J214" s="189">
        <v>113</v>
      </c>
      <c r="K214" s="189">
        <v>0</v>
      </c>
      <c r="L214" s="189">
        <v>0</v>
      </c>
      <c r="M214" s="189">
        <v>0</v>
      </c>
      <c r="N214" s="189">
        <f t="shared" si="39"/>
        <v>3035</v>
      </c>
      <c r="O214" s="122"/>
    </row>
    <row r="215" spans="1:15" ht="30.75" customHeight="1">
      <c r="A215" s="120">
        <v>5300204</v>
      </c>
      <c r="B215" s="189" t="s">
        <v>144</v>
      </c>
      <c r="C215" s="286" t="s">
        <v>1432</v>
      </c>
      <c r="D215" s="408" t="s">
        <v>431</v>
      </c>
      <c r="E215" s="314">
        <v>15</v>
      </c>
      <c r="F215" s="189">
        <v>4805</v>
      </c>
      <c r="G215" s="189">
        <v>0</v>
      </c>
      <c r="H215" s="189">
        <v>0</v>
      </c>
      <c r="I215" s="189">
        <v>0</v>
      </c>
      <c r="J215" s="189">
        <v>489</v>
      </c>
      <c r="K215" s="189">
        <v>0</v>
      </c>
      <c r="L215" s="189">
        <v>0</v>
      </c>
      <c r="M215" s="189">
        <v>0</v>
      </c>
      <c r="N215" s="189">
        <f t="shared" si="39"/>
        <v>4316</v>
      </c>
      <c r="O215" s="122"/>
    </row>
    <row r="216" spans="1:15" ht="30.75" customHeight="1">
      <c r="A216" s="120">
        <v>5300206</v>
      </c>
      <c r="B216" s="189" t="s">
        <v>844</v>
      </c>
      <c r="C216" s="286" t="s">
        <v>145</v>
      </c>
      <c r="D216" s="408" t="s">
        <v>432</v>
      </c>
      <c r="E216" s="314">
        <v>15</v>
      </c>
      <c r="F216" s="189">
        <v>4259</v>
      </c>
      <c r="G216" s="189">
        <v>0</v>
      </c>
      <c r="H216" s="189">
        <v>0</v>
      </c>
      <c r="I216" s="189">
        <v>0</v>
      </c>
      <c r="J216" s="189">
        <v>391</v>
      </c>
      <c r="K216" s="189">
        <v>0</v>
      </c>
      <c r="L216" s="189">
        <v>0</v>
      </c>
      <c r="M216" s="189">
        <v>0</v>
      </c>
      <c r="N216" s="189">
        <f t="shared" si="39"/>
        <v>3868</v>
      </c>
      <c r="O216" s="122"/>
    </row>
    <row r="217" spans="1:15" s="202" customFormat="1" ht="30.75" customHeight="1">
      <c r="A217" s="120">
        <v>5300207</v>
      </c>
      <c r="B217" s="189" t="s">
        <v>146</v>
      </c>
      <c r="C217" s="286" t="s">
        <v>147</v>
      </c>
      <c r="D217" s="408" t="s">
        <v>430</v>
      </c>
      <c r="E217" s="314">
        <v>15</v>
      </c>
      <c r="F217" s="189">
        <v>3549</v>
      </c>
      <c r="G217" s="189">
        <v>0</v>
      </c>
      <c r="H217" s="189">
        <v>0</v>
      </c>
      <c r="I217" s="189">
        <v>0</v>
      </c>
      <c r="J217" s="189">
        <v>175</v>
      </c>
      <c r="K217" s="189">
        <v>0</v>
      </c>
      <c r="L217" s="189">
        <v>0</v>
      </c>
      <c r="M217" s="189">
        <v>0</v>
      </c>
      <c r="N217" s="189">
        <f>F217+G217+H217+I217-J217+K217-L217+M217</f>
        <v>3374</v>
      </c>
      <c r="O217" s="122"/>
    </row>
    <row r="218" spans="1:15" ht="18.75" customHeight="1">
      <c r="A218" s="515" t="s">
        <v>69</v>
      </c>
      <c r="B218" s="516"/>
      <c r="C218" s="517"/>
      <c r="D218" s="516"/>
      <c r="E218" s="518"/>
      <c r="F218" s="519">
        <f>SUM(F208:F217)</f>
        <v>39844</v>
      </c>
      <c r="G218" s="519">
        <f aca="true" t="shared" si="40" ref="G218:M218">SUM(G208:G217)</f>
        <v>0</v>
      </c>
      <c r="H218" s="519">
        <f t="shared" si="40"/>
        <v>0</v>
      </c>
      <c r="I218" s="519">
        <f t="shared" si="40"/>
        <v>0</v>
      </c>
      <c r="J218" s="519">
        <f>SUM(J208:J217)</f>
        <v>3014</v>
      </c>
      <c r="K218" s="519">
        <f t="shared" si="40"/>
        <v>0</v>
      </c>
      <c r="L218" s="519">
        <f t="shared" si="40"/>
        <v>0</v>
      </c>
      <c r="M218" s="519">
        <f t="shared" si="40"/>
        <v>0</v>
      </c>
      <c r="N218" s="519">
        <f>SUM(N208:N217)</f>
        <v>36830</v>
      </c>
      <c r="O218" s="520"/>
    </row>
    <row r="219" spans="1:15" ht="24.75" customHeight="1">
      <c r="A219" s="56"/>
      <c r="B219" s="181" t="s">
        <v>31</v>
      </c>
      <c r="C219" s="426"/>
      <c r="D219" s="61"/>
      <c r="E219" s="349"/>
      <c r="F219" s="195">
        <f>F203+F206+F218</f>
        <v>58865</v>
      </c>
      <c r="G219" s="195">
        <f>G203+G206+G218</f>
        <v>0</v>
      </c>
      <c r="H219" s="195">
        <f aca="true" t="shared" si="41" ref="H219:M219">H203+H206+H218</f>
        <v>0</v>
      </c>
      <c r="I219" s="195">
        <f t="shared" si="41"/>
        <v>0</v>
      </c>
      <c r="J219" s="195">
        <f>J203+J206+J218</f>
        <v>4797</v>
      </c>
      <c r="K219" s="195">
        <f t="shared" si="41"/>
        <v>0</v>
      </c>
      <c r="L219" s="195">
        <f>L203+L206+L218</f>
        <v>500</v>
      </c>
      <c r="M219" s="195">
        <f t="shared" si="41"/>
        <v>0</v>
      </c>
      <c r="N219" s="195">
        <f>N203+N206+N218</f>
        <v>53568</v>
      </c>
      <c r="O219" s="57"/>
    </row>
    <row r="220" spans="1:15" s="187" customFormat="1" ht="12.75" customHeight="1">
      <c r="A220" s="451"/>
      <c r="B220" s="452"/>
      <c r="C220" s="452"/>
      <c r="D220" s="452" t="s">
        <v>536</v>
      </c>
      <c r="E220" s="453"/>
      <c r="F220" s="452"/>
      <c r="G220" s="452"/>
      <c r="H220" s="452"/>
      <c r="J220" s="457" t="s">
        <v>537</v>
      </c>
      <c r="K220" s="457"/>
      <c r="L220" s="452"/>
      <c r="M220" s="452"/>
      <c r="N220" s="452" t="s">
        <v>537</v>
      </c>
      <c r="O220" s="454"/>
    </row>
    <row r="221" spans="1:15" s="187" customFormat="1" ht="8.25" customHeight="1">
      <c r="A221" s="451"/>
      <c r="B221" s="452"/>
      <c r="C221" s="452"/>
      <c r="D221" s="452"/>
      <c r="E221" s="453"/>
      <c r="F221" s="452"/>
      <c r="G221" s="452"/>
      <c r="H221" s="452"/>
      <c r="J221" s="466"/>
      <c r="K221" s="475"/>
      <c r="L221" s="451"/>
      <c r="M221" s="452"/>
      <c r="N221" s="452"/>
      <c r="O221" s="455"/>
    </row>
    <row r="222" spans="1:15" s="187" customFormat="1" ht="10.5" customHeight="1">
      <c r="A222" s="451" t="s">
        <v>545</v>
      </c>
      <c r="B222" s="452"/>
      <c r="C222" s="452" t="s">
        <v>813</v>
      </c>
      <c r="D222" s="452"/>
      <c r="E222" s="453"/>
      <c r="F222" s="452"/>
      <c r="G222" s="452"/>
      <c r="H222" s="452"/>
      <c r="J222" s="457" t="s">
        <v>621</v>
      </c>
      <c r="K222" s="475"/>
      <c r="L222" s="451"/>
      <c r="M222" s="452" t="s">
        <v>622</v>
      </c>
      <c r="N222" s="452"/>
      <c r="O222" s="455"/>
    </row>
    <row r="223" spans="1:15" ht="15" customHeight="1">
      <c r="A223" s="451"/>
      <c r="B223" s="452"/>
      <c r="C223" s="452" t="s">
        <v>815</v>
      </c>
      <c r="D223" s="452"/>
      <c r="E223" s="453"/>
      <c r="F223" s="452"/>
      <c r="G223" s="452"/>
      <c r="H223" s="452"/>
      <c r="I223" s="2"/>
      <c r="J223" s="456" t="s">
        <v>534</v>
      </c>
      <c r="K223" s="456"/>
      <c r="L223" s="452"/>
      <c r="M223" s="452" t="s">
        <v>535</v>
      </c>
      <c r="N223" s="452"/>
      <c r="O223" s="454"/>
    </row>
    <row r="224" spans="1:15" ht="22.5" customHeight="1">
      <c r="A224" s="183" t="s">
        <v>0</v>
      </c>
      <c r="B224" s="20"/>
      <c r="C224" s="169" t="s">
        <v>851</v>
      </c>
      <c r="D224" s="169"/>
      <c r="E224" s="327"/>
      <c r="F224" s="4"/>
      <c r="G224" s="4"/>
      <c r="H224" s="4"/>
      <c r="I224" s="4"/>
      <c r="J224" s="4"/>
      <c r="K224" s="4"/>
      <c r="L224" s="4"/>
      <c r="M224" s="4"/>
      <c r="N224" s="4"/>
      <c r="O224" s="27"/>
    </row>
    <row r="225" spans="1:15" ht="15" customHeight="1">
      <c r="A225" s="6"/>
      <c r="B225" s="96" t="s">
        <v>22</v>
      </c>
      <c r="C225" s="413"/>
      <c r="D225" s="7"/>
      <c r="E225" s="317"/>
      <c r="F225" s="7"/>
      <c r="G225" s="7"/>
      <c r="H225" s="7"/>
      <c r="I225" s="8"/>
      <c r="J225" s="7"/>
      <c r="K225" s="7"/>
      <c r="L225" s="8"/>
      <c r="M225" s="7"/>
      <c r="N225" s="7"/>
      <c r="O225" s="402" t="s">
        <v>1273</v>
      </c>
    </row>
    <row r="226" spans="1:15" s="302" customFormat="1" ht="17.25" customHeight="1">
      <c r="A226" s="10"/>
      <c r="B226" s="11"/>
      <c r="C226" s="414"/>
      <c r="D226" s="95" t="s">
        <v>1462</v>
      </c>
      <c r="E226" s="318"/>
      <c r="F226" s="12"/>
      <c r="G226" s="12"/>
      <c r="H226" s="12"/>
      <c r="I226" s="12"/>
      <c r="J226" s="12"/>
      <c r="K226" s="12"/>
      <c r="L226" s="12"/>
      <c r="M226" s="12"/>
      <c r="N226" s="12"/>
      <c r="O226" s="28"/>
    </row>
    <row r="227" spans="1:15" ht="25.5" customHeight="1">
      <c r="A227" s="295" t="s">
        <v>497</v>
      </c>
      <c r="B227" s="296" t="s">
        <v>498</v>
      </c>
      <c r="C227" s="425" t="s">
        <v>1</v>
      </c>
      <c r="D227" s="296" t="s">
        <v>496</v>
      </c>
      <c r="E227" s="336" t="s">
        <v>507</v>
      </c>
      <c r="F227" s="238" t="s">
        <v>493</v>
      </c>
      <c r="G227" s="238" t="s">
        <v>494</v>
      </c>
      <c r="H227" s="239" t="s">
        <v>33</v>
      </c>
      <c r="I227" s="238" t="s">
        <v>495</v>
      </c>
      <c r="J227" s="238" t="s">
        <v>17</v>
      </c>
      <c r="K227" s="238" t="s">
        <v>18</v>
      </c>
      <c r="L227" s="238" t="s">
        <v>503</v>
      </c>
      <c r="M227" s="238" t="s">
        <v>30</v>
      </c>
      <c r="N227" s="238" t="s">
        <v>499</v>
      </c>
      <c r="O227" s="298" t="s">
        <v>19</v>
      </c>
    </row>
    <row r="228" spans="1:16" ht="18">
      <c r="A228" s="687" t="s">
        <v>55</v>
      </c>
      <c r="B228" s="81"/>
      <c r="C228" s="77"/>
      <c r="D228" s="78"/>
      <c r="E228" s="340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31"/>
    </row>
    <row r="229" spans="1:15" ht="38.25" customHeight="1">
      <c r="A229" s="683">
        <v>550002</v>
      </c>
      <c r="B229" s="939" t="s">
        <v>1058</v>
      </c>
      <c r="C229" s="43" t="s">
        <v>1093</v>
      </c>
      <c r="D229" s="408" t="s">
        <v>662</v>
      </c>
      <c r="E229" s="314">
        <v>15</v>
      </c>
      <c r="F229" s="189">
        <v>2831</v>
      </c>
      <c r="G229" s="189">
        <v>0</v>
      </c>
      <c r="H229" s="189">
        <v>0</v>
      </c>
      <c r="I229" s="189">
        <v>0</v>
      </c>
      <c r="J229" s="189">
        <v>59</v>
      </c>
      <c r="K229" s="189">
        <v>0</v>
      </c>
      <c r="L229" s="189">
        <v>0</v>
      </c>
      <c r="M229" s="189">
        <v>0</v>
      </c>
      <c r="N229" s="189">
        <f>F229+G229+H229+I229-J229+K229-L229+M229</f>
        <v>2772</v>
      </c>
      <c r="O229" s="681"/>
    </row>
    <row r="230" spans="1:15" ht="18.75" customHeight="1">
      <c r="A230" s="515" t="s">
        <v>69</v>
      </c>
      <c r="B230" s="516"/>
      <c r="C230" s="517"/>
      <c r="D230" s="516"/>
      <c r="E230" s="518"/>
      <c r="F230" s="519">
        <f aca="true" t="shared" si="42" ref="F230:M230">F229</f>
        <v>2831</v>
      </c>
      <c r="G230" s="519">
        <f t="shared" si="42"/>
        <v>0</v>
      </c>
      <c r="H230" s="519">
        <f t="shared" si="42"/>
        <v>0</v>
      </c>
      <c r="I230" s="519">
        <f t="shared" si="42"/>
        <v>0</v>
      </c>
      <c r="J230" s="519">
        <f>J229</f>
        <v>59</v>
      </c>
      <c r="K230" s="519">
        <f t="shared" si="42"/>
        <v>0</v>
      </c>
      <c r="L230" s="519">
        <f t="shared" si="42"/>
        <v>0</v>
      </c>
      <c r="M230" s="519">
        <f t="shared" si="42"/>
        <v>0</v>
      </c>
      <c r="N230" s="519">
        <f>N229</f>
        <v>2772</v>
      </c>
      <c r="O230" s="520"/>
    </row>
    <row r="231" spans="1:15" ht="18.75">
      <c r="A231" s="100" t="s">
        <v>409</v>
      </c>
      <c r="B231" s="194"/>
      <c r="C231" s="417"/>
      <c r="D231" s="194"/>
      <c r="E231" s="322"/>
      <c r="F231" s="194"/>
      <c r="G231" s="194"/>
      <c r="H231" s="194"/>
      <c r="I231" s="194"/>
      <c r="J231" s="194"/>
      <c r="K231" s="194"/>
      <c r="L231" s="194"/>
      <c r="M231" s="194"/>
      <c r="N231" s="194"/>
      <c r="O231" s="76"/>
    </row>
    <row r="232" spans="1:15" ht="38.25" customHeight="1">
      <c r="A232" s="683">
        <v>560002</v>
      </c>
      <c r="B232" s="684" t="s">
        <v>663</v>
      </c>
      <c r="C232" s="680" t="s">
        <v>711</v>
      </c>
      <c r="D232" s="408" t="s">
        <v>664</v>
      </c>
      <c r="E232" s="314">
        <v>15</v>
      </c>
      <c r="F232" s="189">
        <v>3467</v>
      </c>
      <c r="G232" s="189">
        <v>0</v>
      </c>
      <c r="H232" s="189">
        <v>0</v>
      </c>
      <c r="I232" s="189">
        <v>0</v>
      </c>
      <c r="J232" s="189">
        <v>148</v>
      </c>
      <c r="K232" s="189">
        <v>0</v>
      </c>
      <c r="L232" s="189">
        <v>0</v>
      </c>
      <c r="M232" s="189">
        <v>0</v>
      </c>
      <c r="N232" s="189">
        <f>F232+G232+H232+I232-J232+K232-L232+M232</f>
        <v>3319</v>
      </c>
      <c r="O232" s="678"/>
    </row>
    <row r="233" spans="1:15" s="41" customFormat="1" ht="38.25" customHeight="1">
      <c r="A233" s="120">
        <v>1110002</v>
      </c>
      <c r="B233" s="14" t="s">
        <v>423</v>
      </c>
      <c r="C233" s="166" t="s">
        <v>442</v>
      </c>
      <c r="D233" s="410" t="s">
        <v>11</v>
      </c>
      <c r="E233" s="348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39</v>
      </c>
      <c r="L233" s="65">
        <v>0</v>
      </c>
      <c r="M233" s="189">
        <v>0</v>
      </c>
      <c r="N233" s="189">
        <f>F233+G233+H233+I233-J233+K233-L233+M233</f>
        <v>2243</v>
      </c>
      <c r="O233" s="16"/>
    </row>
    <row r="234" spans="1:15" ht="18.75" customHeight="1">
      <c r="A234" s="521" t="s">
        <v>69</v>
      </c>
      <c r="B234" s="516"/>
      <c r="C234" s="517"/>
      <c r="D234" s="522"/>
      <c r="E234" s="523"/>
      <c r="F234" s="519">
        <f>SUM(F232:F233)</f>
        <v>5671</v>
      </c>
      <c r="G234" s="519">
        <f aca="true" t="shared" si="43" ref="G234:N234">SUM(G232:G233)</f>
        <v>0</v>
      </c>
      <c r="H234" s="519">
        <f t="shared" si="43"/>
        <v>0</v>
      </c>
      <c r="I234" s="519">
        <f t="shared" si="43"/>
        <v>0</v>
      </c>
      <c r="J234" s="519">
        <f t="shared" si="43"/>
        <v>148</v>
      </c>
      <c r="K234" s="519">
        <f t="shared" si="43"/>
        <v>39</v>
      </c>
      <c r="L234" s="519">
        <f t="shared" si="43"/>
        <v>0</v>
      </c>
      <c r="M234" s="519">
        <f t="shared" si="43"/>
        <v>0</v>
      </c>
      <c r="N234" s="519">
        <f t="shared" si="43"/>
        <v>5562</v>
      </c>
      <c r="O234" s="529"/>
    </row>
    <row r="235" spans="1:15" ht="18.75">
      <c r="A235" s="100" t="s">
        <v>410</v>
      </c>
      <c r="B235" s="194"/>
      <c r="C235" s="417"/>
      <c r="D235" s="204"/>
      <c r="E235" s="322"/>
      <c r="F235" s="194"/>
      <c r="G235" s="194"/>
      <c r="H235" s="194"/>
      <c r="I235" s="194"/>
      <c r="J235" s="194"/>
      <c r="K235" s="194"/>
      <c r="L235" s="194"/>
      <c r="M235" s="194"/>
      <c r="N235" s="194"/>
      <c r="O235" s="76"/>
    </row>
    <row r="236" spans="1:15" ht="38.25" customHeight="1">
      <c r="A236" s="170">
        <v>570002</v>
      </c>
      <c r="B236" s="191" t="s">
        <v>665</v>
      </c>
      <c r="C236" s="680" t="s">
        <v>712</v>
      </c>
      <c r="D236" s="408" t="s">
        <v>666</v>
      </c>
      <c r="E236" s="314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8.25" customHeight="1">
      <c r="A237" s="120">
        <v>6200202</v>
      </c>
      <c r="B237" s="189" t="s">
        <v>154</v>
      </c>
      <c r="C237" s="286" t="s">
        <v>155</v>
      </c>
      <c r="D237" s="408" t="s">
        <v>435</v>
      </c>
      <c r="E237" s="314">
        <v>15</v>
      </c>
      <c r="F237" s="189">
        <v>3811</v>
      </c>
      <c r="G237" s="189">
        <v>0</v>
      </c>
      <c r="H237" s="189">
        <v>0</v>
      </c>
      <c r="I237" s="189">
        <v>0</v>
      </c>
      <c r="J237" s="189">
        <v>319</v>
      </c>
      <c r="K237" s="189">
        <v>0</v>
      </c>
      <c r="L237" s="189">
        <v>0</v>
      </c>
      <c r="M237" s="189">
        <v>0</v>
      </c>
      <c r="N237" s="189">
        <f>F237+G237+H237+I237-J237+K237-L237+M237</f>
        <v>3492</v>
      </c>
      <c r="O237" s="29"/>
    </row>
    <row r="238" spans="1:15" s="205" customFormat="1" ht="38.25" customHeight="1">
      <c r="A238" s="120">
        <v>8100209</v>
      </c>
      <c r="B238" s="189" t="s">
        <v>301</v>
      </c>
      <c r="C238" s="286" t="s">
        <v>302</v>
      </c>
      <c r="D238" s="408" t="s">
        <v>436</v>
      </c>
      <c r="E238" s="314">
        <v>15</v>
      </c>
      <c r="F238" s="189">
        <v>2924</v>
      </c>
      <c r="G238" s="189">
        <v>0</v>
      </c>
      <c r="H238" s="189">
        <v>0</v>
      </c>
      <c r="I238" s="189">
        <v>0</v>
      </c>
      <c r="J238" s="189">
        <v>69</v>
      </c>
      <c r="K238" s="189">
        <v>0</v>
      </c>
      <c r="L238" s="189">
        <v>0</v>
      </c>
      <c r="M238" s="189">
        <v>0</v>
      </c>
      <c r="N238" s="189">
        <f>F238+G238+H238+I238-J238+K238-L238+M238</f>
        <v>2855</v>
      </c>
      <c r="O238" s="29"/>
    </row>
    <row r="239" spans="1:15" ht="18.75" customHeight="1">
      <c r="A239" s="524" t="s">
        <v>69</v>
      </c>
      <c r="B239" s="525"/>
      <c r="C239" s="517"/>
      <c r="D239" s="526"/>
      <c r="E239" s="527"/>
      <c r="F239" s="519">
        <f aca="true" t="shared" si="44" ref="F239:N239">SUM(F236:F238)</f>
        <v>10202</v>
      </c>
      <c r="G239" s="519">
        <f t="shared" si="44"/>
        <v>0</v>
      </c>
      <c r="H239" s="519">
        <f t="shared" si="44"/>
        <v>0</v>
      </c>
      <c r="I239" s="519">
        <f t="shared" si="44"/>
        <v>0</v>
      </c>
      <c r="J239" s="519">
        <f t="shared" si="44"/>
        <v>536</v>
      </c>
      <c r="K239" s="519">
        <f t="shared" si="44"/>
        <v>0</v>
      </c>
      <c r="L239" s="519">
        <f t="shared" si="44"/>
        <v>0</v>
      </c>
      <c r="M239" s="519">
        <f t="shared" si="44"/>
        <v>0</v>
      </c>
      <c r="N239" s="519">
        <f t="shared" si="44"/>
        <v>9666</v>
      </c>
      <c r="O239" s="688"/>
    </row>
    <row r="240" spans="1:15" ht="25.5" customHeight="1">
      <c r="A240" s="100" t="s">
        <v>70</v>
      </c>
      <c r="B240" s="198"/>
      <c r="C240" s="417"/>
      <c r="D240" s="204"/>
      <c r="E240" s="322"/>
      <c r="F240" s="198"/>
      <c r="G240" s="198"/>
      <c r="H240" s="198"/>
      <c r="I240" s="198"/>
      <c r="J240" s="198"/>
      <c r="K240" s="198"/>
      <c r="L240" s="198"/>
      <c r="M240" s="198"/>
      <c r="N240" s="198"/>
      <c r="O240" s="76"/>
    </row>
    <row r="241" spans="1:15" ht="38.25" customHeight="1">
      <c r="A241" s="170">
        <v>580001</v>
      </c>
      <c r="B241" s="191" t="s">
        <v>667</v>
      </c>
      <c r="C241" s="680" t="s">
        <v>713</v>
      </c>
      <c r="D241" s="408" t="s">
        <v>668</v>
      </c>
      <c r="E241" s="314">
        <v>15</v>
      </c>
      <c r="F241" s="189">
        <v>3467</v>
      </c>
      <c r="G241" s="189">
        <v>0</v>
      </c>
      <c r="H241" s="189">
        <v>0</v>
      </c>
      <c r="I241" s="189">
        <v>0</v>
      </c>
      <c r="J241" s="189">
        <v>148</v>
      </c>
      <c r="K241" s="189">
        <v>0</v>
      </c>
      <c r="L241" s="189">
        <v>0</v>
      </c>
      <c r="M241" s="189">
        <v>0</v>
      </c>
      <c r="N241" s="189">
        <f>F241+G241+H241+I241-J241+K241-L241+M241</f>
        <v>3319</v>
      </c>
      <c r="O241" s="29"/>
    </row>
    <row r="242" spans="1:15" s="23" customFormat="1" ht="21" customHeight="1">
      <c r="A242" s="521" t="s">
        <v>69</v>
      </c>
      <c r="B242" s="516"/>
      <c r="C242" s="517"/>
      <c r="D242" s="516"/>
      <c r="E242" s="518"/>
      <c r="F242" s="519">
        <f aca="true" t="shared" si="45" ref="F242:N242">F241</f>
        <v>3467</v>
      </c>
      <c r="G242" s="519">
        <f t="shared" si="45"/>
        <v>0</v>
      </c>
      <c r="H242" s="519">
        <f t="shared" si="45"/>
        <v>0</v>
      </c>
      <c r="I242" s="519">
        <f t="shared" si="45"/>
        <v>0</v>
      </c>
      <c r="J242" s="519">
        <f t="shared" si="45"/>
        <v>148</v>
      </c>
      <c r="K242" s="519">
        <f t="shared" si="45"/>
        <v>0</v>
      </c>
      <c r="L242" s="519">
        <f t="shared" si="45"/>
        <v>0</v>
      </c>
      <c r="M242" s="519">
        <f t="shared" si="45"/>
        <v>0</v>
      </c>
      <c r="N242" s="519">
        <f t="shared" si="45"/>
        <v>3319</v>
      </c>
      <c r="O242" s="519"/>
    </row>
    <row r="243" spans="1:15" s="41" customFormat="1" ht="21.75" customHeight="1">
      <c r="A243" s="148"/>
      <c r="B243" s="510" t="s">
        <v>31</v>
      </c>
      <c r="C243" s="57"/>
      <c r="D243" s="57"/>
      <c r="E243" s="338"/>
      <c r="F243" s="195">
        <f aca="true" t="shared" si="46" ref="F243:N243">F230+F234+F239+F242</f>
        <v>22171</v>
      </c>
      <c r="G243" s="195">
        <f t="shared" si="46"/>
        <v>0</v>
      </c>
      <c r="H243" s="195">
        <f t="shared" si="46"/>
        <v>0</v>
      </c>
      <c r="I243" s="195">
        <f t="shared" si="46"/>
        <v>0</v>
      </c>
      <c r="J243" s="195">
        <f t="shared" si="46"/>
        <v>891</v>
      </c>
      <c r="K243" s="195">
        <f t="shared" si="46"/>
        <v>39</v>
      </c>
      <c r="L243" s="195">
        <f t="shared" si="46"/>
        <v>0</v>
      </c>
      <c r="M243" s="195">
        <f t="shared" si="46"/>
        <v>0</v>
      </c>
      <c r="N243" s="195">
        <f t="shared" si="46"/>
        <v>21319</v>
      </c>
      <c r="O243" s="57"/>
    </row>
    <row r="244" spans="1:15" ht="43.5" customHeight="1">
      <c r="A244" s="451"/>
      <c r="B244" s="452"/>
      <c r="C244" s="452"/>
      <c r="D244" s="452" t="s">
        <v>536</v>
      </c>
      <c r="E244" s="453"/>
      <c r="F244" s="452"/>
      <c r="G244" s="452"/>
      <c r="H244" s="452"/>
      <c r="I244" s="2"/>
      <c r="J244" s="457" t="s">
        <v>537</v>
      </c>
      <c r="K244" s="457"/>
      <c r="L244" s="452"/>
      <c r="M244" s="452"/>
      <c r="N244" s="452" t="s">
        <v>537</v>
      </c>
      <c r="O244" s="454"/>
    </row>
    <row r="245" spans="1:15" ht="13.5" customHeight="1">
      <c r="A245" s="451" t="s">
        <v>545</v>
      </c>
      <c r="B245" s="452"/>
      <c r="C245" s="452" t="s">
        <v>813</v>
      </c>
      <c r="D245" s="452"/>
      <c r="E245" s="453"/>
      <c r="F245" s="452"/>
      <c r="G245" s="452"/>
      <c r="H245" s="452"/>
      <c r="I245" s="2"/>
      <c r="J245" s="457" t="s">
        <v>621</v>
      </c>
      <c r="K245" s="475"/>
      <c r="L245" s="451"/>
      <c r="M245" s="452" t="s">
        <v>622</v>
      </c>
      <c r="N245" s="452"/>
      <c r="O245" s="455"/>
    </row>
    <row r="246" spans="1:15" ht="13.5" customHeight="1">
      <c r="A246" s="451"/>
      <c r="B246" s="452"/>
      <c r="C246" s="452" t="s">
        <v>815</v>
      </c>
      <c r="D246" s="452"/>
      <c r="E246" s="453"/>
      <c r="F246" s="452"/>
      <c r="G246" s="452"/>
      <c r="H246" s="452"/>
      <c r="I246" s="2"/>
      <c r="J246" s="456" t="s">
        <v>534</v>
      </c>
      <c r="K246" s="456"/>
      <c r="L246" s="452"/>
      <c r="M246" s="452" t="s">
        <v>535</v>
      </c>
      <c r="N246" s="452"/>
      <c r="O246" s="454"/>
    </row>
    <row r="248" spans="1:15" ht="33.75">
      <c r="A248" s="183" t="s">
        <v>0</v>
      </c>
      <c r="B248" s="33"/>
      <c r="C248" s="169" t="s">
        <v>851</v>
      </c>
      <c r="D248" s="738"/>
      <c r="E248" s="327"/>
      <c r="F248" s="4"/>
      <c r="G248" s="4"/>
      <c r="H248" s="4"/>
      <c r="I248" s="4"/>
      <c r="J248" s="4"/>
      <c r="K248" s="4"/>
      <c r="L248" s="4"/>
      <c r="M248" s="4"/>
      <c r="N248" s="4"/>
      <c r="O248" s="27"/>
    </row>
    <row r="249" spans="1:15" ht="20.25">
      <c r="A249" s="6"/>
      <c r="B249" s="177" t="s">
        <v>23</v>
      </c>
      <c r="C249" s="413"/>
      <c r="D249" s="7"/>
      <c r="E249" s="317"/>
      <c r="F249" s="7"/>
      <c r="G249" s="7"/>
      <c r="H249" s="7"/>
      <c r="I249" s="8"/>
      <c r="J249" s="7"/>
      <c r="K249" s="7"/>
      <c r="L249" s="8"/>
      <c r="M249" s="7"/>
      <c r="N249" s="7"/>
      <c r="O249" s="402" t="s">
        <v>1274</v>
      </c>
    </row>
    <row r="250" spans="1:15" s="237" customFormat="1" ht="36.75" customHeight="1">
      <c r="A250" s="10"/>
      <c r="B250" s="44"/>
      <c r="C250" s="414"/>
      <c r="D250" s="95" t="s">
        <v>1462</v>
      </c>
      <c r="E250" s="318"/>
      <c r="F250" s="12"/>
      <c r="G250" s="12"/>
      <c r="H250" s="12"/>
      <c r="I250" s="12"/>
      <c r="J250" s="12"/>
      <c r="K250" s="12"/>
      <c r="L250" s="12"/>
      <c r="M250" s="12"/>
      <c r="N250" s="12"/>
      <c r="O250" s="28"/>
    </row>
    <row r="251" spans="1:15" ht="42.75" customHeight="1" thickBot="1">
      <c r="A251" s="208" t="s">
        <v>497</v>
      </c>
      <c r="B251" s="209" t="s">
        <v>498</v>
      </c>
      <c r="C251" s="427" t="s">
        <v>1</v>
      </c>
      <c r="D251" s="214" t="s">
        <v>496</v>
      </c>
      <c r="E251" s="347"/>
      <c r="F251" s="210" t="s">
        <v>493</v>
      </c>
      <c r="G251" s="210" t="s">
        <v>494</v>
      </c>
      <c r="H251" s="210" t="s">
        <v>33</v>
      </c>
      <c r="I251" s="213" t="s">
        <v>495</v>
      </c>
      <c r="J251" s="215" t="s">
        <v>17</v>
      </c>
      <c r="K251" s="210" t="s">
        <v>18</v>
      </c>
      <c r="L251" s="213" t="s">
        <v>503</v>
      </c>
      <c r="M251" s="210" t="s">
        <v>30</v>
      </c>
      <c r="N251" s="210" t="s">
        <v>499</v>
      </c>
      <c r="O251" s="217" t="s">
        <v>19</v>
      </c>
    </row>
    <row r="252" spans="1:15" s="41" customFormat="1" ht="24" customHeight="1" thickTop="1">
      <c r="A252" s="100" t="s">
        <v>148</v>
      </c>
      <c r="B252" s="77"/>
      <c r="C252" s="416"/>
      <c r="D252" s="77"/>
      <c r="E252" s="340"/>
      <c r="F252" s="77"/>
      <c r="G252" s="77"/>
      <c r="H252" s="77"/>
      <c r="I252" s="77"/>
      <c r="J252" s="77"/>
      <c r="K252" s="77"/>
      <c r="L252" s="77"/>
      <c r="M252" s="77"/>
      <c r="N252" s="77"/>
      <c r="O252" s="76"/>
    </row>
    <row r="253" spans="1:15" ht="42" customHeight="1">
      <c r="A253" s="170">
        <v>600002</v>
      </c>
      <c r="B253" s="14" t="s">
        <v>669</v>
      </c>
      <c r="C253" s="680" t="s">
        <v>714</v>
      </c>
      <c r="D253" s="689" t="s">
        <v>670</v>
      </c>
      <c r="E253" s="690">
        <v>15</v>
      </c>
      <c r="F253" s="59">
        <v>3467</v>
      </c>
      <c r="G253" s="59">
        <v>0</v>
      </c>
      <c r="H253" s="59">
        <v>0</v>
      </c>
      <c r="I253" s="59">
        <v>0</v>
      </c>
      <c r="J253" s="59">
        <v>148</v>
      </c>
      <c r="K253" s="59">
        <v>0</v>
      </c>
      <c r="L253" s="59">
        <v>0</v>
      </c>
      <c r="M253" s="59">
        <v>0</v>
      </c>
      <c r="N253" s="189">
        <f>F253+G253+H253+I253-J253+K253-L253+M253</f>
        <v>3319</v>
      </c>
      <c r="O253" s="29"/>
    </row>
    <row r="254" spans="1:15" ht="42" customHeight="1">
      <c r="A254" s="120">
        <v>5200204</v>
      </c>
      <c r="B254" s="65" t="s">
        <v>149</v>
      </c>
      <c r="C254" s="166" t="s">
        <v>150</v>
      </c>
      <c r="D254" s="410" t="s">
        <v>53</v>
      </c>
      <c r="E254" s="348">
        <v>15</v>
      </c>
      <c r="F254" s="65">
        <v>4693</v>
      </c>
      <c r="G254" s="65">
        <v>0</v>
      </c>
      <c r="H254" s="65">
        <v>0</v>
      </c>
      <c r="I254" s="65">
        <v>0</v>
      </c>
      <c r="J254" s="65">
        <v>469</v>
      </c>
      <c r="K254" s="65">
        <v>0</v>
      </c>
      <c r="L254" s="65">
        <v>0</v>
      </c>
      <c r="M254" s="65">
        <v>0</v>
      </c>
      <c r="N254" s="189">
        <f>F254+G254+H254+I254-J254+K254-L254+M254</f>
        <v>4224</v>
      </c>
      <c r="O254" s="43"/>
    </row>
    <row r="255" spans="1:15" s="220" customFormat="1" ht="27" customHeight="1">
      <c r="A255" s="521" t="s">
        <v>69</v>
      </c>
      <c r="B255" s="530"/>
      <c r="C255" s="531"/>
      <c r="D255" s="532"/>
      <c r="E255" s="533"/>
      <c r="F255" s="534">
        <f aca="true" t="shared" si="47" ref="F255:N255">SUM(F253:F254)</f>
        <v>8160</v>
      </c>
      <c r="G255" s="534">
        <f t="shared" si="47"/>
        <v>0</v>
      </c>
      <c r="H255" s="534">
        <f t="shared" si="47"/>
        <v>0</v>
      </c>
      <c r="I255" s="534">
        <f t="shared" si="47"/>
        <v>0</v>
      </c>
      <c r="J255" s="534">
        <f t="shared" si="47"/>
        <v>617</v>
      </c>
      <c r="K255" s="534">
        <f t="shared" si="47"/>
        <v>0</v>
      </c>
      <c r="L255" s="534">
        <f t="shared" si="47"/>
        <v>0</v>
      </c>
      <c r="M255" s="534">
        <f t="shared" si="47"/>
        <v>0</v>
      </c>
      <c r="N255" s="534">
        <f t="shared" si="47"/>
        <v>7543</v>
      </c>
      <c r="O255" s="529"/>
    </row>
    <row r="256" spans="1:17" ht="22.5">
      <c r="A256" s="56"/>
      <c r="B256" s="181" t="s">
        <v>31</v>
      </c>
      <c r="C256" s="426"/>
      <c r="D256" s="219"/>
      <c r="E256" s="351"/>
      <c r="F256" s="69">
        <f aca="true" t="shared" si="48" ref="F256:N256">F255</f>
        <v>8160</v>
      </c>
      <c r="G256" s="69">
        <f t="shared" si="48"/>
        <v>0</v>
      </c>
      <c r="H256" s="69">
        <f t="shared" si="48"/>
        <v>0</v>
      </c>
      <c r="I256" s="69">
        <f t="shared" si="48"/>
        <v>0</v>
      </c>
      <c r="J256" s="69">
        <f t="shared" si="48"/>
        <v>617</v>
      </c>
      <c r="K256" s="69">
        <f t="shared" si="48"/>
        <v>0</v>
      </c>
      <c r="L256" s="69">
        <f t="shared" si="48"/>
        <v>0</v>
      </c>
      <c r="M256" s="69">
        <f t="shared" si="48"/>
        <v>0</v>
      </c>
      <c r="N256" s="69">
        <f t="shared" si="48"/>
        <v>7543</v>
      </c>
      <c r="O256" s="69"/>
      <c r="Q256" s="990"/>
    </row>
    <row r="257" spans="1:15" ht="18">
      <c r="A257" s="21"/>
      <c r="B257" s="8"/>
      <c r="C257" s="423"/>
      <c r="D257" s="8"/>
      <c r="E257" s="317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">
      <c r="A258" s="21"/>
      <c r="B258" s="8"/>
      <c r="C258" s="423"/>
      <c r="D258" s="8"/>
      <c r="E258" s="317"/>
      <c r="F258" s="8"/>
      <c r="G258" s="8"/>
      <c r="H258" s="8"/>
      <c r="I258" s="8"/>
      <c r="J258" s="8"/>
      <c r="K258" s="8"/>
      <c r="L258" s="8"/>
      <c r="M258" s="8"/>
      <c r="N258" s="8"/>
      <c r="O258" s="31"/>
    </row>
    <row r="259" spans="1:15" ht="18.75">
      <c r="A259" s="451"/>
      <c r="B259" s="452"/>
      <c r="C259" s="452"/>
      <c r="D259" s="452" t="s">
        <v>536</v>
      </c>
      <c r="E259" s="453"/>
      <c r="F259" s="452"/>
      <c r="G259" s="452"/>
      <c r="H259" s="452"/>
      <c r="J259" s="457" t="s">
        <v>537</v>
      </c>
      <c r="L259" s="457"/>
      <c r="M259" s="452"/>
      <c r="N259" s="452" t="s">
        <v>537</v>
      </c>
      <c r="O259" s="454"/>
    </row>
    <row r="260" spans="1:15" s="187" customFormat="1" ht="18.75">
      <c r="A260" s="451"/>
      <c r="B260" s="452"/>
      <c r="C260" s="452"/>
      <c r="D260" s="452"/>
      <c r="E260" s="453"/>
      <c r="F260" s="452"/>
      <c r="G260" s="452"/>
      <c r="H260" s="452"/>
      <c r="I260" s="452"/>
      <c r="J260" s="451"/>
      <c r="K260" s="452"/>
      <c r="L260" s="451"/>
      <c r="M260" s="452"/>
      <c r="N260" s="452"/>
      <c r="O260" s="455"/>
    </row>
    <row r="261" spans="1:15" s="187" customFormat="1" ht="18.75">
      <c r="A261" s="451" t="s">
        <v>545</v>
      </c>
      <c r="B261" s="452"/>
      <c r="C261" s="452" t="s">
        <v>813</v>
      </c>
      <c r="D261" s="452"/>
      <c r="E261" s="453"/>
      <c r="F261" s="452"/>
      <c r="G261" s="452"/>
      <c r="H261" s="452"/>
      <c r="J261" s="457" t="s">
        <v>621</v>
      </c>
      <c r="L261" s="451"/>
      <c r="M261" s="452" t="s">
        <v>622</v>
      </c>
      <c r="N261" s="452"/>
      <c r="O261" s="455"/>
    </row>
    <row r="262" spans="1:15" ht="18.75">
      <c r="A262" s="451"/>
      <c r="B262" s="452"/>
      <c r="C262" s="452" t="s">
        <v>815</v>
      </c>
      <c r="D262" s="452"/>
      <c r="E262" s="453"/>
      <c r="F262" s="452"/>
      <c r="G262" s="452"/>
      <c r="H262" s="452"/>
      <c r="I262" s="2"/>
      <c r="J262" s="456" t="s">
        <v>534</v>
      </c>
      <c r="K262" s="456"/>
      <c r="L262" s="452"/>
      <c r="M262" s="452" t="s">
        <v>535</v>
      </c>
      <c r="N262" s="452"/>
      <c r="O262" s="454"/>
    </row>
    <row r="263" spans="1:15" ht="18.75">
      <c r="A263" s="451"/>
      <c r="B263" s="452"/>
      <c r="C263" s="452"/>
      <c r="D263" s="452"/>
      <c r="E263" s="453"/>
      <c r="F263" s="452"/>
      <c r="G263" s="452"/>
      <c r="H263" s="452"/>
      <c r="I263" s="2"/>
      <c r="J263" s="456"/>
      <c r="K263" s="456"/>
      <c r="L263" s="452"/>
      <c r="M263" s="452"/>
      <c r="N263" s="452"/>
      <c r="O263" s="454"/>
    </row>
    <row r="264" spans="1:15" ht="6.75" customHeight="1">
      <c r="A264" s="174"/>
      <c r="B264" s="175"/>
      <c r="C264" s="428"/>
      <c r="D264" s="175"/>
      <c r="E264" s="352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</row>
    <row r="265" spans="1:15" ht="29.25" customHeight="1">
      <c r="A265" s="183" t="s">
        <v>0</v>
      </c>
      <c r="B265" s="20"/>
      <c r="C265" s="169" t="s">
        <v>851</v>
      </c>
      <c r="D265" s="169"/>
      <c r="E265" s="327"/>
      <c r="F265" s="4"/>
      <c r="G265" s="4"/>
      <c r="H265" s="4"/>
      <c r="I265" s="4"/>
      <c r="J265" s="4"/>
      <c r="K265" s="4"/>
      <c r="L265" s="4"/>
      <c r="M265" s="4"/>
      <c r="N265" s="4"/>
      <c r="O265" s="27"/>
    </row>
    <row r="266" spans="1:15" ht="17.25" customHeight="1">
      <c r="A266" s="6"/>
      <c r="B266" s="96" t="s">
        <v>158</v>
      </c>
      <c r="C266" s="413"/>
      <c r="D266" s="7"/>
      <c r="E266" s="317"/>
      <c r="F266" s="7"/>
      <c r="G266" s="7"/>
      <c r="H266" s="7"/>
      <c r="I266" s="8"/>
      <c r="J266" s="7"/>
      <c r="K266" s="7"/>
      <c r="L266" s="8"/>
      <c r="M266" s="7"/>
      <c r="N266" s="7"/>
      <c r="O266" s="402" t="s">
        <v>1275</v>
      </c>
    </row>
    <row r="267" spans="1:15" s="237" customFormat="1" ht="24.75" customHeight="1">
      <c r="A267" s="10"/>
      <c r="B267" s="44"/>
      <c r="C267" s="414"/>
      <c r="D267" s="95" t="s">
        <v>1462</v>
      </c>
      <c r="E267" s="318"/>
      <c r="F267" s="12"/>
      <c r="G267" s="12"/>
      <c r="H267" s="12"/>
      <c r="I267" s="12"/>
      <c r="J267" s="12"/>
      <c r="K267" s="12"/>
      <c r="L267" s="12"/>
      <c r="M267" s="12"/>
      <c r="N267" s="12"/>
      <c r="O267" s="28"/>
    </row>
    <row r="268" spans="1:15" ht="30" customHeight="1">
      <c r="A268" s="211" t="s">
        <v>497</v>
      </c>
      <c r="B268" s="212" t="s">
        <v>498</v>
      </c>
      <c r="C268" s="425" t="s">
        <v>1</v>
      </c>
      <c r="D268" s="232" t="s">
        <v>496</v>
      </c>
      <c r="E268" s="398" t="s">
        <v>507</v>
      </c>
      <c r="F268" s="239" t="s">
        <v>493</v>
      </c>
      <c r="G268" s="239" t="s">
        <v>494</v>
      </c>
      <c r="H268" s="239" t="s">
        <v>33</v>
      </c>
      <c r="I268" s="238" t="s">
        <v>495</v>
      </c>
      <c r="J268" s="240" t="s">
        <v>17</v>
      </c>
      <c r="K268" s="239" t="s">
        <v>18</v>
      </c>
      <c r="L268" s="238" t="s">
        <v>503</v>
      </c>
      <c r="M268" s="239" t="s">
        <v>30</v>
      </c>
      <c r="N268" s="239" t="s">
        <v>499</v>
      </c>
      <c r="O268" s="236" t="s">
        <v>19</v>
      </c>
    </row>
    <row r="269" spans="1:15" ht="24" customHeight="1">
      <c r="A269" s="385" t="s">
        <v>159</v>
      </c>
      <c r="B269" s="386"/>
      <c r="C269" s="429"/>
      <c r="D269" s="386"/>
      <c r="E269" s="387"/>
      <c r="F269" s="386"/>
      <c r="G269" s="386"/>
      <c r="H269" s="386"/>
      <c r="I269" s="386"/>
      <c r="J269" s="386"/>
      <c r="K269" s="386"/>
      <c r="L269" s="386"/>
      <c r="M269" s="386"/>
      <c r="N269" s="386"/>
      <c r="O269" s="388"/>
    </row>
    <row r="270" spans="1:15" ht="33" customHeight="1">
      <c r="A270" s="129">
        <v>5200102</v>
      </c>
      <c r="B270" s="145" t="s">
        <v>114</v>
      </c>
      <c r="C270" s="396" t="s">
        <v>115</v>
      </c>
      <c r="D270" s="447" t="s">
        <v>2</v>
      </c>
      <c r="E270" s="353">
        <v>15</v>
      </c>
      <c r="F270" s="262">
        <v>3342</v>
      </c>
      <c r="G270" s="262">
        <v>0</v>
      </c>
      <c r="H270" s="262">
        <v>0</v>
      </c>
      <c r="I270" s="262">
        <v>0</v>
      </c>
      <c r="J270" s="262">
        <v>134</v>
      </c>
      <c r="K270" s="262">
        <v>0</v>
      </c>
      <c r="L270" s="262">
        <v>0</v>
      </c>
      <c r="M270" s="262">
        <v>0</v>
      </c>
      <c r="N270" s="493">
        <f>F270+G270+H270+I270-J270+K270-L270+M270</f>
        <v>3208</v>
      </c>
      <c r="O270" s="285"/>
    </row>
    <row r="271" spans="1:15" s="41" customFormat="1" ht="33" customHeight="1">
      <c r="A271" s="797">
        <v>7100003</v>
      </c>
      <c r="B271" s="798" t="s">
        <v>809</v>
      </c>
      <c r="C271" s="799" t="s">
        <v>623</v>
      </c>
      <c r="D271" s="800" t="s">
        <v>411</v>
      </c>
      <c r="E271" s="801">
        <v>15</v>
      </c>
      <c r="F271" s="802">
        <v>12900</v>
      </c>
      <c r="G271" s="802">
        <v>0</v>
      </c>
      <c r="H271" s="802">
        <v>0</v>
      </c>
      <c r="I271" s="802">
        <v>0</v>
      </c>
      <c r="J271" s="802">
        <v>2265</v>
      </c>
      <c r="K271" s="802">
        <v>0</v>
      </c>
      <c r="L271" s="802">
        <v>0</v>
      </c>
      <c r="M271" s="802">
        <v>0</v>
      </c>
      <c r="N271" s="493">
        <f>F271+G271+H271+I271-J271+K271-L271+M271</f>
        <v>10635</v>
      </c>
      <c r="O271" s="803"/>
    </row>
    <row r="272" spans="1:15" ht="33" customHeight="1">
      <c r="A272" s="491">
        <v>13000102</v>
      </c>
      <c r="B272" s="145" t="s">
        <v>739</v>
      </c>
      <c r="C272" s="396" t="s">
        <v>1158</v>
      </c>
      <c r="D272" s="447" t="s">
        <v>2</v>
      </c>
      <c r="E272" s="496">
        <v>15</v>
      </c>
      <c r="F272" s="493">
        <v>3366</v>
      </c>
      <c r="G272" s="493">
        <v>0</v>
      </c>
      <c r="H272" s="493">
        <v>0</v>
      </c>
      <c r="I272" s="493">
        <v>0</v>
      </c>
      <c r="J272" s="493">
        <v>137</v>
      </c>
      <c r="K272" s="493">
        <v>0</v>
      </c>
      <c r="L272" s="493">
        <v>0</v>
      </c>
      <c r="M272" s="493">
        <v>0</v>
      </c>
      <c r="N272" s="493">
        <f>F272+G272+H272+I272-J272+K272-L272+M272</f>
        <v>3229</v>
      </c>
      <c r="O272" s="994"/>
    </row>
    <row r="273" spans="1:15" ht="15" customHeight="1">
      <c r="A273" s="535" t="s">
        <v>69</v>
      </c>
      <c r="B273" s="536"/>
      <c r="C273" s="537"/>
      <c r="D273" s="538"/>
      <c r="E273" s="539"/>
      <c r="F273" s="540">
        <f aca="true" t="shared" si="49" ref="F273:N273">SUM(F270:F272)</f>
        <v>19608</v>
      </c>
      <c r="G273" s="540">
        <f t="shared" si="49"/>
        <v>0</v>
      </c>
      <c r="H273" s="540">
        <f t="shared" si="49"/>
        <v>0</v>
      </c>
      <c r="I273" s="540">
        <f t="shared" si="49"/>
        <v>0</v>
      </c>
      <c r="J273" s="540">
        <f t="shared" si="49"/>
        <v>2536</v>
      </c>
      <c r="K273" s="540">
        <f t="shared" si="49"/>
        <v>0</v>
      </c>
      <c r="L273" s="540">
        <f t="shared" si="49"/>
        <v>0</v>
      </c>
      <c r="M273" s="540">
        <f t="shared" si="49"/>
        <v>0</v>
      </c>
      <c r="N273" s="540">
        <f t="shared" si="49"/>
        <v>17072</v>
      </c>
      <c r="O273" s="541"/>
    </row>
    <row r="274" spans="1:15" ht="24" customHeight="1">
      <c r="A274" s="179" t="s">
        <v>160</v>
      </c>
      <c r="B274" s="274"/>
      <c r="C274" s="399"/>
      <c r="D274" s="448"/>
      <c r="E274" s="35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6"/>
    </row>
    <row r="275" spans="1:15" ht="33" customHeight="1">
      <c r="A275" s="129">
        <v>7100303</v>
      </c>
      <c r="B275" s="145" t="s">
        <v>849</v>
      </c>
      <c r="C275" s="396" t="s">
        <v>161</v>
      </c>
      <c r="D275" s="447" t="s">
        <v>162</v>
      </c>
      <c r="E275" s="353">
        <v>13</v>
      </c>
      <c r="F275" s="130">
        <v>3383</v>
      </c>
      <c r="G275" s="130">
        <v>0</v>
      </c>
      <c r="H275" s="130">
        <v>300</v>
      </c>
      <c r="I275" s="130">
        <v>0</v>
      </c>
      <c r="J275" s="130">
        <v>139</v>
      </c>
      <c r="K275" s="130">
        <v>0</v>
      </c>
      <c r="L275" s="130">
        <v>0</v>
      </c>
      <c r="M275" s="130">
        <v>0</v>
      </c>
      <c r="N275" s="493">
        <f aca="true" t="shared" si="50" ref="N275:N282">F275+G275+H275+I275-J275+K275-L275+M275</f>
        <v>3544</v>
      </c>
      <c r="O275" s="133"/>
    </row>
    <row r="276" spans="1:15" ht="33" customHeight="1">
      <c r="A276" s="491">
        <v>7100304</v>
      </c>
      <c r="B276" s="145" t="s">
        <v>1435</v>
      </c>
      <c r="C276" s="396" t="s">
        <v>1436</v>
      </c>
      <c r="D276" s="447" t="s">
        <v>740</v>
      </c>
      <c r="E276" s="353">
        <v>15</v>
      </c>
      <c r="F276" s="130">
        <v>6616</v>
      </c>
      <c r="G276" s="130">
        <v>0</v>
      </c>
      <c r="H276" s="130">
        <v>300</v>
      </c>
      <c r="I276" s="130">
        <v>0</v>
      </c>
      <c r="J276" s="130">
        <v>866</v>
      </c>
      <c r="K276" s="130">
        <v>0</v>
      </c>
      <c r="L276" s="130">
        <v>0</v>
      </c>
      <c r="M276" s="130">
        <v>0</v>
      </c>
      <c r="N276" s="493">
        <f t="shared" si="50"/>
        <v>6050</v>
      </c>
      <c r="O276" s="133"/>
    </row>
    <row r="277" spans="1:15" ht="33" customHeight="1">
      <c r="A277" s="491">
        <v>7100305</v>
      </c>
      <c r="B277" s="145" t="s">
        <v>1463</v>
      </c>
      <c r="C277" s="396" t="s">
        <v>1464</v>
      </c>
      <c r="D277" s="447" t="s">
        <v>162</v>
      </c>
      <c r="E277" s="353">
        <v>7</v>
      </c>
      <c r="F277" s="130">
        <v>1822</v>
      </c>
      <c r="G277" s="130">
        <v>0</v>
      </c>
      <c r="H277" s="130">
        <v>140</v>
      </c>
      <c r="I277" s="130">
        <v>0</v>
      </c>
      <c r="J277" s="130">
        <v>155</v>
      </c>
      <c r="K277" s="130">
        <v>0</v>
      </c>
      <c r="L277" s="130">
        <v>0</v>
      </c>
      <c r="M277" s="130">
        <v>0</v>
      </c>
      <c r="N277" s="493">
        <f t="shared" si="50"/>
        <v>1807</v>
      </c>
      <c r="O277" s="133"/>
    </row>
    <row r="278" spans="1:15" ht="33" customHeight="1">
      <c r="A278" s="491">
        <v>7100306</v>
      </c>
      <c r="B278" s="145" t="s">
        <v>881</v>
      </c>
      <c r="C278" s="396" t="s">
        <v>882</v>
      </c>
      <c r="D278" s="447" t="s">
        <v>162</v>
      </c>
      <c r="E278" s="353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93">
        <f t="shared" si="50"/>
        <v>3870</v>
      </c>
      <c r="O278" s="133"/>
    </row>
    <row r="279" spans="1:15" ht="33" customHeight="1">
      <c r="A279" s="129">
        <v>7100307</v>
      </c>
      <c r="B279" s="145" t="s">
        <v>163</v>
      </c>
      <c r="C279" s="396" t="s">
        <v>164</v>
      </c>
      <c r="D279" s="447" t="s">
        <v>162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7100308</v>
      </c>
      <c r="B280" s="145" t="s">
        <v>1465</v>
      </c>
      <c r="C280" s="396" t="s">
        <v>1466</v>
      </c>
      <c r="D280" s="447" t="s">
        <v>162</v>
      </c>
      <c r="E280" s="353">
        <v>8</v>
      </c>
      <c r="F280" s="130">
        <v>2082</v>
      </c>
      <c r="G280" s="130">
        <v>0</v>
      </c>
      <c r="H280" s="130">
        <v>160</v>
      </c>
      <c r="I280" s="130">
        <v>0</v>
      </c>
      <c r="J280" s="130">
        <v>178</v>
      </c>
      <c r="K280" s="130">
        <v>0</v>
      </c>
      <c r="L280" s="130">
        <v>0</v>
      </c>
      <c r="M280" s="130">
        <v>0</v>
      </c>
      <c r="N280" s="493">
        <f t="shared" si="50"/>
        <v>2064</v>
      </c>
      <c r="O280" s="133"/>
    </row>
    <row r="281" spans="1:15" ht="33" customHeight="1">
      <c r="A281" s="129">
        <v>7100309</v>
      </c>
      <c r="B281" s="145" t="s">
        <v>165</v>
      </c>
      <c r="C281" s="396" t="s">
        <v>166</v>
      </c>
      <c r="D281" s="447" t="s">
        <v>162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7100310</v>
      </c>
      <c r="B282" s="145" t="s">
        <v>167</v>
      </c>
      <c r="C282" s="396" t="s">
        <v>168</v>
      </c>
      <c r="D282" s="447" t="s">
        <v>162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s="23" customFormat="1" ht="26.25" customHeight="1" hidden="1">
      <c r="A283" s="225"/>
      <c r="B283" s="223"/>
      <c r="C283" s="430"/>
      <c r="D283" s="224"/>
      <c r="E283" s="355"/>
      <c r="F283" s="223">
        <f>SUM(F275:F282)</f>
        <v>29519</v>
      </c>
      <c r="G283" s="223">
        <f aca="true" t="shared" si="51" ref="G283:N283">SUM(G275:G282)</f>
        <v>0</v>
      </c>
      <c r="H283" s="223">
        <f t="shared" si="51"/>
        <v>2100</v>
      </c>
      <c r="I283" s="223">
        <f t="shared" si="51"/>
        <v>0</v>
      </c>
      <c r="J283" s="223">
        <f t="shared" si="51"/>
        <v>2674</v>
      </c>
      <c r="K283" s="223">
        <f t="shared" si="51"/>
        <v>0</v>
      </c>
      <c r="L283" s="223">
        <f t="shared" si="51"/>
        <v>0</v>
      </c>
      <c r="M283" s="223">
        <f t="shared" si="51"/>
        <v>0</v>
      </c>
      <c r="N283" s="223">
        <f t="shared" si="51"/>
        <v>28945</v>
      </c>
      <c r="O283" s="226"/>
    </row>
    <row r="284" spans="1:15" s="23" customFormat="1" ht="20.25" customHeight="1">
      <c r="A284" s="227"/>
      <c r="B284" s="228" t="s">
        <v>31</v>
      </c>
      <c r="C284" s="431"/>
      <c r="D284" s="230"/>
      <c r="E284" s="356"/>
      <c r="F284" s="229">
        <f aca="true" t="shared" si="52" ref="F284:N284">F273+F283</f>
        <v>49127</v>
      </c>
      <c r="G284" s="229">
        <f t="shared" si="52"/>
        <v>0</v>
      </c>
      <c r="H284" s="229">
        <f t="shared" si="52"/>
        <v>2100</v>
      </c>
      <c r="I284" s="229">
        <f t="shared" si="52"/>
        <v>0</v>
      </c>
      <c r="J284" s="229">
        <f t="shared" si="52"/>
        <v>5210</v>
      </c>
      <c r="K284" s="229">
        <f t="shared" si="52"/>
        <v>0</v>
      </c>
      <c r="L284" s="229">
        <f t="shared" si="52"/>
        <v>0</v>
      </c>
      <c r="M284" s="229">
        <f t="shared" si="52"/>
        <v>0</v>
      </c>
      <c r="N284" s="229">
        <f t="shared" si="52"/>
        <v>46017</v>
      </c>
      <c r="O284" s="231"/>
    </row>
    <row r="285" spans="1:15" s="187" customFormat="1" ht="18.75">
      <c r="A285" s="451"/>
      <c r="B285" s="452"/>
      <c r="C285" s="452"/>
      <c r="D285" s="452" t="s">
        <v>536</v>
      </c>
      <c r="E285" s="453"/>
      <c r="F285" s="452"/>
      <c r="G285" s="452"/>
      <c r="H285" s="452"/>
      <c r="J285" s="457" t="s">
        <v>537</v>
      </c>
      <c r="K285" s="452"/>
      <c r="L285" s="452"/>
      <c r="M285" s="452"/>
      <c r="N285" s="452" t="s">
        <v>537</v>
      </c>
      <c r="O285" s="454"/>
    </row>
    <row r="286" spans="1:15" s="187" customFormat="1" ht="9" customHeight="1">
      <c r="A286" s="451"/>
      <c r="B286" s="452"/>
      <c r="C286" s="452"/>
      <c r="D286" s="452"/>
      <c r="E286" s="453"/>
      <c r="F286" s="452"/>
      <c r="G286" s="452"/>
      <c r="H286" s="452"/>
      <c r="I286" s="452"/>
      <c r="J286" s="451"/>
      <c r="K286" s="452"/>
      <c r="L286" s="451"/>
      <c r="M286" s="452"/>
      <c r="N286" s="452"/>
      <c r="O286" s="455"/>
    </row>
    <row r="287" spans="1:15" ht="15.75" customHeight="1">
      <c r="A287" s="451" t="s">
        <v>545</v>
      </c>
      <c r="B287" s="452"/>
      <c r="C287" s="452" t="s">
        <v>813</v>
      </c>
      <c r="D287" s="452"/>
      <c r="E287" s="453"/>
      <c r="F287" s="452"/>
      <c r="G287" s="452"/>
      <c r="H287" s="452"/>
      <c r="I287" s="452"/>
      <c r="J287" s="457" t="s">
        <v>621</v>
      </c>
      <c r="K287" s="492"/>
      <c r="L287" s="451"/>
      <c r="M287" s="452" t="s">
        <v>622</v>
      </c>
      <c r="N287" s="452"/>
      <c r="O287" s="455"/>
    </row>
    <row r="288" spans="1:15" ht="14.25" customHeight="1">
      <c r="A288" s="451"/>
      <c r="B288" s="452"/>
      <c r="C288" s="452" t="s">
        <v>815</v>
      </c>
      <c r="D288" s="452"/>
      <c r="E288" s="453"/>
      <c r="F288" s="452"/>
      <c r="G288" s="452"/>
      <c r="H288" s="452"/>
      <c r="I288" s="2"/>
      <c r="J288" s="456" t="s">
        <v>534</v>
      </c>
      <c r="K288" s="456"/>
      <c r="L288" s="452"/>
      <c r="M288" s="452" t="s">
        <v>535</v>
      </c>
      <c r="N288" s="452"/>
      <c r="O288" s="454"/>
    </row>
    <row r="289" spans="1:15" ht="6" customHeight="1">
      <c r="A289" s="86"/>
      <c r="B289" s="87"/>
      <c r="C289" s="432"/>
      <c r="D289" s="87"/>
      <c r="E289" s="357"/>
      <c r="F289" s="87"/>
      <c r="G289" s="87"/>
      <c r="H289" s="87"/>
      <c r="I289" s="87"/>
      <c r="J289" s="87"/>
      <c r="K289" s="87"/>
      <c r="L289" s="87"/>
      <c r="M289" s="87"/>
      <c r="N289" s="87"/>
      <c r="O289" s="89"/>
    </row>
    <row r="290" spans="1:15" ht="27.75" customHeight="1">
      <c r="A290" s="183" t="s">
        <v>0</v>
      </c>
      <c r="B290" s="20"/>
      <c r="C290" s="169" t="s">
        <v>851</v>
      </c>
      <c r="D290" s="169"/>
      <c r="E290" s="327"/>
      <c r="F290" s="4"/>
      <c r="G290" s="4"/>
      <c r="H290" s="4"/>
      <c r="I290" s="4"/>
      <c r="J290" s="4"/>
      <c r="K290" s="4"/>
      <c r="L290" s="4"/>
      <c r="M290" s="4"/>
      <c r="N290" s="4"/>
      <c r="O290" s="27"/>
    </row>
    <row r="291" spans="1:15" ht="25.5" customHeight="1">
      <c r="A291" s="6"/>
      <c r="B291" s="96" t="s">
        <v>158</v>
      </c>
      <c r="C291" s="413"/>
      <c r="D291" s="7"/>
      <c r="E291" s="317"/>
      <c r="F291" s="7"/>
      <c r="G291" s="7"/>
      <c r="H291" s="7"/>
      <c r="I291" s="8"/>
      <c r="J291" s="7"/>
      <c r="K291" s="7"/>
      <c r="L291" s="8"/>
      <c r="M291" s="7"/>
      <c r="N291" s="7"/>
      <c r="O291" s="402" t="s">
        <v>1276</v>
      </c>
    </row>
    <row r="292" spans="1:15" s="237" customFormat="1" ht="24.75" customHeight="1">
      <c r="A292" s="762"/>
      <c r="B292" s="763"/>
      <c r="C292" s="993"/>
      <c r="D292" s="764" t="s">
        <v>1462</v>
      </c>
      <c r="E292" s="765"/>
      <c r="F292" s="766"/>
      <c r="G292" s="766"/>
      <c r="H292" s="766"/>
      <c r="I292" s="766"/>
      <c r="J292" s="766"/>
      <c r="K292" s="766"/>
      <c r="L292" s="766"/>
      <c r="M292" s="766"/>
      <c r="N292" s="766"/>
      <c r="O292" s="768"/>
    </row>
    <row r="293" spans="1:15" ht="27" customHeight="1">
      <c r="A293" s="277" t="s">
        <v>497</v>
      </c>
      <c r="B293" s="275" t="s">
        <v>498</v>
      </c>
      <c r="C293" s="440" t="s">
        <v>1</v>
      </c>
      <c r="D293" s="699" t="s">
        <v>496</v>
      </c>
      <c r="E293" s="700" t="s">
        <v>507</v>
      </c>
      <c r="F293" s="276" t="s">
        <v>493</v>
      </c>
      <c r="G293" s="276" t="s">
        <v>494</v>
      </c>
      <c r="H293" s="276" t="s">
        <v>33</v>
      </c>
      <c r="I293" s="309" t="s">
        <v>495</v>
      </c>
      <c r="J293" s="701" t="s">
        <v>17</v>
      </c>
      <c r="K293" s="276" t="s">
        <v>18</v>
      </c>
      <c r="L293" s="309" t="s">
        <v>503</v>
      </c>
      <c r="M293" s="276" t="s">
        <v>30</v>
      </c>
      <c r="N293" s="276" t="s">
        <v>499</v>
      </c>
      <c r="O293" s="995" t="s">
        <v>19</v>
      </c>
    </row>
    <row r="294" spans="1:15" ht="21" customHeight="1">
      <c r="A294" s="179" t="s">
        <v>160</v>
      </c>
      <c r="B294" s="134"/>
      <c r="C294" s="399"/>
      <c r="D294" s="135"/>
      <c r="E294" s="35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6"/>
    </row>
    <row r="295" spans="1:15" ht="33" customHeight="1">
      <c r="A295" s="129">
        <v>7100311</v>
      </c>
      <c r="B295" s="512" t="s">
        <v>449</v>
      </c>
      <c r="C295" s="396" t="s">
        <v>450</v>
      </c>
      <c r="D295" s="447" t="s">
        <v>183</v>
      </c>
      <c r="E295" s="353">
        <v>15</v>
      </c>
      <c r="F295" s="130">
        <v>4673</v>
      </c>
      <c r="G295" s="130">
        <v>0</v>
      </c>
      <c r="H295" s="130">
        <v>300</v>
      </c>
      <c r="I295" s="130">
        <v>0</v>
      </c>
      <c r="J295" s="130">
        <v>465</v>
      </c>
      <c r="K295" s="130">
        <v>0</v>
      </c>
      <c r="L295" s="130">
        <v>0</v>
      </c>
      <c r="M295" s="130">
        <v>0</v>
      </c>
      <c r="N295" s="493">
        <f>F295+G295+H295+I295-J295+K295-L295+M295</f>
        <v>4508</v>
      </c>
      <c r="O295" s="133"/>
    </row>
    <row r="296" spans="1:15" ht="33" customHeight="1">
      <c r="A296" s="129">
        <v>7100312</v>
      </c>
      <c r="B296" s="145" t="s">
        <v>169</v>
      </c>
      <c r="C296" s="396" t="s">
        <v>170</v>
      </c>
      <c r="D296" s="447" t="s">
        <v>162</v>
      </c>
      <c r="E296" s="353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93">
        <f>F296+G296+H296+I296-J296+K296-L296+M296</f>
        <v>3870</v>
      </c>
      <c r="O296" s="133"/>
    </row>
    <row r="297" spans="1:15" ht="33" customHeight="1">
      <c r="A297" s="129">
        <v>7100313</v>
      </c>
      <c r="B297" s="145" t="s">
        <v>171</v>
      </c>
      <c r="C297" s="396" t="s">
        <v>172</v>
      </c>
      <c r="D297" s="447" t="s">
        <v>162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>F297+G297+H297+I297-J297+K297-L297+M297</f>
        <v>3870</v>
      </c>
      <c r="O297" s="133"/>
    </row>
    <row r="298" spans="1:15" ht="33" customHeight="1">
      <c r="A298" s="129">
        <v>7100314</v>
      </c>
      <c r="B298" s="145" t="s">
        <v>173</v>
      </c>
      <c r="C298" s="396" t="s">
        <v>174</v>
      </c>
      <c r="D298" s="447" t="s">
        <v>162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aca="true" t="shared" si="53" ref="N298:N305">F298+G298+H298+I298-J298+K298-L298+M298</f>
        <v>3870</v>
      </c>
      <c r="O298" s="133"/>
    </row>
    <row r="299" spans="1:15" ht="33" customHeight="1">
      <c r="A299" s="129">
        <v>7100315</v>
      </c>
      <c r="B299" s="145" t="s">
        <v>175</v>
      </c>
      <c r="C299" s="396" t="s">
        <v>176</v>
      </c>
      <c r="D299" s="447" t="s">
        <v>162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ht="33" customHeight="1">
      <c r="A300" s="129">
        <v>7100318</v>
      </c>
      <c r="B300" s="145" t="s">
        <v>1220</v>
      </c>
      <c r="C300" s="396" t="s">
        <v>1221</v>
      </c>
      <c r="D300" s="447" t="s">
        <v>162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7100319</v>
      </c>
      <c r="B301" s="145" t="s">
        <v>451</v>
      </c>
      <c r="C301" s="396" t="s">
        <v>452</v>
      </c>
      <c r="D301" s="447" t="s">
        <v>162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350</v>
      </c>
      <c r="M301" s="130">
        <v>0</v>
      </c>
      <c r="N301" s="493">
        <f>F301+G301+H301+I301-J301+K301-L301+M301</f>
        <v>3520</v>
      </c>
      <c r="O301" s="133"/>
    </row>
    <row r="302" spans="1:15" s="23" customFormat="1" ht="33" customHeight="1">
      <c r="A302" s="129">
        <v>7100321</v>
      </c>
      <c r="B302" s="145" t="s">
        <v>1376</v>
      </c>
      <c r="C302" s="396" t="s">
        <v>1377</v>
      </c>
      <c r="D302" s="447" t="s">
        <v>162</v>
      </c>
      <c r="E302" s="353">
        <v>15</v>
      </c>
      <c r="F302" s="130">
        <v>3194</v>
      </c>
      <c r="G302" s="130">
        <v>0</v>
      </c>
      <c r="H302" s="130">
        <v>0</v>
      </c>
      <c r="I302" s="130">
        <v>0</v>
      </c>
      <c r="J302" s="130">
        <v>118</v>
      </c>
      <c r="K302" s="130">
        <v>0</v>
      </c>
      <c r="L302" s="130">
        <v>0</v>
      </c>
      <c r="M302" s="130">
        <v>0</v>
      </c>
      <c r="N302" s="493">
        <f t="shared" si="53"/>
        <v>3076</v>
      </c>
      <c r="O302" s="133"/>
    </row>
    <row r="303" spans="1:15" ht="33" customHeight="1">
      <c r="A303" s="129">
        <v>7100322</v>
      </c>
      <c r="B303" s="405" t="s">
        <v>177</v>
      </c>
      <c r="C303" s="396" t="s">
        <v>178</v>
      </c>
      <c r="D303" s="447" t="s">
        <v>162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326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4196</v>
      </c>
      <c r="O303" s="133"/>
    </row>
    <row r="304" spans="1:15" ht="33" customHeight="1">
      <c r="A304" s="129">
        <v>7100324</v>
      </c>
      <c r="B304" s="405" t="s">
        <v>573</v>
      </c>
      <c r="C304" s="396" t="s">
        <v>516</v>
      </c>
      <c r="D304" s="447" t="s">
        <v>162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3"/>
        <v>3870</v>
      </c>
      <c r="O304" s="133"/>
    </row>
    <row r="305" spans="1:15" ht="33" customHeight="1">
      <c r="A305" s="129">
        <v>7100325</v>
      </c>
      <c r="B305" s="145" t="s">
        <v>179</v>
      </c>
      <c r="C305" s="396" t="s">
        <v>180</v>
      </c>
      <c r="D305" s="447" t="s">
        <v>183</v>
      </c>
      <c r="E305" s="353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93">
        <f t="shared" si="53"/>
        <v>4508</v>
      </c>
      <c r="O305" s="133"/>
    </row>
    <row r="306" spans="1:15" ht="33" customHeight="1">
      <c r="A306" s="129">
        <v>7100327</v>
      </c>
      <c r="B306" s="145" t="s">
        <v>1421</v>
      </c>
      <c r="C306" s="396" t="s">
        <v>1420</v>
      </c>
      <c r="D306" s="447" t="s">
        <v>162</v>
      </c>
      <c r="E306" s="353">
        <v>15</v>
      </c>
      <c r="F306" s="130">
        <v>3904</v>
      </c>
      <c r="G306" s="130">
        <v>0</v>
      </c>
      <c r="H306" s="130">
        <v>300</v>
      </c>
      <c r="I306" s="130">
        <v>0</v>
      </c>
      <c r="J306" s="130">
        <v>334</v>
      </c>
      <c r="K306" s="130">
        <v>0</v>
      </c>
      <c r="L306" s="130">
        <v>0</v>
      </c>
      <c r="M306" s="130">
        <v>0</v>
      </c>
      <c r="N306" s="493">
        <f>F306+G306+H306+I306-J306+K306-L306+M306</f>
        <v>3870</v>
      </c>
      <c r="O306" s="133"/>
    </row>
    <row r="307" spans="1:15" ht="33" customHeight="1">
      <c r="A307" s="129">
        <v>7100328</v>
      </c>
      <c r="B307" s="145" t="s">
        <v>1467</v>
      </c>
      <c r="C307" s="396" t="s">
        <v>1468</v>
      </c>
      <c r="D307" s="447" t="s">
        <v>162</v>
      </c>
      <c r="E307" s="353">
        <v>14</v>
      </c>
      <c r="F307" s="130">
        <v>3644</v>
      </c>
      <c r="G307" s="130">
        <v>0</v>
      </c>
      <c r="H307" s="130">
        <v>300</v>
      </c>
      <c r="I307" s="130">
        <v>0</v>
      </c>
      <c r="J307" s="130">
        <v>292</v>
      </c>
      <c r="K307" s="130">
        <v>0</v>
      </c>
      <c r="L307" s="130">
        <v>0</v>
      </c>
      <c r="M307" s="130">
        <v>0</v>
      </c>
      <c r="N307" s="493">
        <f>F307+G307+H307+I307-J307+K307-L307+M307</f>
        <v>3652</v>
      </c>
      <c r="O307" s="133"/>
    </row>
    <row r="308" spans="1:15" s="187" customFormat="1" ht="20.25" customHeight="1">
      <c r="A308" s="227"/>
      <c r="B308" s="228" t="s">
        <v>31</v>
      </c>
      <c r="C308" s="431"/>
      <c r="D308" s="229"/>
      <c r="E308" s="364"/>
      <c r="F308" s="229">
        <f>SUM(F295:F307)</f>
        <v>51320</v>
      </c>
      <c r="G308" s="229">
        <f aca="true" t="shared" si="54" ref="G308:N308">SUM(G295:G307)</f>
        <v>0</v>
      </c>
      <c r="H308" s="229">
        <f t="shared" si="54"/>
        <v>3600</v>
      </c>
      <c r="I308" s="229">
        <f t="shared" si="54"/>
        <v>326</v>
      </c>
      <c r="J308" s="229">
        <f t="shared" si="54"/>
        <v>4346</v>
      </c>
      <c r="K308" s="229">
        <f t="shared" si="54"/>
        <v>0</v>
      </c>
      <c r="L308" s="229">
        <f t="shared" si="54"/>
        <v>350</v>
      </c>
      <c r="M308" s="229">
        <f t="shared" si="54"/>
        <v>0</v>
      </c>
      <c r="N308" s="229">
        <f t="shared" si="54"/>
        <v>50550</v>
      </c>
      <c r="O308" s="252"/>
    </row>
    <row r="309" spans="1:15" s="187" customFormat="1" ht="36" customHeight="1">
      <c r="A309" s="451"/>
      <c r="B309" s="452"/>
      <c r="C309" s="452"/>
      <c r="D309" s="452" t="s">
        <v>536</v>
      </c>
      <c r="E309" s="453"/>
      <c r="F309" s="452"/>
      <c r="G309" s="452"/>
      <c r="H309" s="452"/>
      <c r="I309" s="1097" t="s">
        <v>537</v>
      </c>
      <c r="J309" s="1097"/>
      <c r="K309" s="452"/>
      <c r="L309" s="452"/>
      <c r="M309" s="457"/>
      <c r="N309" s="452" t="s">
        <v>537</v>
      </c>
      <c r="O309" s="454"/>
    </row>
    <row r="310" spans="1:15" ht="15.75" customHeight="1">
      <c r="A310" s="451" t="s">
        <v>545</v>
      </c>
      <c r="B310" s="452"/>
      <c r="C310" s="452" t="s">
        <v>813</v>
      </c>
      <c r="D310" s="452"/>
      <c r="E310" s="453"/>
      <c r="F310" s="452"/>
      <c r="G310" s="452"/>
      <c r="H310" s="452"/>
      <c r="I310" s="452"/>
      <c r="J310" s="457" t="s">
        <v>621</v>
      </c>
      <c r="K310" s="492"/>
      <c r="L310" s="451"/>
      <c r="M310" s="452" t="s">
        <v>622</v>
      </c>
      <c r="N310" s="452"/>
      <c r="O310" s="455"/>
    </row>
    <row r="311" spans="1:15" ht="15" customHeight="1">
      <c r="A311" s="451"/>
      <c r="B311" s="452"/>
      <c r="C311" s="452" t="s">
        <v>815</v>
      </c>
      <c r="D311" s="452"/>
      <c r="E311" s="453"/>
      <c r="F311" s="452"/>
      <c r="G311" s="452"/>
      <c r="H311" s="452"/>
      <c r="I311" s="472"/>
      <c r="J311" s="456" t="s">
        <v>534</v>
      </c>
      <c r="K311" s="456"/>
      <c r="L311" s="452"/>
      <c r="M311" s="452" t="s">
        <v>535</v>
      </c>
      <c r="N311" s="452"/>
      <c r="O311" s="454"/>
    </row>
    <row r="312" spans="1:15" ht="5.25" customHeight="1">
      <c r="A312" s="86"/>
      <c r="B312" s="143"/>
      <c r="C312" s="432"/>
      <c r="D312" s="143"/>
      <c r="E312" s="359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851</v>
      </c>
      <c r="D313" s="169"/>
      <c r="E313" s="327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158</v>
      </c>
      <c r="C314" s="413"/>
      <c r="D314" s="7"/>
      <c r="E314" s="317"/>
      <c r="F314" s="7"/>
      <c r="G314" s="7"/>
      <c r="H314" s="7"/>
      <c r="I314" s="8"/>
      <c r="J314" s="7"/>
      <c r="K314" s="7"/>
      <c r="L314" s="8"/>
      <c r="M314" s="7"/>
      <c r="N314" s="7"/>
      <c r="O314" s="402" t="s">
        <v>1277</v>
      </c>
    </row>
    <row r="315" spans="1:15" s="112" customFormat="1" ht="20.25" customHeight="1">
      <c r="A315" s="206"/>
      <c r="B315" s="241"/>
      <c r="C315" s="433"/>
      <c r="D315" s="242" t="s">
        <v>1462</v>
      </c>
      <c r="E315" s="360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497</v>
      </c>
      <c r="B316" s="294" t="s">
        <v>498</v>
      </c>
      <c r="C316" s="434" t="s">
        <v>1</v>
      </c>
      <c r="D316" s="246" t="s">
        <v>496</v>
      </c>
      <c r="E316" s="379" t="s">
        <v>507</v>
      </c>
      <c r="F316" s="248" t="s">
        <v>493</v>
      </c>
      <c r="G316" s="248" t="s">
        <v>494</v>
      </c>
      <c r="H316" s="248" t="s">
        <v>33</v>
      </c>
      <c r="I316" s="247" t="s">
        <v>495</v>
      </c>
      <c r="J316" s="249" t="s">
        <v>17</v>
      </c>
      <c r="K316" s="248" t="s">
        <v>18</v>
      </c>
      <c r="L316" s="247" t="s">
        <v>1222</v>
      </c>
      <c r="M316" s="248" t="s">
        <v>30</v>
      </c>
      <c r="N316" s="248" t="s">
        <v>499</v>
      </c>
      <c r="O316" s="250" t="s">
        <v>19</v>
      </c>
    </row>
    <row r="317" spans="1:15" ht="15" customHeight="1">
      <c r="A317" s="179" t="s">
        <v>160</v>
      </c>
      <c r="B317" s="134"/>
      <c r="C317" s="399"/>
      <c r="D317" s="135"/>
      <c r="E317" s="35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129">
        <v>7100329</v>
      </c>
      <c r="B318" s="145" t="s">
        <v>1481</v>
      </c>
      <c r="C318" s="396" t="s">
        <v>1469</v>
      </c>
      <c r="D318" s="447" t="s">
        <v>162</v>
      </c>
      <c r="E318" s="353">
        <v>8</v>
      </c>
      <c r="F318" s="130">
        <v>2082</v>
      </c>
      <c r="G318" s="130">
        <v>0</v>
      </c>
      <c r="H318" s="130">
        <v>160</v>
      </c>
      <c r="I318" s="130">
        <v>0</v>
      </c>
      <c r="J318" s="130">
        <v>178</v>
      </c>
      <c r="K318" s="130">
        <v>0</v>
      </c>
      <c r="L318" s="130">
        <v>0</v>
      </c>
      <c r="M318" s="130">
        <v>0</v>
      </c>
      <c r="N318" s="493">
        <f>F318+G318+H318+I318-J318+K318-L318+M318</f>
        <v>2064</v>
      </c>
      <c r="O318" s="133"/>
    </row>
    <row r="319" spans="1:15" ht="33" customHeight="1">
      <c r="A319" s="129">
        <v>7100330</v>
      </c>
      <c r="B319" s="145" t="s">
        <v>181</v>
      </c>
      <c r="C319" s="396" t="s">
        <v>182</v>
      </c>
      <c r="D319" s="447" t="s">
        <v>183</v>
      </c>
      <c r="E319" s="353">
        <v>15</v>
      </c>
      <c r="F319" s="130">
        <v>4673</v>
      </c>
      <c r="G319" s="130">
        <v>0</v>
      </c>
      <c r="H319" s="130">
        <v>300</v>
      </c>
      <c r="I319" s="130">
        <v>0</v>
      </c>
      <c r="J319" s="130">
        <v>465</v>
      </c>
      <c r="K319" s="130">
        <v>0</v>
      </c>
      <c r="L319" s="130">
        <v>0</v>
      </c>
      <c r="M319" s="130">
        <v>0</v>
      </c>
      <c r="N319" s="493">
        <f>F319+G319+H319+I319-J319+K319-L319+M319</f>
        <v>4508</v>
      </c>
      <c r="O319" s="133"/>
    </row>
    <row r="320" spans="1:15" ht="33" customHeight="1">
      <c r="A320" s="129">
        <v>7100331</v>
      </c>
      <c r="B320" s="145" t="s">
        <v>184</v>
      </c>
      <c r="C320" s="396" t="s">
        <v>185</v>
      </c>
      <c r="D320" s="447" t="s">
        <v>581</v>
      </c>
      <c r="E320" s="353">
        <v>15</v>
      </c>
      <c r="F320" s="130">
        <v>5225</v>
      </c>
      <c r="G320" s="130">
        <v>0</v>
      </c>
      <c r="H320" s="130">
        <v>300</v>
      </c>
      <c r="I320" s="130">
        <v>0</v>
      </c>
      <c r="J320" s="130">
        <v>569</v>
      </c>
      <c r="K320" s="130">
        <v>0</v>
      </c>
      <c r="L320" s="130">
        <v>350</v>
      </c>
      <c r="M320" s="145">
        <v>0</v>
      </c>
      <c r="N320" s="493">
        <f>F320+G320+H320+I320-J320+K320-L320+M320</f>
        <v>4606</v>
      </c>
      <c r="O320" s="133"/>
    </row>
    <row r="321" spans="1:15" ht="33" customHeight="1">
      <c r="A321" s="491">
        <v>7100332</v>
      </c>
      <c r="B321" s="145" t="s">
        <v>1471</v>
      </c>
      <c r="C321" s="396" t="s">
        <v>1472</v>
      </c>
      <c r="D321" s="447" t="s">
        <v>162</v>
      </c>
      <c r="E321" s="353">
        <v>8</v>
      </c>
      <c r="F321" s="130">
        <v>1704</v>
      </c>
      <c r="G321" s="130">
        <v>0</v>
      </c>
      <c r="H321" s="130">
        <v>0</v>
      </c>
      <c r="I321" s="130">
        <v>0</v>
      </c>
      <c r="J321" s="130">
        <v>64</v>
      </c>
      <c r="K321" s="130">
        <v>0</v>
      </c>
      <c r="L321" s="130">
        <v>0</v>
      </c>
      <c r="M321" s="130">
        <v>0</v>
      </c>
      <c r="N321" s="493">
        <f>F321+G321+H321+I321-J321+K321-L321+M321</f>
        <v>1640</v>
      </c>
      <c r="O321" s="133"/>
    </row>
    <row r="322" spans="1:15" ht="33" customHeight="1">
      <c r="A322" s="491">
        <v>7100334</v>
      </c>
      <c r="B322" s="145" t="s">
        <v>846</v>
      </c>
      <c r="C322" s="396" t="s">
        <v>741</v>
      </c>
      <c r="D322" s="447" t="s">
        <v>162</v>
      </c>
      <c r="E322" s="353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93">
        <f aca="true" t="shared" si="55" ref="N322:N330">F322+G322+H322+I322-J322+K322-L322+M322</f>
        <v>3870</v>
      </c>
      <c r="O322" s="133"/>
    </row>
    <row r="323" spans="1:15" ht="33" customHeight="1">
      <c r="A323" s="491">
        <v>7100335</v>
      </c>
      <c r="B323" s="145" t="s">
        <v>1473</v>
      </c>
      <c r="C323" s="396" t="s">
        <v>1474</v>
      </c>
      <c r="D323" s="447" t="s">
        <v>162</v>
      </c>
      <c r="E323" s="353">
        <v>14</v>
      </c>
      <c r="F323" s="130">
        <v>3644</v>
      </c>
      <c r="G323" s="130">
        <v>0</v>
      </c>
      <c r="H323" s="130">
        <v>300</v>
      </c>
      <c r="I323" s="130">
        <v>0</v>
      </c>
      <c r="J323" s="130">
        <v>292</v>
      </c>
      <c r="K323" s="130">
        <v>0</v>
      </c>
      <c r="L323" s="130">
        <v>0</v>
      </c>
      <c r="M323" s="130">
        <v>0</v>
      </c>
      <c r="N323" s="493">
        <f t="shared" si="55"/>
        <v>3652</v>
      </c>
      <c r="O323" s="133"/>
    </row>
    <row r="324" spans="1:15" ht="33" customHeight="1">
      <c r="A324" s="491">
        <v>7100348</v>
      </c>
      <c r="B324" s="145" t="s">
        <v>742</v>
      </c>
      <c r="C324" s="396" t="s">
        <v>743</v>
      </c>
      <c r="D324" s="447" t="s">
        <v>162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t="shared" si="55"/>
        <v>3870</v>
      </c>
      <c r="O324" s="133"/>
    </row>
    <row r="325" spans="1:15" ht="33" customHeight="1">
      <c r="A325" s="491">
        <v>7100350</v>
      </c>
      <c r="B325" s="145" t="s">
        <v>744</v>
      </c>
      <c r="C325" s="396" t="s">
        <v>745</v>
      </c>
      <c r="D325" s="447" t="s">
        <v>162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93">
        <f t="shared" si="55"/>
        <v>3870</v>
      </c>
      <c r="O325" s="133"/>
    </row>
    <row r="326" spans="1:15" ht="33" customHeight="1">
      <c r="A326" s="491">
        <v>1700352</v>
      </c>
      <c r="B326" s="145" t="s">
        <v>1422</v>
      </c>
      <c r="C326" s="396" t="s">
        <v>1423</v>
      </c>
      <c r="D326" s="447" t="s">
        <v>162</v>
      </c>
      <c r="E326" s="353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93">
        <f>F326+G326+H326+I326-J326+K326-L326+M326</f>
        <v>3870</v>
      </c>
      <c r="O326" s="133"/>
    </row>
    <row r="327" spans="1:15" ht="33" customHeight="1">
      <c r="A327" s="129">
        <v>7100354</v>
      </c>
      <c r="B327" s="145" t="s">
        <v>187</v>
      </c>
      <c r="C327" s="396" t="s">
        <v>188</v>
      </c>
      <c r="D327" s="447" t="s">
        <v>162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93">
        <f t="shared" si="55"/>
        <v>3870</v>
      </c>
      <c r="O327" s="133"/>
    </row>
    <row r="328" spans="1:15" ht="33" customHeight="1">
      <c r="A328" s="491">
        <v>7100355</v>
      </c>
      <c r="B328" s="145" t="s">
        <v>746</v>
      </c>
      <c r="C328" s="396" t="s">
        <v>747</v>
      </c>
      <c r="D328" s="447" t="s">
        <v>162</v>
      </c>
      <c r="E328" s="353">
        <v>15</v>
      </c>
      <c r="F328" s="130">
        <v>3194</v>
      </c>
      <c r="G328" s="130">
        <v>0</v>
      </c>
      <c r="H328" s="130">
        <v>300</v>
      </c>
      <c r="I328" s="130">
        <v>0</v>
      </c>
      <c r="J328" s="130">
        <v>118</v>
      </c>
      <c r="K328" s="130">
        <v>0</v>
      </c>
      <c r="L328" s="130">
        <v>0</v>
      </c>
      <c r="M328" s="130">
        <v>0</v>
      </c>
      <c r="N328" s="493">
        <f t="shared" si="55"/>
        <v>3376</v>
      </c>
      <c r="O328" s="133"/>
    </row>
    <row r="329" spans="1:15" ht="33" customHeight="1">
      <c r="A329" s="491">
        <v>7100358</v>
      </c>
      <c r="B329" s="145" t="s">
        <v>1433</v>
      </c>
      <c r="C329" s="396" t="s">
        <v>1434</v>
      </c>
      <c r="D329" s="447" t="s">
        <v>162</v>
      </c>
      <c r="E329" s="353">
        <v>13</v>
      </c>
      <c r="F329" s="130">
        <v>3383</v>
      </c>
      <c r="G329" s="130">
        <v>0</v>
      </c>
      <c r="H329" s="130">
        <v>300</v>
      </c>
      <c r="I329" s="130">
        <v>0</v>
      </c>
      <c r="J329" s="130">
        <v>139</v>
      </c>
      <c r="K329" s="130">
        <v>0</v>
      </c>
      <c r="L329" s="130">
        <v>300</v>
      </c>
      <c r="M329" s="130">
        <v>0</v>
      </c>
      <c r="N329" s="493">
        <f>F329+G329+H329+I329-J329+K329-L329+M329</f>
        <v>3244</v>
      </c>
      <c r="O329" s="133"/>
    </row>
    <row r="330" spans="1:15" ht="33" customHeight="1">
      <c r="A330" s="129">
        <v>7100362</v>
      </c>
      <c r="B330" s="145" t="s">
        <v>541</v>
      </c>
      <c r="C330" s="396" t="s">
        <v>542</v>
      </c>
      <c r="D330" s="447" t="s">
        <v>740</v>
      </c>
      <c r="E330" s="353">
        <v>15</v>
      </c>
      <c r="F330" s="130">
        <v>6616</v>
      </c>
      <c r="G330" s="130">
        <v>0</v>
      </c>
      <c r="H330" s="130">
        <v>300</v>
      </c>
      <c r="I330" s="130">
        <v>0</v>
      </c>
      <c r="J330" s="130">
        <v>866</v>
      </c>
      <c r="K330" s="130">
        <v>0</v>
      </c>
      <c r="L330" s="130">
        <v>0</v>
      </c>
      <c r="M330" s="130">
        <v>0</v>
      </c>
      <c r="N330" s="493">
        <f t="shared" si="55"/>
        <v>6050</v>
      </c>
      <c r="O330" s="133"/>
    </row>
    <row r="331" spans="1:15" s="23" customFormat="1" ht="24" customHeight="1">
      <c r="A331" s="227"/>
      <c r="B331" s="228" t="s">
        <v>31</v>
      </c>
      <c r="C331" s="431"/>
      <c r="D331" s="230"/>
      <c r="E331" s="356"/>
      <c r="F331" s="251">
        <f>SUM(F318:F330)</f>
        <v>50041</v>
      </c>
      <c r="G331" s="251">
        <f aca="true" t="shared" si="56" ref="G331:N331">SUM(G318:G330)</f>
        <v>0</v>
      </c>
      <c r="H331" s="251">
        <f t="shared" si="56"/>
        <v>3460</v>
      </c>
      <c r="I331" s="251">
        <f t="shared" si="56"/>
        <v>0</v>
      </c>
      <c r="J331" s="251">
        <f t="shared" si="56"/>
        <v>4361</v>
      </c>
      <c r="K331" s="251">
        <f t="shared" si="56"/>
        <v>0</v>
      </c>
      <c r="L331" s="251">
        <f t="shared" si="56"/>
        <v>650</v>
      </c>
      <c r="M331" s="251">
        <f t="shared" si="56"/>
        <v>0</v>
      </c>
      <c r="N331" s="251">
        <f t="shared" si="56"/>
        <v>48490</v>
      </c>
      <c r="O331" s="733"/>
    </row>
    <row r="332" spans="1:15" s="187" customFormat="1" ht="42.75" customHeight="1">
      <c r="A332" s="451"/>
      <c r="B332" s="452"/>
      <c r="C332" s="452"/>
      <c r="D332" s="452" t="s">
        <v>536</v>
      </c>
      <c r="E332" s="453"/>
      <c r="F332" s="452"/>
      <c r="G332" s="452"/>
      <c r="H332" s="452"/>
      <c r="J332" s="457" t="s">
        <v>537</v>
      </c>
      <c r="K332" s="452"/>
      <c r="L332" s="452"/>
      <c r="M332" s="452"/>
      <c r="N332" s="452" t="s">
        <v>537</v>
      </c>
      <c r="O332" s="454"/>
    </row>
    <row r="333" spans="1:15" ht="13.5" customHeight="1">
      <c r="A333" s="451" t="s">
        <v>545</v>
      </c>
      <c r="B333" s="452"/>
      <c r="C333" s="452" t="s">
        <v>813</v>
      </c>
      <c r="D333" s="452"/>
      <c r="E333" s="453"/>
      <c r="F333" s="452"/>
      <c r="G333" s="452"/>
      <c r="H333" s="452"/>
      <c r="I333" s="2"/>
      <c r="J333" s="457" t="s">
        <v>621</v>
      </c>
      <c r="K333" s="452"/>
      <c r="L333" s="451"/>
      <c r="M333" s="452" t="s">
        <v>622</v>
      </c>
      <c r="N333" s="452"/>
      <c r="O333" s="455"/>
    </row>
    <row r="334" spans="1:15" ht="13.5" customHeight="1">
      <c r="A334" s="451"/>
      <c r="B334" s="452"/>
      <c r="C334" s="452" t="s">
        <v>815</v>
      </c>
      <c r="D334" s="452"/>
      <c r="E334" s="453"/>
      <c r="F334" s="452"/>
      <c r="G334" s="452"/>
      <c r="H334" s="452"/>
      <c r="I334" s="2"/>
      <c r="J334" s="456" t="s">
        <v>534</v>
      </c>
      <c r="K334" s="452"/>
      <c r="L334" s="452"/>
      <c r="M334" s="452" t="s">
        <v>535</v>
      </c>
      <c r="N334" s="452"/>
      <c r="O334" s="454"/>
    </row>
    <row r="335" spans="1:15" ht="4.5" customHeight="1">
      <c r="A335" s="86"/>
      <c r="B335" s="143"/>
      <c r="C335" s="432"/>
      <c r="D335" s="143"/>
      <c r="E335" s="359"/>
      <c r="F335" s="143"/>
      <c r="G335" s="143"/>
      <c r="H335" s="143"/>
      <c r="I335" s="143"/>
      <c r="J335" s="143"/>
      <c r="K335" s="143"/>
      <c r="L335" s="143"/>
      <c r="M335" s="143"/>
      <c r="N335" s="143"/>
      <c r="O335" s="89"/>
    </row>
    <row r="336" spans="1:15" ht="26.25" customHeight="1">
      <c r="A336" s="183" t="s">
        <v>0</v>
      </c>
      <c r="B336" s="20"/>
      <c r="C336" s="169" t="s">
        <v>851</v>
      </c>
      <c r="D336" s="169"/>
      <c r="E336" s="327"/>
      <c r="F336" s="4"/>
      <c r="G336" s="4"/>
      <c r="H336" s="4"/>
      <c r="I336" s="4"/>
      <c r="J336" s="4"/>
      <c r="K336" s="4"/>
      <c r="L336" s="4"/>
      <c r="M336" s="4"/>
      <c r="N336" s="4"/>
      <c r="O336" s="27"/>
    </row>
    <row r="337" spans="1:15" ht="20.25">
      <c r="A337" s="6"/>
      <c r="B337" s="96" t="s">
        <v>158</v>
      </c>
      <c r="C337" s="413"/>
      <c r="D337" s="7"/>
      <c r="E337" s="317"/>
      <c r="F337" s="7"/>
      <c r="G337" s="7"/>
      <c r="H337" s="7"/>
      <c r="I337" s="8"/>
      <c r="J337" s="7"/>
      <c r="K337" s="7"/>
      <c r="L337" s="8"/>
      <c r="M337" s="7"/>
      <c r="N337" s="7"/>
      <c r="O337" s="402" t="s">
        <v>1278</v>
      </c>
    </row>
    <row r="338" spans="1:15" s="112" customFormat="1" ht="18.75" customHeight="1">
      <c r="A338" s="10"/>
      <c r="B338" s="11"/>
      <c r="C338" s="414"/>
      <c r="D338" s="95" t="s">
        <v>1462</v>
      </c>
      <c r="E338" s="318"/>
      <c r="F338" s="12"/>
      <c r="G338" s="12"/>
      <c r="H338" s="12"/>
      <c r="I338" s="12"/>
      <c r="J338" s="12"/>
      <c r="K338" s="12"/>
      <c r="L338" s="12"/>
      <c r="M338" s="12"/>
      <c r="N338" s="12"/>
      <c r="O338" s="28"/>
    </row>
    <row r="339" spans="1:15" ht="24" customHeight="1">
      <c r="A339" s="211" t="s">
        <v>497</v>
      </c>
      <c r="B339" s="212" t="s">
        <v>498</v>
      </c>
      <c r="C339" s="425" t="s">
        <v>1</v>
      </c>
      <c r="D339" s="232" t="s">
        <v>496</v>
      </c>
      <c r="E339" s="358" t="s">
        <v>507</v>
      </c>
      <c r="F339" s="234" t="s">
        <v>493</v>
      </c>
      <c r="G339" s="234" t="s">
        <v>494</v>
      </c>
      <c r="H339" s="234" t="s">
        <v>33</v>
      </c>
      <c r="I339" s="233" t="s">
        <v>495</v>
      </c>
      <c r="J339" s="235" t="s">
        <v>17</v>
      </c>
      <c r="K339" s="234" t="s">
        <v>18</v>
      </c>
      <c r="L339" s="233" t="s">
        <v>588</v>
      </c>
      <c r="M339" s="234" t="s">
        <v>30</v>
      </c>
      <c r="N339" s="234" t="s">
        <v>499</v>
      </c>
      <c r="O339" s="236" t="s">
        <v>19</v>
      </c>
    </row>
    <row r="340" spans="1:15" ht="18" customHeight="1">
      <c r="A340" s="178" t="s">
        <v>160</v>
      </c>
      <c r="B340" s="256"/>
      <c r="C340" s="436"/>
      <c r="D340" s="257"/>
      <c r="E340" s="361"/>
      <c r="F340" s="256"/>
      <c r="G340" s="256"/>
      <c r="H340" s="256"/>
      <c r="I340" s="256"/>
      <c r="J340" s="256"/>
      <c r="K340" s="256"/>
      <c r="L340" s="256"/>
      <c r="M340" s="256"/>
      <c r="N340" s="256"/>
      <c r="O340" s="128"/>
    </row>
    <row r="341" spans="1:15" ht="33" customHeight="1">
      <c r="A341" s="129">
        <v>7100364</v>
      </c>
      <c r="B341" s="145" t="s">
        <v>546</v>
      </c>
      <c r="C341" s="397" t="s">
        <v>556</v>
      </c>
      <c r="D341" s="488" t="s">
        <v>162</v>
      </c>
      <c r="E341" s="353">
        <v>11</v>
      </c>
      <c r="F341" s="130">
        <v>2863</v>
      </c>
      <c r="G341" s="130">
        <v>0</v>
      </c>
      <c r="H341" s="130">
        <v>300</v>
      </c>
      <c r="I341" s="130">
        <v>0</v>
      </c>
      <c r="J341" s="130">
        <v>62</v>
      </c>
      <c r="K341" s="130">
        <v>0</v>
      </c>
      <c r="L341" s="130">
        <v>850</v>
      </c>
      <c r="M341" s="130">
        <v>0</v>
      </c>
      <c r="N341" s="493">
        <f>F341+G341+H341+I341-J341+K341-L341+M341</f>
        <v>2251</v>
      </c>
      <c r="O341" s="133"/>
    </row>
    <row r="342" spans="1:15" ht="33" customHeight="1">
      <c r="A342" s="491">
        <v>7100379</v>
      </c>
      <c r="B342" s="145" t="s">
        <v>748</v>
      </c>
      <c r="C342" s="396" t="s">
        <v>749</v>
      </c>
      <c r="D342" s="447" t="s">
        <v>162</v>
      </c>
      <c r="E342" s="353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9">
        <v>334</v>
      </c>
      <c r="K342" s="130">
        <v>0</v>
      </c>
      <c r="L342" s="130">
        <v>0</v>
      </c>
      <c r="M342" s="130">
        <v>0</v>
      </c>
      <c r="N342" s="493">
        <f>F342+G342+H342+I342-J342+K342-L342+M342</f>
        <v>3870</v>
      </c>
      <c r="O342" s="133"/>
    </row>
    <row r="343" spans="1:15" ht="33" customHeight="1">
      <c r="A343" s="491">
        <v>7100383</v>
      </c>
      <c r="B343" s="145" t="s">
        <v>1412</v>
      </c>
      <c r="C343" s="396" t="s">
        <v>1413</v>
      </c>
      <c r="D343" s="447" t="s">
        <v>162</v>
      </c>
      <c r="E343" s="353">
        <v>13</v>
      </c>
      <c r="F343" s="130">
        <v>3383</v>
      </c>
      <c r="G343" s="130">
        <v>0</v>
      </c>
      <c r="H343" s="130">
        <v>300</v>
      </c>
      <c r="I343" s="130">
        <v>0</v>
      </c>
      <c r="J343" s="139">
        <v>139</v>
      </c>
      <c r="K343" s="130">
        <v>0</v>
      </c>
      <c r="L343" s="130">
        <v>0</v>
      </c>
      <c r="M343" s="130">
        <v>0</v>
      </c>
      <c r="N343" s="493">
        <f>F343+G343+H343+I343-J343+K343-L343+M343</f>
        <v>3544</v>
      </c>
      <c r="O343" s="133"/>
    </row>
    <row r="344" spans="1:15" ht="33" customHeight="1">
      <c r="A344" s="129">
        <v>7100390</v>
      </c>
      <c r="B344" s="145" t="s">
        <v>189</v>
      </c>
      <c r="C344" s="396" t="s">
        <v>190</v>
      </c>
      <c r="D344" s="447" t="s">
        <v>183</v>
      </c>
      <c r="E344" s="353">
        <v>15</v>
      </c>
      <c r="F344" s="130">
        <v>4368</v>
      </c>
      <c r="G344" s="130">
        <v>0</v>
      </c>
      <c r="H344" s="130">
        <v>300</v>
      </c>
      <c r="I344" s="130">
        <v>0</v>
      </c>
      <c r="J344" s="130">
        <v>410</v>
      </c>
      <c r="K344" s="130">
        <v>0</v>
      </c>
      <c r="L344" s="130">
        <v>0</v>
      </c>
      <c r="M344" s="130">
        <v>0</v>
      </c>
      <c r="N344" s="493">
        <f aca="true" t="shared" si="57" ref="N344:N353">F344+G344+H344+I344-J344+K344-L344+M344</f>
        <v>4258</v>
      </c>
      <c r="O344" s="133"/>
    </row>
    <row r="345" spans="1:15" ht="33" customHeight="1">
      <c r="A345" s="129">
        <v>7100392</v>
      </c>
      <c r="B345" s="145" t="s">
        <v>562</v>
      </c>
      <c r="C345" s="396" t="s">
        <v>563</v>
      </c>
      <c r="D345" s="447" t="s">
        <v>162</v>
      </c>
      <c r="E345" s="353">
        <v>15</v>
      </c>
      <c r="F345" s="130">
        <v>3904</v>
      </c>
      <c r="G345" s="130">
        <v>0</v>
      </c>
      <c r="H345" s="130">
        <v>300</v>
      </c>
      <c r="I345" s="130">
        <v>0</v>
      </c>
      <c r="J345" s="130">
        <v>334</v>
      </c>
      <c r="K345" s="130">
        <v>0</v>
      </c>
      <c r="L345" s="130">
        <v>0</v>
      </c>
      <c r="M345" s="130">
        <v>0</v>
      </c>
      <c r="N345" s="493">
        <f t="shared" si="57"/>
        <v>3870</v>
      </c>
      <c r="O345" s="133"/>
    </row>
    <row r="346" spans="1:15" ht="33" customHeight="1">
      <c r="A346" s="129">
        <v>7100399</v>
      </c>
      <c r="B346" s="483" t="s">
        <v>191</v>
      </c>
      <c r="C346" s="396" t="s">
        <v>192</v>
      </c>
      <c r="D346" s="447" t="s">
        <v>183</v>
      </c>
      <c r="E346" s="353">
        <v>15</v>
      </c>
      <c r="F346" s="130">
        <v>4673</v>
      </c>
      <c r="G346" s="130">
        <v>0</v>
      </c>
      <c r="H346" s="130">
        <v>300</v>
      </c>
      <c r="I346" s="130">
        <v>0</v>
      </c>
      <c r="J346" s="130">
        <v>465</v>
      </c>
      <c r="K346" s="130">
        <v>0</v>
      </c>
      <c r="L346" s="130">
        <v>0</v>
      </c>
      <c r="M346" s="130">
        <v>0</v>
      </c>
      <c r="N346" s="493">
        <f t="shared" si="57"/>
        <v>4508</v>
      </c>
      <c r="O346" s="133"/>
    </row>
    <row r="347" spans="1:15" ht="33" customHeight="1">
      <c r="A347" s="129">
        <v>7100402</v>
      </c>
      <c r="B347" s="483" t="s">
        <v>897</v>
      </c>
      <c r="C347" s="396" t="s">
        <v>898</v>
      </c>
      <c r="D347" s="447" t="s">
        <v>183</v>
      </c>
      <c r="E347" s="353">
        <v>15</v>
      </c>
      <c r="F347" s="130">
        <v>4673</v>
      </c>
      <c r="G347" s="130">
        <v>0</v>
      </c>
      <c r="H347" s="130">
        <v>300</v>
      </c>
      <c r="I347" s="130">
        <v>0</v>
      </c>
      <c r="J347" s="130">
        <v>465</v>
      </c>
      <c r="K347" s="130">
        <v>0</v>
      </c>
      <c r="L347" s="130">
        <v>0</v>
      </c>
      <c r="M347" s="130">
        <v>0</v>
      </c>
      <c r="N347" s="493">
        <f t="shared" si="57"/>
        <v>4508</v>
      </c>
      <c r="O347" s="133"/>
    </row>
    <row r="348" spans="1:15" ht="33" customHeight="1">
      <c r="A348" s="129">
        <v>7100407</v>
      </c>
      <c r="B348" s="474" t="s">
        <v>193</v>
      </c>
      <c r="C348" s="396" t="s">
        <v>458</v>
      </c>
      <c r="D348" s="447" t="s">
        <v>162</v>
      </c>
      <c r="E348" s="353">
        <v>15</v>
      </c>
      <c r="F348" s="130">
        <v>3904</v>
      </c>
      <c r="G348" s="130">
        <v>0</v>
      </c>
      <c r="H348" s="130">
        <v>300</v>
      </c>
      <c r="I348" s="132">
        <v>0</v>
      </c>
      <c r="J348" s="130">
        <v>334</v>
      </c>
      <c r="K348" s="130">
        <v>0</v>
      </c>
      <c r="L348" s="130">
        <v>0</v>
      </c>
      <c r="M348" s="130">
        <v>0</v>
      </c>
      <c r="N348" s="493">
        <f t="shared" si="57"/>
        <v>3870</v>
      </c>
      <c r="O348" s="133"/>
    </row>
    <row r="349" spans="1:15" ht="33" customHeight="1">
      <c r="A349" s="129">
        <v>7100419</v>
      </c>
      <c r="B349" s="474" t="s">
        <v>194</v>
      </c>
      <c r="C349" s="396" t="s">
        <v>459</v>
      </c>
      <c r="D349" s="447" t="s">
        <v>195</v>
      </c>
      <c r="E349" s="353">
        <v>15</v>
      </c>
      <c r="F349" s="130">
        <v>2005</v>
      </c>
      <c r="G349" s="130">
        <v>0</v>
      </c>
      <c r="H349" s="130">
        <v>0</v>
      </c>
      <c r="I349" s="132">
        <v>0</v>
      </c>
      <c r="J349" s="130">
        <v>0</v>
      </c>
      <c r="K349" s="130">
        <v>71</v>
      </c>
      <c r="L349" s="130">
        <v>0</v>
      </c>
      <c r="M349" s="130">
        <v>0</v>
      </c>
      <c r="N349" s="493">
        <f t="shared" si="57"/>
        <v>2076</v>
      </c>
      <c r="O349" s="133"/>
    </row>
    <row r="350" spans="1:15" ht="33" customHeight="1">
      <c r="A350" s="491">
        <v>7100423</v>
      </c>
      <c r="B350" s="405" t="s">
        <v>750</v>
      </c>
      <c r="C350" s="396" t="s">
        <v>751</v>
      </c>
      <c r="D350" s="447" t="s">
        <v>162</v>
      </c>
      <c r="E350" s="353">
        <v>15</v>
      </c>
      <c r="F350" s="130">
        <v>3194</v>
      </c>
      <c r="G350" s="130">
        <v>0</v>
      </c>
      <c r="H350" s="130">
        <v>300</v>
      </c>
      <c r="I350" s="132">
        <v>0</v>
      </c>
      <c r="J350" s="130">
        <v>118</v>
      </c>
      <c r="K350" s="130">
        <v>0</v>
      </c>
      <c r="L350" s="130">
        <v>0</v>
      </c>
      <c r="M350" s="130">
        <v>0</v>
      </c>
      <c r="N350" s="493">
        <f t="shared" si="57"/>
        <v>3376</v>
      </c>
      <c r="O350" s="133"/>
    </row>
    <row r="351" spans="1:15" ht="33" customHeight="1">
      <c r="A351" s="491">
        <v>7100425</v>
      </c>
      <c r="B351" s="405" t="s">
        <v>752</v>
      </c>
      <c r="C351" s="396" t="s">
        <v>753</v>
      </c>
      <c r="D351" s="447" t="s">
        <v>162</v>
      </c>
      <c r="E351" s="353">
        <v>15</v>
      </c>
      <c r="F351" s="130">
        <v>3904</v>
      </c>
      <c r="G351" s="130">
        <v>0</v>
      </c>
      <c r="H351" s="130">
        <v>300</v>
      </c>
      <c r="I351" s="132">
        <v>0</v>
      </c>
      <c r="J351" s="130">
        <v>334</v>
      </c>
      <c r="K351" s="130">
        <v>0</v>
      </c>
      <c r="L351" s="130">
        <v>0</v>
      </c>
      <c r="M351" s="130">
        <v>0</v>
      </c>
      <c r="N351" s="493">
        <f t="shared" si="57"/>
        <v>3870</v>
      </c>
      <c r="O351" s="133"/>
    </row>
    <row r="352" spans="1:15" s="411" customFormat="1" ht="33" customHeight="1">
      <c r="A352" s="442">
        <v>7100435</v>
      </c>
      <c r="B352" s="395" t="s">
        <v>539</v>
      </c>
      <c r="C352" s="443" t="s">
        <v>540</v>
      </c>
      <c r="D352" s="470" t="s">
        <v>162</v>
      </c>
      <c r="E352" s="393">
        <v>15</v>
      </c>
      <c r="F352" s="139">
        <v>3904</v>
      </c>
      <c r="G352" s="139">
        <v>0</v>
      </c>
      <c r="H352" s="139">
        <v>300</v>
      </c>
      <c r="I352" s="139">
        <v>0</v>
      </c>
      <c r="J352" s="139">
        <v>334</v>
      </c>
      <c r="K352" s="139">
        <v>0</v>
      </c>
      <c r="L352" s="467">
        <v>0</v>
      </c>
      <c r="M352" s="139">
        <v>0</v>
      </c>
      <c r="N352" s="493">
        <f>F352+G352+H352+I352-J352+K352-L352+M352</f>
        <v>3870</v>
      </c>
      <c r="O352" s="390"/>
    </row>
    <row r="353" spans="1:15" s="411" customFormat="1" ht="33" customHeight="1">
      <c r="A353" s="442">
        <v>7100436</v>
      </c>
      <c r="B353" s="395" t="s">
        <v>582</v>
      </c>
      <c r="C353" s="443" t="s">
        <v>583</v>
      </c>
      <c r="D353" s="470" t="s">
        <v>162</v>
      </c>
      <c r="E353" s="393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67">
        <v>0</v>
      </c>
      <c r="M353" s="139">
        <v>0</v>
      </c>
      <c r="N353" s="493">
        <f t="shared" si="57"/>
        <v>3870</v>
      </c>
      <c r="O353" s="390"/>
    </row>
    <row r="354" spans="1:15" s="411" customFormat="1" ht="21" customHeight="1">
      <c r="A354" s="227"/>
      <c r="B354" s="228" t="s">
        <v>31</v>
      </c>
      <c r="C354" s="431"/>
      <c r="D354" s="230"/>
      <c r="E354" s="356"/>
      <c r="F354" s="251">
        <f>SUM(F341:F353)</f>
        <v>48583</v>
      </c>
      <c r="G354" s="251">
        <f aca="true" t="shared" si="58" ref="G354:N354">SUM(G341:G353)</f>
        <v>0</v>
      </c>
      <c r="H354" s="251">
        <f t="shared" si="58"/>
        <v>3600</v>
      </c>
      <c r="I354" s="251">
        <f t="shared" si="58"/>
        <v>0</v>
      </c>
      <c r="J354" s="251">
        <f t="shared" si="58"/>
        <v>3663</v>
      </c>
      <c r="K354" s="251">
        <f t="shared" si="58"/>
        <v>71</v>
      </c>
      <c r="L354" s="251">
        <f t="shared" si="58"/>
        <v>850</v>
      </c>
      <c r="M354" s="251">
        <f t="shared" si="58"/>
        <v>0</v>
      </c>
      <c r="N354" s="251">
        <f t="shared" si="58"/>
        <v>47741</v>
      </c>
      <c r="O354" s="252"/>
    </row>
    <row r="355" spans="1:15" s="411" customFormat="1" ht="28.5" customHeight="1">
      <c r="A355" s="451"/>
      <c r="B355" s="452"/>
      <c r="C355" s="452"/>
      <c r="D355" s="452" t="s">
        <v>536</v>
      </c>
      <c r="E355" s="453"/>
      <c r="F355" s="452"/>
      <c r="G355" s="452"/>
      <c r="H355" s="452"/>
      <c r="J355" s="457" t="s">
        <v>537</v>
      </c>
      <c r="K355" s="452"/>
      <c r="L355" s="452"/>
      <c r="M355" s="452"/>
      <c r="N355" s="452" t="s">
        <v>537</v>
      </c>
      <c r="O355" s="454"/>
    </row>
    <row r="356" spans="1:15" s="411" customFormat="1" ht="13.5" customHeight="1">
      <c r="A356" s="451" t="s">
        <v>545</v>
      </c>
      <c r="B356" s="452"/>
      <c r="C356" s="452" t="s">
        <v>813</v>
      </c>
      <c r="D356" s="452"/>
      <c r="E356" s="453"/>
      <c r="F356" s="452"/>
      <c r="G356" s="452"/>
      <c r="H356" s="452"/>
      <c r="I356" s="452"/>
      <c r="J356" s="457" t="s">
        <v>621</v>
      </c>
      <c r="K356" s="452"/>
      <c r="L356" s="451"/>
      <c r="M356" s="452" t="s">
        <v>622</v>
      </c>
      <c r="N356" s="452"/>
      <c r="O356" s="455"/>
    </row>
    <row r="357" spans="1:15" s="411" customFormat="1" ht="11.25" customHeight="1">
      <c r="A357" s="451"/>
      <c r="B357" s="452"/>
      <c r="C357" s="452" t="s">
        <v>815</v>
      </c>
      <c r="D357" s="452"/>
      <c r="E357" s="453"/>
      <c r="F357" s="452"/>
      <c r="G357" s="452"/>
      <c r="H357" s="452"/>
      <c r="I357" s="456"/>
      <c r="J357" s="456" t="s">
        <v>534</v>
      </c>
      <c r="K357" s="452"/>
      <c r="L357" s="452"/>
      <c r="M357" s="452" t="s">
        <v>535</v>
      </c>
      <c r="N357" s="452"/>
      <c r="O357" s="454"/>
    </row>
    <row r="358" spans="1:15" s="411" customFormat="1" ht="22.5" customHeight="1">
      <c r="A358" s="183" t="s">
        <v>0</v>
      </c>
      <c r="B358" s="20"/>
      <c r="C358" s="169" t="s">
        <v>851</v>
      </c>
      <c r="D358" s="169"/>
      <c r="E358" s="327"/>
      <c r="F358" s="4"/>
      <c r="G358" s="4"/>
      <c r="H358" s="4"/>
      <c r="I358" s="4"/>
      <c r="J358" s="4"/>
      <c r="K358" s="4"/>
      <c r="L358" s="4"/>
      <c r="M358" s="4"/>
      <c r="N358" s="4"/>
      <c r="O358" s="27"/>
    </row>
    <row r="359" spans="1:15" s="411" customFormat="1" ht="16.5" customHeight="1">
      <c r="A359" s="6"/>
      <c r="B359" s="96" t="s">
        <v>158</v>
      </c>
      <c r="C359" s="413"/>
      <c r="D359" s="7"/>
      <c r="E359" s="317"/>
      <c r="F359" s="7"/>
      <c r="G359" s="7"/>
      <c r="H359" s="7"/>
      <c r="I359" s="8"/>
      <c r="J359" s="7"/>
      <c r="K359" s="7"/>
      <c r="L359" s="8"/>
      <c r="M359" s="7"/>
      <c r="N359" s="7"/>
      <c r="O359" s="402" t="s">
        <v>1279</v>
      </c>
    </row>
    <row r="360" spans="1:15" s="411" customFormat="1" ht="17.25" customHeight="1">
      <c r="A360" s="10"/>
      <c r="B360" s="11"/>
      <c r="C360" s="414"/>
      <c r="D360" s="95" t="s">
        <v>1462</v>
      </c>
      <c r="E360" s="318"/>
      <c r="F360" s="12"/>
      <c r="G360" s="12"/>
      <c r="H360" s="12"/>
      <c r="I360" s="12"/>
      <c r="J360" s="12"/>
      <c r="K360" s="12"/>
      <c r="L360" s="12"/>
      <c r="M360" s="12"/>
      <c r="N360" s="12"/>
      <c r="O360" s="28"/>
    </row>
    <row r="361" spans="1:15" s="411" customFormat="1" ht="27" customHeight="1">
      <c r="A361" s="211" t="s">
        <v>497</v>
      </c>
      <c r="B361" s="212" t="s">
        <v>498</v>
      </c>
      <c r="C361" s="425" t="s">
        <v>1</v>
      </c>
      <c r="D361" s="232" t="s">
        <v>496</v>
      </c>
      <c r="E361" s="358" t="s">
        <v>507</v>
      </c>
      <c r="F361" s="234" t="s">
        <v>493</v>
      </c>
      <c r="G361" s="234" t="s">
        <v>494</v>
      </c>
      <c r="H361" s="234" t="s">
        <v>33</v>
      </c>
      <c r="I361" s="233" t="s">
        <v>495</v>
      </c>
      <c r="J361" s="235" t="s">
        <v>17</v>
      </c>
      <c r="K361" s="234" t="s">
        <v>18</v>
      </c>
      <c r="L361" s="233" t="s">
        <v>503</v>
      </c>
      <c r="M361" s="234" t="s">
        <v>30</v>
      </c>
      <c r="N361" s="234" t="s">
        <v>499</v>
      </c>
      <c r="O361" s="236" t="s">
        <v>19</v>
      </c>
    </row>
    <row r="362" spans="1:15" ht="18" customHeight="1">
      <c r="A362" s="178" t="s">
        <v>160</v>
      </c>
      <c r="B362" s="256"/>
      <c r="C362" s="436"/>
      <c r="D362" s="257"/>
      <c r="E362" s="361"/>
      <c r="F362" s="256"/>
      <c r="G362" s="256"/>
      <c r="H362" s="256"/>
      <c r="I362" s="256"/>
      <c r="J362" s="256"/>
      <c r="K362" s="256"/>
      <c r="L362" s="256"/>
      <c r="M362" s="256"/>
      <c r="N362" s="256"/>
      <c r="O362" s="128"/>
    </row>
    <row r="363" spans="1:15" s="411" customFormat="1" ht="33" customHeight="1">
      <c r="A363" s="1026">
        <v>7100439</v>
      </c>
      <c r="B363" s="395" t="s">
        <v>1218</v>
      </c>
      <c r="C363" s="443" t="s">
        <v>1219</v>
      </c>
      <c r="D363" s="470" t="s">
        <v>162</v>
      </c>
      <c r="E363" s="393">
        <v>15</v>
      </c>
      <c r="F363" s="139">
        <v>3904</v>
      </c>
      <c r="G363" s="139">
        <v>0</v>
      </c>
      <c r="H363" s="139">
        <v>300</v>
      </c>
      <c r="I363" s="139">
        <v>0</v>
      </c>
      <c r="J363" s="139">
        <v>334</v>
      </c>
      <c r="K363" s="139">
        <v>0</v>
      </c>
      <c r="L363" s="467">
        <v>0</v>
      </c>
      <c r="M363" s="139">
        <v>0</v>
      </c>
      <c r="N363" s="493">
        <f>F363+G363+H363+I363-J363+K363-L363+M363</f>
        <v>3870</v>
      </c>
      <c r="O363" s="390"/>
    </row>
    <row r="364" spans="1:15" s="411" customFormat="1" ht="33" customHeight="1">
      <c r="A364" s="442">
        <v>7100451</v>
      </c>
      <c r="B364" s="395" t="s">
        <v>625</v>
      </c>
      <c r="C364" s="443" t="s">
        <v>626</v>
      </c>
      <c r="D364" s="470" t="s">
        <v>162</v>
      </c>
      <c r="E364" s="393">
        <v>15</v>
      </c>
      <c r="F364" s="139">
        <v>3904</v>
      </c>
      <c r="G364" s="139">
        <v>0</v>
      </c>
      <c r="H364" s="139">
        <v>0</v>
      </c>
      <c r="I364" s="139">
        <v>0</v>
      </c>
      <c r="J364" s="139">
        <v>334</v>
      </c>
      <c r="K364" s="139">
        <v>0</v>
      </c>
      <c r="L364" s="467">
        <v>0</v>
      </c>
      <c r="M364" s="139">
        <v>0</v>
      </c>
      <c r="N364" s="493">
        <f>F364+G364+H364+I364-J364+K364-L364+M364</f>
        <v>3570</v>
      </c>
      <c r="O364" s="390"/>
    </row>
    <row r="365" spans="1:15" s="411" customFormat="1" ht="33" customHeight="1">
      <c r="A365" s="442">
        <v>7100452</v>
      </c>
      <c r="B365" s="395" t="s">
        <v>877</v>
      </c>
      <c r="C365" s="131" t="s">
        <v>878</v>
      </c>
      <c r="D365" s="470" t="s">
        <v>162</v>
      </c>
      <c r="E365" s="393">
        <v>15</v>
      </c>
      <c r="F365" s="139">
        <v>3904</v>
      </c>
      <c r="G365" s="139">
        <v>0</v>
      </c>
      <c r="H365" s="139">
        <v>300</v>
      </c>
      <c r="I365" s="139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 aca="true" t="shared" si="59" ref="N365:N370">F365+G365+H365+I365-J365+K365-L365+M365</f>
        <v>3870</v>
      </c>
      <c r="O365" s="390"/>
    </row>
    <row r="366" spans="1:15" s="411" customFormat="1" ht="33" customHeight="1">
      <c r="A366" s="442">
        <v>7100453</v>
      </c>
      <c r="B366" s="395" t="s">
        <v>879</v>
      </c>
      <c r="C366" s="131" t="s">
        <v>880</v>
      </c>
      <c r="D366" s="470" t="s">
        <v>183</v>
      </c>
      <c r="E366" s="393">
        <v>15</v>
      </c>
      <c r="F366" s="139">
        <v>4673</v>
      </c>
      <c r="G366" s="139">
        <v>0</v>
      </c>
      <c r="H366" s="139">
        <v>300</v>
      </c>
      <c r="I366" s="139">
        <v>0</v>
      </c>
      <c r="J366" s="139">
        <v>465</v>
      </c>
      <c r="K366" s="139">
        <v>0</v>
      </c>
      <c r="L366" s="467">
        <v>0</v>
      </c>
      <c r="M366" s="139">
        <v>0</v>
      </c>
      <c r="N366" s="493">
        <f t="shared" si="59"/>
        <v>4508</v>
      </c>
      <c r="O366" s="390"/>
    </row>
    <row r="367" spans="1:15" s="411" customFormat="1" ht="33" customHeight="1">
      <c r="A367" s="442">
        <v>7100457</v>
      </c>
      <c r="B367" s="395" t="s">
        <v>900</v>
      </c>
      <c r="C367" s="131" t="s">
        <v>1161</v>
      </c>
      <c r="D367" s="470" t="s">
        <v>162</v>
      </c>
      <c r="E367" s="393">
        <v>15</v>
      </c>
      <c r="F367" s="139">
        <v>3904</v>
      </c>
      <c r="G367" s="139">
        <v>0</v>
      </c>
      <c r="H367" s="139">
        <v>0</v>
      </c>
      <c r="I367" s="139">
        <v>0</v>
      </c>
      <c r="J367" s="139">
        <v>334</v>
      </c>
      <c r="K367" s="139">
        <v>0</v>
      </c>
      <c r="L367" s="467">
        <v>0</v>
      </c>
      <c r="M367" s="139">
        <v>0</v>
      </c>
      <c r="N367" s="493">
        <f t="shared" si="59"/>
        <v>3570</v>
      </c>
      <c r="O367" s="390"/>
    </row>
    <row r="368" spans="1:15" s="411" customFormat="1" ht="33" customHeight="1">
      <c r="A368" s="442">
        <v>7100459</v>
      </c>
      <c r="B368" s="395" t="s">
        <v>1109</v>
      </c>
      <c r="C368" s="131" t="s">
        <v>1110</v>
      </c>
      <c r="D368" s="470" t="s">
        <v>162</v>
      </c>
      <c r="E368" s="393">
        <v>15</v>
      </c>
      <c r="F368" s="139">
        <v>3194</v>
      </c>
      <c r="G368" s="139">
        <v>0</v>
      </c>
      <c r="H368" s="139">
        <v>300</v>
      </c>
      <c r="I368" s="682">
        <v>0</v>
      </c>
      <c r="J368" s="139">
        <v>118</v>
      </c>
      <c r="K368" s="139">
        <v>0</v>
      </c>
      <c r="L368" s="467">
        <v>0</v>
      </c>
      <c r="M368" s="139">
        <v>0</v>
      </c>
      <c r="N368" s="493">
        <f t="shared" si="59"/>
        <v>3376</v>
      </c>
      <c r="O368" s="390"/>
    </row>
    <row r="369" spans="1:15" s="411" customFormat="1" ht="33" customHeight="1">
      <c r="A369" s="442">
        <v>7100461</v>
      </c>
      <c r="B369" s="395" t="s">
        <v>1111</v>
      </c>
      <c r="C369" s="131" t="s">
        <v>1112</v>
      </c>
      <c r="D369" s="470" t="s">
        <v>162</v>
      </c>
      <c r="E369" s="393">
        <v>15</v>
      </c>
      <c r="F369" s="139">
        <v>3904</v>
      </c>
      <c r="G369" s="139">
        <v>0</v>
      </c>
      <c r="H369" s="139">
        <v>300</v>
      </c>
      <c r="I369" s="682">
        <v>0</v>
      </c>
      <c r="J369" s="139">
        <v>334</v>
      </c>
      <c r="K369" s="139">
        <v>0</v>
      </c>
      <c r="L369" s="467">
        <v>0</v>
      </c>
      <c r="M369" s="139">
        <v>0</v>
      </c>
      <c r="N369" s="493">
        <f t="shared" si="59"/>
        <v>3870</v>
      </c>
      <c r="O369" s="390"/>
    </row>
    <row r="370" spans="1:15" s="411" customFormat="1" ht="33" customHeight="1">
      <c r="A370" s="442">
        <v>7100465</v>
      </c>
      <c r="B370" s="395" t="s">
        <v>1144</v>
      </c>
      <c r="C370" s="131" t="s">
        <v>1145</v>
      </c>
      <c r="D370" s="470" t="s">
        <v>162</v>
      </c>
      <c r="E370" s="393">
        <v>15</v>
      </c>
      <c r="F370" s="139">
        <v>3194</v>
      </c>
      <c r="G370" s="139">
        <v>0</v>
      </c>
      <c r="H370" s="139">
        <v>0</v>
      </c>
      <c r="I370" s="682">
        <v>0</v>
      </c>
      <c r="J370" s="139">
        <v>118</v>
      </c>
      <c r="K370" s="139">
        <v>0</v>
      </c>
      <c r="L370" s="467">
        <v>0</v>
      </c>
      <c r="M370" s="139">
        <v>0</v>
      </c>
      <c r="N370" s="493">
        <f t="shared" si="59"/>
        <v>3076</v>
      </c>
      <c r="O370" s="390"/>
    </row>
    <row r="371" spans="1:15" s="411" customFormat="1" ht="23.25" customHeight="1" hidden="1">
      <c r="A371" s="476"/>
      <c r="B371" s="477"/>
      <c r="C371" s="478"/>
      <c r="D371" s="479"/>
      <c r="E371" s="480"/>
      <c r="F371" s="481">
        <f>SUM(F363:F370)</f>
        <v>30581</v>
      </c>
      <c r="G371" s="481">
        <f aca="true" t="shared" si="60" ref="G371:N371">SUM(G363:G370)</f>
        <v>0</v>
      </c>
      <c r="H371" s="481">
        <f t="shared" si="60"/>
        <v>1500</v>
      </c>
      <c r="I371" s="481">
        <f t="shared" si="60"/>
        <v>0</v>
      </c>
      <c r="J371" s="481">
        <f t="shared" si="60"/>
        <v>2371</v>
      </c>
      <c r="K371" s="481">
        <f t="shared" si="60"/>
        <v>0</v>
      </c>
      <c r="L371" s="481">
        <f t="shared" si="60"/>
        <v>0</v>
      </c>
      <c r="M371" s="481">
        <f t="shared" si="60"/>
        <v>0</v>
      </c>
      <c r="N371" s="481">
        <f t="shared" si="60"/>
        <v>29710</v>
      </c>
      <c r="O371" s="481"/>
    </row>
    <row r="372" spans="1:15" ht="21" customHeight="1">
      <c r="A372" s="583" t="s">
        <v>69</v>
      </c>
      <c r="B372" s="584"/>
      <c r="C372" s="585"/>
      <c r="D372" s="584"/>
      <c r="E372" s="586"/>
      <c r="F372" s="587">
        <f aca="true" t="shared" si="61" ref="F372:N372">F283+F308+F331+F354+F371</f>
        <v>210044</v>
      </c>
      <c r="G372" s="587">
        <f t="shared" si="61"/>
        <v>0</v>
      </c>
      <c r="H372" s="587">
        <f t="shared" si="61"/>
        <v>14260</v>
      </c>
      <c r="I372" s="587">
        <f t="shared" si="61"/>
        <v>326</v>
      </c>
      <c r="J372" s="587">
        <f t="shared" si="61"/>
        <v>17415</v>
      </c>
      <c r="K372" s="587">
        <f t="shared" si="61"/>
        <v>71</v>
      </c>
      <c r="L372" s="587">
        <f t="shared" si="61"/>
        <v>1850</v>
      </c>
      <c r="M372" s="587">
        <f t="shared" si="61"/>
        <v>0</v>
      </c>
      <c r="N372" s="587">
        <f t="shared" si="61"/>
        <v>205436</v>
      </c>
      <c r="O372" s="588"/>
    </row>
    <row r="373" spans="1:15" ht="19.5" customHeight="1">
      <c r="A373" s="179" t="s">
        <v>198</v>
      </c>
      <c r="B373" s="134"/>
      <c r="C373" s="399"/>
      <c r="D373" s="135"/>
      <c r="E373" s="35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6"/>
    </row>
    <row r="374" spans="1:15" s="23" customFormat="1" ht="33" customHeight="1">
      <c r="A374" s="129">
        <v>7100320</v>
      </c>
      <c r="B374" s="145" t="s">
        <v>1344</v>
      </c>
      <c r="C374" s="396" t="s">
        <v>1345</v>
      </c>
      <c r="D374" s="409" t="s">
        <v>629</v>
      </c>
      <c r="E374" s="353">
        <v>15</v>
      </c>
      <c r="F374" s="130">
        <v>7440</v>
      </c>
      <c r="G374" s="130">
        <v>0</v>
      </c>
      <c r="H374" s="130">
        <v>0</v>
      </c>
      <c r="I374" s="130">
        <v>0</v>
      </c>
      <c r="J374" s="130">
        <v>1042</v>
      </c>
      <c r="K374" s="130">
        <v>0</v>
      </c>
      <c r="L374" s="130">
        <v>0</v>
      </c>
      <c r="M374" s="130">
        <v>0</v>
      </c>
      <c r="N374" s="493">
        <f>F374+G374+H374+I374-J374+K374-L374+M374</f>
        <v>6398</v>
      </c>
      <c r="O374" s="133"/>
    </row>
    <row r="375" spans="1:15" ht="33" customHeight="1">
      <c r="A375" s="129">
        <v>7101004</v>
      </c>
      <c r="B375" s="391" t="s">
        <v>627</v>
      </c>
      <c r="C375" s="396" t="s">
        <v>628</v>
      </c>
      <c r="D375" s="409" t="s">
        <v>547</v>
      </c>
      <c r="E375" s="363">
        <v>15</v>
      </c>
      <c r="F375" s="130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93">
        <f>F375+G375+H375+I375-J375+K375-L375+M375</f>
        <v>6398</v>
      </c>
      <c r="O375" s="133"/>
    </row>
    <row r="376" spans="1:15" s="23" customFormat="1" ht="19.5" customHeight="1">
      <c r="A376" s="583" t="s">
        <v>69</v>
      </c>
      <c r="B376" s="584"/>
      <c r="C376" s="585"/>
      <c r="D376" s="584"/>
      <c r="E376" s="586"/>
      <c r="F376" s="587">
        <f>SUM(F374:F375)</f>
        <v>14880</v>
      </c>
      <c r="G376" s="587">
        <f aca="true" t="shared" si="62" ref="G376:N376">SUM(G374:G375)</f>
        <v>0</v>
      </c>
      <c r="H376" s="587">
        <f t="shared" si="62"/>
        <v>0</v>
      </c>
      <c r="I376" s="587">
        <f t="shared" si="62"/>
        <v>0</v>
      </c>
      <c r="J376" s="587">
        <f t="shared" si="62"/>
        <v>2084</v>
      </c>
      <c r="K376" s="587">
        <f t="shared" si="62"/>
        <v>0</v>
      </c>
      <c r="L376" s="587">
        <f t="shared" si="62"/>
        <v>0</v>
      </c>
      <c r="M376" s="587">
        <f t="shared" si="62"/>
        <v>0</v>
      </c>
      <c r="N376" s="587">
        <f t="shared" si="62"/>
        <v>12796</v>
      </c>
      <c r="O376" s="588"/>
    </row>
    <row r="377" spans="1:15" s="187" customFormat="1" ht="21.75" customHeight="1">
      <c r="A377" s="227"/>
      <c r="B377" s="228" t="s">
        <v>31</v>
      </c>
      <c r="C377" s="431"/>
      <c r="D377" s="229"/>
      <c r="E377" s="364"/>
      <c r="F377" s="229">
        <f aca="true" t="shared" si="63" ref="F377:N377">F371+F376</f>
        <v>45461</v>
      </c>
      <c r="G377" s="229">
        <f t="shared" si="63"/>
        <v>0</v>
      </c>
      <c r="H377" s="229">
        <f t="shared" si="63"/>
        <v>1500</v>
      </c>
      <c r="I377" s="229">
        <f t="shared" si="63"/>
        <v>0</v>
      </c>
      <c r="J377" s="229">
        <f t="shared" si="63"/>
        <v>4455</v>
      </c>
      <c r="K377" s="229">
        <f t="shared" si="63"/>
        <v>0</v>
      </c>
      <c r="L377" s="229">
        <f t="shared" si="63"/>
        <v>0</v>
      </c>
      <c r="M377" s="229">
        <f t="shared" si="63"/>
        <v>0</v>
      </c>
      <c r="N377" s="229">
        <f t="shared" si="63"/>
        <v>42506</v>
      </c>
      <c r="O377" s="252"/>
    </row>
    <row r="378" spans="1:15" s="187" customFormat="1" ht="45" customHeight="1">
      <c r="A378" s="451"/>
      <c r="B378" s="452"/>
      <c r="C378" s="452"/>
      <c r="D378" s="452" t="s">
        <v>536</v>
      </c>
      <c r="E378" s="453"/>
      <c r="F378" s="452"/>
      <c r="G378" s="452"/>
      <c r="H378" s="452"/>
      <c r="J378" s="184" t="s">
        <v>543</v>
      </c>
      <c r="K378" s="1097"/>
      <c r="L378" s="1097"/>
      <c r="M378" s="452"/>
      <c r="N378" s="452" t="s">
        <v>537</v>
      </c>
      <c r="O378" s="454"/>
    </row>
    <row r="379" spans="1:15" ht="13.5" customHeight="1">
      <c r="A379" s="451" t="s">
        <v>545</v>
      </c>
      <c r="B379" s="452"/>
      <c r="C379" s="452" t="s">
        <v>813</v>
      </c>
      <c r="D379" s="452"/>
      <c r="E379" s="325"/>
      <c r="F379" s="452"/>
      <c r="G379" s="452"/>
      <c r="H379" s="452"/>
      <c r="I379" s="452"/>
      <c r="J379" s="457" t="s">
        <v>621</v>
      </c>
      <c r="K379" s="452"/>
      <c r="L379" s="451"/>
      <c r="M379" s="452" t="s">
        <v>622</v>
      </c>
      <c r="N379" s="452"/>
      <c r="O379" s="455"/>
    </row>
    <row r="380" spans="1:15" ht="14.25" customHeight="1">
      <c r="A380" s="451"/>
      <c r="B380" s="452"/>
      <c r="C380" s="452" t="s">
        <v>815</v>
      </c>
      <c r="D380" s="452"/>
      <c r="E380" s="453"/>
      <c r="F380" s="452"/>
      <c r="G380" s="452"/>
      <c r="H380" s="452"/>
      <c r="I380" s="456"/>
      <c r="J380" s="456" t="s">
        <v>534</v>
      </c>
      <c r="K380" s="452"/>
      <c r="L380" s="452"/>
      <c r="M380" s="452" t="s">
        <v>535</v>
      </c>
      <c r="N380" s="452"/>
      <c r="O380" s="454"/>
    </row>
    <row r="381" spans="1:15" ht="25.5" customHeight="1">
      <c r="A381" s="183" t="s">
        <v>0</v>
      </c>
      <c r="B381" s="33"/>
      <c r="C381" s="169" t="s">
        <v>851</v>
      </c>
      <c r="D381" s="169"/>
      <c r="E381" s="327"/>
      <c r="F381" s="4"/>
      <c r="G381" s="4"/>
      <c r="H381" s="4"/>
      <c r="I381" s="4"/>
      <c r="J381" s="4"/>
      <c r="K381" s="4"/>
      <c r="L381" s="4"/>
      <c r="M381" s="4"/>
      <c r="N381" s="4"/>
      <c r="O381" s="27"/>
    </row>
    <row r="382" spans="1:15" ht="17.25" customHeight="1">
      <c r="A382" s="6"/>
      <c r="B382" s="177" t="s">
        <v>199</v>
      </c>
      <c r="C382" s="413"/>
      <c r="D382" s="7"/>
      <c r="E382" s="317"/>
      <c r="F382" s="7"/>
      <c r="G382" s="7"/>
      <c r="H382" s="7"/>
      <c r="I382" s="8"/>
      <c r="J382" s="7"/>
      <c r="K382" s="7"/>
      <c r="L382" s="8"/>
      <c r="M382" s="7"/>
      <c r="N382" s="7"/>
      <c r="O382" s="402" t="s">
        <v>1280</v>
      </c>
    </row>
    <row r="383" spans="1:15" s="255" customFormat="1" ht="24" customHeight="1">
      <c r="A383" s="10"/>
      <c r="B383" s="44"/>
      <c r="C383" s="414"/>
      <c r="D383" s="95" t="s">
        <v>1462</v>
      </c>
      <c r="E383" s="318"/>
      <c r="F383" s="12"/>
      <c r="G383" s="12"/>
      <c r="H383" s="12"/>
      <c r="I383" s="12"/>
      <c r="J383" s="12"/>
      <c r="K383" s="12"/>
      <c r="L383" s="12"/>
      <c r="M383" s="12"/>
      <c r="N383" s="12"/>
      <c r="O383" s="28"/>
    </row>
    <row r="384" spans="1:15" ht="37.5" customHeight="1">
      <c r="A384" s="211" t="s">
        <v>497</v>
      </c>
      <c r="B384" s="212" t="s">
        <v>498</v>
      </c>
      <c r="C384" s="425" t="s">
        <v>1</v>
      </c>
      <c r="D384" s="212" t="s">
        <v>496</v>
      </c>
      <c r="E384" s="374" t="s">
        <v>508</v>
      </c>
      <c r="F384" s="239" t="s">
        <v>493</v>
      </c>
      <c r="G384" s="239" t="s">
        <v>494</v>
      </c>
      <c r="H384" s="239" t="s">
        <v>33</v>
      </c>
      <c r="I384" s="239" t="s">
        <v>495</v>
      </c>
      <c r="J384" s="239" t="s">
        <v>17</v>
      </c>
      <c r="K384" s="239" t="s">
        <v>18</v>
      </c>
      <c r="L384" s="239" t="s">
        <v>503</v>
      </c>
      <c r="M384" s="239" t="s">
        <v>30</v>
      </c>
      <c r="N384" s="239" t="s">
        <v>499</v>
      </c>
      <c r="O384" s="258" t="s">
        <v>19</v>
      </c>
    </row>
    <row r="385" spans="1:15" ht="33" customHeight="1">
      <c r="A385" s="101" t="s">
        <v>200</v>
      </c>
      <c r="B385" s="77"/>
      <c r="C385" s="416"/>
      <c r="D385" s="77"/>
      <c r="E385" s="340"/>
      <c r="F385" s="77"/>
      <c r="G385" s="77"/>
      <c r="H385" s="77"/>
      <c r="I385" s="77"/>
      <c r="J385" s="77"/>
      <c r="K385" s="77"/>
      <c r="L385" s="77"/>
      <c r="M385" s="77"/>
      <c r="N385" s="77"/>
      <c r="O385" s="76"/>
    </row>
    <row r="386" spans="1:15" ht="42" customHeight="1">
      <c r="A386" s="170">
        <v>800002</v>
      </c>
      <c r="B386" s="14" t="s">
        <v>672</v>
      </c>
      <c r="C386" s="680" t="s">
        <v>715</v>
      </c>
      <c r="D386" s="43" t="s">
        <v>406</v>
      </c>
      <c r="E386" s="348">
        <v>15</v>
      </c>
      <c r="F386" s="59">
        <v>4739</v>
      </c>
      <c r="G386" s="59">
        <v>0</v>
      </c>
      <c r="H386" s="59">
        <v>0</v>
      </c>
      <c r="I386" s="59">
        <v>0</v>
      </c>
      <c r="J386" s="59">
        <v>477</v>
      </c>
      <c r="K386" s="59">
        <v>0</v>
      </c>
      <c r="L386" s="59">
        <v>0</v>
      </c>
      <c r="M386" s="59">
        <v>0</v>
      </c>
      <c r="N386" s="189">
        <f aca="true" t="shared" si="64" ref="N386:N391">F386+G386+H386+I386-J386+K386-L386+M386</f>
        <v>4262</v>
      </c>
      <c r="O386" s="29"/>
    </row>
    <row r="387" spans="1:15" ht="42" customHeight="1">
      <c r="A387" s="120">
        <v>820001</v>
      </c>
      <c r="B387" s="14" t="s">
        <v>422</v>
      </c>
      <c r="C387" s="166" t="s">
        <v>460</v>
      </c>
      <c r="D387" s="469" t="s">
        <v>437</v>
      </c>
      <c r="E387" s="331">
        <v>15</v>
      </c>
      <c r="F387" s="59">
        <v>4368</v>
      </c>
      <c r="G387" s="59">
        <v>0</v>
      </c>
      <c r="H387" s="59">
        <v>0</v>
      </c>
      <c r="I387" s="59">
        <v>0</v>
      </c>
      <c r="J387" s="59">
        <v>410</v>
      </c>
      <c r="K387" s="59">
        <v>0</v>
      </c>
      <c r="L387" s="59">
        <v>0</v>
      </c>
      <c r="M387" s="59">
        <v>0</v>
      </c>
      <c r="N387" s="189">
        <f t="shared" si="64"/>
        <v>3958</v>
      </c>
      <c r="O387" s="29"/>
    </row>
    <row r="388" spans="1:15" ht="42" customHeight="1">
      <c r="A388" s="120">
        <v>8100207</v>
      </c>
      <c r="B388" s="14" t="s">
        <v>550</v>
      </c>
      <c r="C388" s="166" t="s">
        <v>214</v>
      </c>
      <c r="D388" s="43" t="s">
        <v>2</v>
      </c>
      <c r="E388" s="348">
        <v>15</v>
      </c>
      <c r="F388" s="59">
        <v>4080</v>
      </c>
      <c r="G388" s="59">
        <v>0</v>
      </c>
      <c r="H388" s="59">
        <v>0</v>
      </c>
      <c r="I388" s="59">
        <v>0</v>
      </c>
      <c r="J388" s="59">
        <v>362</v>
      </c>
      <c r="K388" s="59">
        <v>0</v>
      </c>
      <c r="L388" s="59">
        <v>0</v>
      </c>
      <c r="M388" s="59">
        <v>0</v>
      </c>
      <c r="N388" s="189">
        <f t="shared" si="64"/>
        <v>3718</v>
      </c>
      <c r="O388" s="29"/>
    </row>
    <row r="389" spans="1:15" ht="42" customHeight="1">
      <c r="A389" s="120">
        <v>10100101</v>
      </c>
      <c r="B389" s="14" t="s">
        <v>218</v>
      </c>
      <c r="C389" s="166" t="s">
        <v>219</v>
      </c>
      <c r="D389" s="43" t="s">
        <v>2</v>
      </c>
      <c r="E389" s="348">
        <v>15</v>
      </c>
      <c r="F389" s="59">
        <v>4746</v>
      </c>
      <c r="G389" s="59">
        <v>0</v>
      </c>
      <c r="H389" s="59">
        <v>0</v>
      </c>
      <c r="I389" s="59">
        <v>0</v>
      </c>
      <c r="J389" s="59">
        <v>478</v>
      </c>
      <c r="K389" s="59">
        <v>0</v>
      </c>
      <c r="L389" s="59">
        <v>0</v>
      </c>
      <c r="M389" s="59">
        <v>0</v>
      </c>
      <c r="N389" s="189">
        <f t="shared" si="64"/>
        <v>4268</v>
      </c>
      <c r="O389" s="29"/>
    </row>
    <row r="390" spans="1:15" ht="42" customHeight="1">
      <c r="A390" s="120">
        <v>10100201</v>
      </c>
      <c r="B390" s="14" t="s">
        <v>225</v>
      </c>
      <c r="C390" s="166" t="s">
        <v>226</v>
      </c>
      <c r="D390" s="410" t="s">
        <v>446</v>
      </c>
      <c r="E390" s="331">
        <v>15</v>
      </c>
      <c r="F390" s="59">
        <v>5460</v>
      </c>
      <c r="G390" s="59">
        <v>0</v>
      </c>
      <c r="H390" s="59">
        <v>0</v>
      </c>
      <c r="I390" s="59">
        <v>0</v>
      </c>
      <c r="J390" s="59">
        <v>619</v>
      </c>
      <c r="K390" s="59">
        <v>0</v>
      </c>
      <c r="L390" s="59">
        <v>0</v>
      </c>
      <c r="M390" s="59">
        <v>0</v>
      </c>
      <c r="N390" s="189">
        <f t="shared" si="64"/>
        <v>4841</v>
      </c>
      <c r="O390" s="29"/>
    </row>
    <row r="391" spans="1:15" ht="42" customHeight="1">
      <c r="A391" s="120">
        <v>10100202</v>
      </c>
      <c r="B391" s="14" t="s">
        <v>847</v>
      </c>
      <c r="C391" s="166" t="s">
        <v>227</v>
      </c>
      <c r="D391" s="410" t="s">
        <v>403</v>
      </c>
      <c r="E391" s="331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619</v>
      </c>
      <c r="K391" s="59">
        <v>0</v>
      </c>
      <c r="L391" s="59">
        <v>0</v>
      </c>
      <c r="M391" s="59">
        <v>0</v>
      </c>
      <c r="N391" s="189">
        <f t="shared" si="64"/>
        <v>4841</v>
      </c>
      <c r="O391" s="29"/>
    </row>
    <row r="392" spans="1:15" ht="27" customHeight="1">
      <c r="A392" s="521" t="s">
        <v>69</v>
      </c>
      <c r="B392" s="573"/>
      <c r="C392" s="531"/>
      <c r="D392" s="543"/>
      <c r="E392" s="544"/>
      <c r="F392" s="546">
        <f>SUM(F386:F391)</f>
        <v>28853</v>
      </c>
      <c r="G392" s="546">
        <f aca="true" t="shared" si="65" ref="G392:M392">SUM(G386:G391)</f>
        <v>0</v>
      </c>
      <c r="H392" s="546">
        <f t="shared" si="65"/>
        <v>0</v>
      </c>
      <c r="I392" s="546">
        <f t="shared" si="65"/>
        <v>0</v>
      </c>
      <c r="J392" s="546">
        <f>SUM(J386:J391)</f>
        <v>2965</v>
      </c>
      <c r="K392" s="546">
        <f t="shared" si="65"/>
        <v>0</v>
      </c>
      <c r="L392" s="546">
        <f t="shared" si="65"/>
        <v>0</v>
      </c>
      <c r="M392" s="546">
        <f t="shared" si="65"/>
        <v>0</v>
      </c>
      <c r="N392" s="546">
        <f>SUM(N386:N391)</f>
        <v>25888</v>
      </c>
      <c r="O392" s="529"/>
    </row>
    <row r="393" spans="1:15" ht="33" customHeight="1">
      <c r="A393" s="101" t="s">
        <v>201</v>
      </c>
      <c r="B393" s="81"/>
      <c r="C393" s="416"/>
      <c r="D393" s="75"/>
      <c r="E393" s="337"/>
      <c r="F393" s="74"/>
      <c r="G393" s="74"/>
      <c r="H393" s="74"/>
      <c r="I393" s="74"/>
      <c r="J393" s="74"/>
      <c r="K393" s="74"/>
      <c r="L393" s="74"/>
      <c r="M393" s="74"/>
      <c r="N393" s="74"/>
      <c r="O393" s="76"/>
    </row>
    <row r="394" spans="1:15" ht="42" customHeight="1">
      <c r="A394" s="120">
        <v>810001</v>
      </c>
      <c r="B394" s="16" t="s">
        <v>412</v>
      </c>
      <c r="C394" s="166" t="s">
        <v>413</v>
      </c>
      <c r="D394" s="410" t="s">
        <v>848</v>
      </c>
      <c r="E394" s="348">
        <v>15</v>
      </c>
      <c r="F394" s="59">
        <v>6007</v>
      </c>
      <c r="G394" s="59">
        <v>0</v>
      </c>
      <c r="H394" s="59">
        <v>0</v>
      </c>
      <c r="I394" s="59">
        <v>0</v>
      </c>
      <c r="J394" s="59">
        <v>736</v>
      </c>
      <c r="K394" s="59">
        <v>0</v>
      </c>
      <c r="L394" s="59">
        <v>0</v>
      </c>
      <c r="M394" s="59">
        <v>0</v>
      </c>
      <c r="N394" s="189">
        <f>F394+G394+H394+I394-J394+K394-L394+M394</f>
        <v>5271</v>
      </c>
      <c r="O394" s="29"/>
    </row>
    <row r="395" spans="1:15" ht="27" customHeight="1">
      <c r="A395" s="521" t="s">
        <v>69</v>
      </c>
      <c r="B395" s="573"/>
      <c r="C395" s="531"/>
      <c r="D395" s="547"/>
      <c r="E395" s="544"/>
      <c r="F395" s="545">
        <f aca="true" t="shared" si="66" ref="F395:N395">F394</f>
        <v>6007</v>
      </c>
      <c r="G395" s="545">
        <f t="shared" si="66"/>
        <v>0</v>
      </c>
      <c r="H395" s="545">
        <f t="shared" si="66"/>
        <v>0</v>
      </c>
      <c r="I395" s="545">
        <f t="shared" si="66"/>
        <v>0</v>
      </c>
      <c r="J395" s="545">
        <f t="shared" si="66"/>
        <v>736</v>
      </c>
      <c r="K395" s="545">
        <f t="shared" si="66"/>
        <v>0</v>
      </c>
      <c r="L395" s="545">
        <f t="shared" si="66"/>
        <v>0</v>
      </c>
      <c r="M395" s="545">
        <f t="shared" si="66"/>
        <v>0</v>
      </c>
      <c r="N395" s="545">
        <f t="shared" si="66"/>
        <v>5271</v>
      </c>
      <c r="O395" s="529"/>
    </row>
    <row r="396" spans="1:15" ht="22.5">
      <c r="A396" s="56"/>
      <c r="B396" s="181" t="s">
        <v>31</v>
      </c>
      <c r="C396" s="426"/>
      <c r="D396" s="219"/>
      <c r="E396" s="351"/>
      <c r="F396" s="69">
        <f>F392+F395</f>
        <v>34860</v>
      </c>
      <c r="G396" s="69">
        <f aca="true" t="shared" si="67" ref="G396:M396">G392+G395</f>
        <v>0</v>
      </c>
      <c r="H396" s="69">
        <f t="shared" si="67"/>
        <v>0</v>
      </c>
      <c r="I396" s="69">
        <f t="shared" si="67"/>
        <v>0</v>
      </c>
      <c r="J396" s="69">
        <f>J392+J395</f>
        <v>3701</v>
      </c>
      <c r="K396" s="69">
        <f t="shared" si="67"/>
        <v>0</v>
      </c>
      <c r="L396" s="69">
        <f t="shared" si="67"/>
        <v>0</v>
      </c>
      <c r="M396" s="69">
        <f t="shared" si="67"/>
        <v>0</v>
      </c>
      <c r="N396" s="69">
        <f>N392+N395</f>
        <v>31159</v>
      </c>
      <c r="O396" s="137"/>
    </row>
    <row r="397" spans="1:15" s="187" customFormat="1" ht="50.25" customHeight="1">
      <c r="A397" s="451"/>
      <c r="B397" s="452"/>
      <c r="C397" s="452"/>
      <c r="D397" s="452" t="s">
        <v>536</v>
      </c>
      <c r="E397" s="453"/>
      <c r="F397" s="452"/>
      <c r="G397" s="452"/>
      <c r="H397" s="452"/>
      <c r="J397" s="457" t="s">
        <v>537</v>
      </c>
      <c r="K397" s="452"/>
      <c r="L397" s="452"/>
      <c r="M397" s="452"/>
      <c r="N397" s="452" t="s">
        <v>537</v>
      </c>
      <c r="O397" s="454"/>
    </row>
    <row r="398" spans="1:15" ht="18.75">
      <c r="A398" s="451"/>
      <c r="B398" s="452"/>
      <c r="C398" s="452"/>
      <c r="D398" s="452"/>
      <c r="E398" s="453"/>
      <c r="F398" s="452"/>
      <c r="G398" s="452"/>
      <c r="H398" s="452"/>
      <c r="I398" s="452"/>
      <c r="J398" s="451"/>
      <c r="K398" s="452"/>
      <c r="L398" s="451"/>
      <c r="M398" s="452"/>
      <c r="N398" s="452"/>
      <c r="O398" s="455"/>
    </row>
    <row r="399" spans="1:15" s="41" customFormat="1" ht="18.75">
      <c r="A399" s="451" t="s">
        <v>545</v>
      </c>
      <c r="B399" s="452"/>
      <c r="C399" s="452" t="s">
        <v>813</v>
      </c>
      <c r="D399" s="452"/>
      <c r="E399" s="453"/>
      <c r="F399" s="452"/>
      <c r="G399" s="452"/>
      <c r="H399" s="452"/>
      <c r="I399" s="40"/>
      <c r="J399" s="457" t="s">
        <v>621</v>
      </c>
      <c r="K399" s="452"/>
      <c r="L399" s="451"/>
      <c r="M399" s="452" t="s">
        <v>622</v>
      </c>
      <c r="N399" s="452"/>
      <c r="O399" s="455"/>
    </row>
    <row r="400" spans="1:15" ht="15" customHeight="1">
      <c r="A400" s="451"/>
      <c r="B400" s="452"/>
      <c r="C400" s="452" t="s">
        <v>815</v>
      </c>
      <c r="D400" s="452"/>
      <c r="E400" s="453"/>
      <c r="F400" s="452"/>
      <c r="G400" s="452"/>
      <c r="H400" s="452"/>
      <c r="J400" s="456" t="s">
        <v>534</v>
      </c>
      <c r="L400" s="456"/>
      <c r="M400" s="452" t="s">
        <v>535</v>
      </c>
      <c r="N400" s="452"/>
      <c r="O400" s="454"/>
    </row>
    <row r="401" spans="1:15" ht="25.5" customHeight="1">
      <c r="A401" s="183" t="s">
        <v>0</v>
      </c>
      <c r="B401" s="33"/>
      <c r="C401" s="169" t="s">
        <v>851</v>
      </c>
      <c r="D401" s="169"/>
      <c r="E401" s="327"/>
      <c r="F401" s="4"/>
      <c r="G401" s="4"/>
      <c r="H401" s="4"/>
      <c r="I401" s="4"/>
      <c r="J401" s="4"/>
      <c r="K401" s="4"/>
      <c r="L401" s="4"/>
      <c r="M401" s="4"/>
      <c r="N401" s="4"/>
      <c r="O401" s="27"/>
    </row>
    <row r="402" spans="1:15" ht="17.25" customHeight="1">
      <c r="A402" s="6"/>
      <c r="B402" s="177" t="s">
        <v>199</v>
      </c>
      <c r="C402" s="413"/>
      <c r="D402" s="7"/>
      <c r="E402" s="317"/>
      <c r="F402" s="7"/>
      <c r="G402" s="7"/>
      <c r="H402" s="7"/>
      <c r="I402" s="8"/>
      <c r="J402" s="7"/>
      <c r="K402" s="7"/>
      <c r="L402" s="8"/>
      <c r="M402" s="7"/>
      <c r="N402" s="7"/>
      <c r="O402" s="402" t="s">
        <v>1281</v>
      </c>
    </row>
    <row r="403" spans="1:15" s="255" customFormat="1" ht="24" customHeight="1">
      <c r="A403" s="10"/>
      <c r="B403" s="44"/>
      <c r="C403" s="414"/>
      <c r="D403" s="95" t="s">
        <v>1462</v>
      </c>
      <c r="E403" s="318"/>
      <c r="F403" s="12"/>
      <c r="G403" s="12"/>
      <c r="H403" s="12"/>
      <c r="I403" s="12"/>
      <c r="J403" s="12"/>
      <c r="K403" s="12"/>
      <c r="L403" s="12"/>
      <c r="M403" s="12"/>
      <c r="N403" s="12"/>
      <c r="O403" s="28"/>
    </row>
    <row r="404" spans="1:15" ht="37.5" customHeight="1">
      <c r="A404" s="211" t="s">
        <v>497</v>
      </c>
      <c r="B404" s="212" t="s">
        <v>498</v>
      </c>
      <c r="C404" s="425" t="s">
        <v>1</v>
      </c>
      <c r="D404" s="212" t="s">
        <v>496</v>
      </c>
      <c r="E404" s="374" t="s">
        <v>508</v>
      </c>
      <c r="F404" s="239" t="s">
        <v>493</v>
      </c>
      <c r="G404" s="239" t="s">
        <v>494</v>
      </c>
      <c r="H404" s="239" t="s">
        <v>33</v>
      </c>
      <c r="I404" s="239" t="s">
        <v>495</v>
      </c>
      <c r="J404" s="239" t="s">
        <v>17</v>
      </c>
      <c r="K404" s="239" t="s">
        <v>18</v>
      </c>
      <c r="L404" s="239" t="s">
        <v>503</v>
      </c>
      <c r="M404" s="239" t="s">
        <v>30</v>
      </c>
      <c r="N404" s="239" t="s">
        <v>499</v>
      </c>
      <c r="O404" s="258" t="s">
        <v>19</v>
      </c>
    </row>
    <row r="405" spans="1:15" ht="22.5" customHeight="1">
      <c r="A405" s="101" t="s">
        <v>202</v>
      </c>
      <c r="B405" s="81"/>
      <c r="C405" s="416"/>
      <c r="D405" s="445"/>
      <c r="E405" s="337"/>
      <c r="F405" s="74"/>
      <c r="G405" s="74"/>
      <c r="H405" s="74"/>
      <c r="I405" s="74"/>
      <c r="J405" s="74"/>
      <c r="K405" s="74"/>
      <c r="L405" s="74"/>
      <c r="M405" s="74"/>
      <c r="N405" s="74"/>
      <c r="O405" s="76"/>
    </row>
    <row r="406" spans="1:15" ht="39.75" customHeight="1">
      <c r="A406" s="120">
        <v>8100201</v>
      </c>
      <c r="B406" s="59" t="s">
        <v>203</v>
      </c>
      <c r="C406" s="166" t="s">
        <v>204</v>
      </c>
      <c r="D406" s="469" t="s">
        <v>437</v>
      </c>
      <c r="E406" s="331">
        <v>15</v>
      </c>
      <c r="F406" s="59">
        <v>3500</v>
      </c>
      <c r="G406" s="59">
        <v>0</v>
      </c>
      <c r="H406" s="59">
        <v>0</v>
      </c>
      <c r="I406" s="59">
        <v>0</v>
      </c>
      <c r="J406" s="59">
        <v>152</v>
      </c>
      <c r="K406" s="59">
        <v>0</v>
      </c>
      <c r="L406" s="59">
        <v>0</v>
      </c>
      <c r="M406" s="59">
        <v>0</v>
      </c>
      <c r="N406" s="189">
        <f aca="true" t="shared" si="68" ref="N406:N413">F406+G406+H406+I406-J406+K406-L406+M406</f>
        <v>3348</v>
      </c>
      <c r="O406" s="29"/>
    </row>
    <row r="407" spans="1:15" ht="39.75" customHeight="1">
      <c r="A407" s="120">
        <v>8100203</v>
      </c>
      <c r="B407" s="59" t="s">
        <v>207</v>
      </c>
      <c r="C407" s="166" t="s">
        <v>208</v>
      </c>
      <c r="D407" s="410" t="s">
        <v>209</v>
      </c>
      <c r="E407" s="331">
        <v>15</v>
      </c>
      <c r="F407" s="59">
        <v>4132</v>
      </c>
      <c r="G407" s="59">
        <v>0</v>
      </c>
      <c r="H407" s="59">
        <v>0</v>
      </c>
      <c r="I407" s="59">
        <v>0</v>
      </c>
      <c r="J407" s="59">
        <v>370</v>
      </c>
      <c r="K407" s="59">
        <v>0</v>
      </c>
      <c r="L407" s="59">
        <v>0</v>
      </c>
      <c r="M407" s="59">
        <v>0</v>
      </c>
      <c r="N407" s="189">
        <f>F407+G407+H407+I407-J407+K407-L407+M407</f>
        <v>3762</v>
      </c>
      <c r="O407" s="29"/>
    </row>
    <row r="408" spans="1:15" ht="39.75" customHeight="1">
      <c r="A408" s="120">
        <v>8100210</v>
      </c>
      <c r="B408" s="59" t="s">
        <v>215</v>
      </c>
      <c r="C408" s="166" t="s">
        <v>461</v>
      </c>
      <c r="D408" s="410" t="s">
        <v>216</v>
      </c>
      <c r="E408" s="331">
        <v>15</v>
      </c>
      <c r="F408" s="59">
        <v>3213</v>
      </c>
      <c r="G408" s="3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8100211</v>
      </c>
      <c r="B409" s="59" t="s">
        <v>217</v>
      </c>
      <c r="C409" s="166" t="s">
        <v>462</v>
      </c>
      <c r="D409" s="410" t="s">
        <v>216</v>
      </c>
      <c r="E409" s="331">
        <v>15</v>
      </c>
      <c r="F409" s="59">
        <v>3213</v>
      </c>
      <c r="G409" s="39">
        <v>0</v>
      </c>
      <c r="H409" s="59">
        <v>0</v>
      </c>
      <c r="I409" s="59">
        <v>0</v>
      </c>
      <c r="J409" s="59">
        <v>120</v>
      </c>
      <c r="K409" s="59">
        <v>0</v>
      </c>
      <c r="L409" s="59">
        <v>0</v>
      </c>
      <c r="M409" s="59">
        <v>0</v>
      </c>
      <c r="N409" s="189">
        <f t="shared" si="68"/>
        <v>3093</v>
      </c>
      <c r="O409" s="29"/>
    </row>
    <row r="410" spans="1:15" ht="39.75" customHeight="1">
      <c r="A410" s="120">
        <v>8100214</v>
      </c>
      <c r="B410" s="59" t="s">
        <v>453</v>
      </c>
      <c r="C410" s="166" t="s">
        <v>454</v>
      </c>
      <c r="D410" s="410" t="s">
        <v>216</v>
      </c>
      <c r="E410" s="331">
        <v>15</v>
      </c>
      <c r="F410" s="59">
        <v>3213</v>
      </c>
      <c r="G410" s="59">
        <v>0</v>
      </c>
      <c r="H410" s="59">
        <v>0</v>
      </c>
      <c r="I410" s="59">
        <v>0</v>
      </c>
      <c r="J410" s="59">
        <v>120</v>
      </c>
      <c r="K410" s="59">
        <v>0</v>
      </c>
      <c r="L410" s="59">
        <v>0</v>
      </c>
      <c r="M410" s="59">
        <v>0</v>
      </c>
      <c r="N410" s="189">
        <f t="shared" si="68"/>
        <v>3093</v>
      </c>
      <c r="O410" s="29"/>
    </row>
    <row r="411" spans="1:15" ht="39.75" customHeight="1">
      <c r="A411" s="120">
        <v>8100215</v>
      </c>
      <c r="B411" s="59" t="s">
        <v>607</v>
      </c>
      <c r="C411" s="166" t="s">
        <v>608</v>
      </c>
      <c r="D411" s="410" t="s">
        <v>9</v>
      </c>
      <c r="E411" s="331">
        <v>15</v>
      </c>
      <c r="F411" s="59">
        <v>2730</v>
      </c>
      <c r="G411" s="59">
        <v>1500</v>
      </c>
      <c r="H411" s="59">
        <v>0</v>
      </c>
      <c r="I411" s="59">
        <v>0</v>
      </c>
      <c r="J411" s="59">
        <v>48</v>
      </c>
      <c r="K411" s="59">
        <v>0</v>
      </c>
      <c r="L411" s="59">
        <v>0</v>
      </c>
      <c r="M411" s="59">
        <v>0</v>
      </c>
      <c r="N411" s="189">
        <f>F411+G411+H411+I411-J411+K411-L411+M411</f>
        <v>4182</v>
      </c>
      <c r="O411" s="29"/>
    </row>
    <row r="412" spans="1:15" ht="39.75" customHeight="1">
      <c r="A412" s="120">
        <v>11100201</v>
      </c>
      <c r="B412" s="59" t="s">
        <v>231</v>
      </c>
      <c r="C412" s="166" t="s">
        <v>232</v>
      </c>
      <c r="D412" s="43" t="s">
        <v>9</v>
      </c>
      <c r="E412" s="331">
        <v>15</v>
      </c>
      <c r="F412" s="59">
        <v>2746</v>
      </c>
      <c r="G412" s="59">
        <v>0</v>
      </c>
      <c r="H412" s="59">
        <v>0</v>
      </c>
      <c r="I412" s="59">
        <v>0</v>
      </c>
      <c r="J412" s="59">
        <v>49</v>
      </c>
      <c r="K412" s="59">
        <v>0</v>
      </c>
      <c r="L412" s="59">
        <v>0</v>
      </c>
      <c r="M412" s="59">
        <v>0</v>
      </c>
      <c r="N412" s="189">
        <f t="shared" si="68"/>
        <v>2697</v>
      </c>
      <c r="O412" s="29"/>
    </row>
    <row r="413" spans="1:15" ht="39.75" customHeight="1">
      <c r="A413" s="120">
        <v>11100205</v>
      </c>
      <c r="B413" s="59" t="s">
        <v>233</v>
      </c>
      <c r="C413" s="166" t="s">
        <v>234</v>
      </c>
      <c r="D413" s="43" t="s">
        <v>9</v>
      </c>
      <c r="E413" s="348">
        <v>15</v>
      </c>
      <c r="F413" s="65">
        <v>3494</v>
      </c>
      <c r="G413" s="59">
        <v>0</v>
      </c>
      <c r="H413" s="65">
        <v>0</v>
      </c>
      <c r="I413" s="65">
        <v>0</v>
      </c>
      <c r="J413" s="65">
        <v>151</v>
      </c>
      <c r="K413" s="65">
        <v>0</v>
      </c>
      <c r="L413" s="65">
        <v>0</v>
      </c>
      <c r="M413" s="59">
        <v>0</v>
      </c>
      <c r="N413" s="189">
        <f t="shared" si="68"/>
        <v>3343</v>
      </c>
      <c r="O413" s="29"/>
    </row>
    <row r="414" spans="1:15" ht="39.75" customHeight="1">
      <c r="A414" s="120">
        <v>11100210</v>
      </c>
      <c r="B414" s="14" t="s">
        <v>237</v>
      </c>
      <c r="C414" s="166" t="s">
        <v>238</v>
      </c>
      <c r="D414" s="43" t="s">
        <v>9</v>
      </c>
      <c r="E414" s="331">
        <v>15</v>
      </c>
      <c r="F414" s="59">
        <v>3494</v>
      </c>
      <c r="G414" s="59">
        <v>3480</v>
      </c>
      <c r="H414" s="59">
        <v>0</v>
      </c>
      <c r="I414" s="59">
        <v>0</v>
      </c>
      <c r="J414" s="59">
        <v>151</v>
      </c>
      <c r="K414" s="59">
        <v>0</v>
      </c>
      <c r="L414" s="59">
        <v>0</v>
      </c>
      <c r="M414" s="59">
        <v>0</v>
      </c>
      <c r="N414" s="189">
        <f>F414+G414+H414+I414-J414+K414-L414+M414</f>
        <v>6823</v>
      </c>
      <c r="O414" s="29"/>
    </row>
    <row r="415" spans="1:15" s="23" customFormat="1" ht="19.5" customHeight="1">
      <c r="A415" s="603" t="s">
        <v>69</v>
      </c>
      <c r="B415" s="627"/>
      <c r="C415" s="617"/>
      <c r="D415" s="628"/>
      <c r="E415" s="629"/>
      <c r="F415" s="633">
        <f aca="true" t="shared" si="69" ref="F415:N415">SUM(F406:F414)</f>
        <v>29735</v>
      </c>
      <c r="G415" s="633">
        <f t="shared" si="69"/>
        <v>4980</v>
      </c>
      <c r="H415" s="633">
        <f t="shared" si="69"/>
        <v>0</v>
      </c>
      <c r="I415" s="633">
        <f t="shared" si="69"/>
        <v>0</v>
      </c>
      <c r="J415" s="633">
        <f t="shared" si="69"/>
        <v>1281</v>
      </c>
      <c r="K415" s="633">
        <f t="shared" si="69"/>
        <v>0</v>
      </c>
      <c r="L415" s="633">
        <f t="shared" si="69"/>
        <v>0</v>
      </c>
      <c r="M415" s="633">
        <f t="shared" si="69"/>
        <v>0</v>
      </c>
      <c r="N415" s="633">
        <f t="shared" si="69"/>
        <v>33434</v>
      </c>
      <c r="O415" s="609"/>
    </row>
    <row r="416" spans="1:15" ht="20.25" customHeight="1">
      <c r="A416" s="56"/>
      <c r="B416" s="181" t="s">
        <v>31</v>
      </c>
      <c r="C416" s="426"/>
      <c r="D416" s="61"/>
      <c r="E416" s="349"/>
      <c r="F416" s="71">
        <f aca="true" t="shared" si="70" ref="F416:M416">F415</f>
        <v>29735</v>
      </c>
      <c r="G416" s="71">
        <f>G415</f>
        <v>4980</v>
      </c>
      <c r="H416" s="71">
        <f t="shared" si="70"/>
        <v>0</v>
      </c>
      <c r="I416" s="71">
        <f t="shared" si="70"/>
        <v>0</v>
      </c>
      <c r="J416" s="71">
        <f>J415</f>
        <v>1281</v>
      </c>
      <c r="K416" s="71">
        <f t="shared" si="70"/>
        <v>0</v>
      </c>
      <c r="L416" s="71">
        <f t="shared" si="70"/>
        <v>0</v>
      </c>
      <c r="M416" s="71">
        <f t="shared" si="70"/>
        <v>0</v>
      </c>
      <c r="N416" s="71">
        <f>N415</f>
        <v>33434</v>
      </c>
      <c r="O416" s="58"/>
    </row>
    <row r="417" spans="1:15" s="187" customFormat="1" ht="36.75" customHeight="1">
      <c r="A417" s="21"/>
      <c r="B417" s="8"/>
      <c r="C417" s="423"/>
      <c r="D417" s="8"/>
      <c r="E417" s="317"/>
      <c r="F417" s="8"/>
      <c r="G417" s="8"/>
      <c r="H417" s="8"/>
      <c r="I417" s="8"/>
      <c r="J417" s="8"/>
      <c r="K417" s="8"/>
      <c r="L417" s="8"/>
      <c r="M417" s="8"/>
      <c r="N417" s="8"/>
      <c r="O417" s="31"/>
    </row>
    <row r="418" spans="1:15" s="187" customFormat="1" ht="12.75" customHeight="1">
      <c r="A418" s="451"/>
      <c r="B418" s="452"/>
      <c r="C418" s="452"/>
      <c r="D418" s="452" t="s">
        <v>536</v>
      </c>
      <c r="E418" s="453"/>
      <c r="F418" s="452"/>
      <c r="G418" s="452"/>
      <c r="H418" s="452"/>
      <c r="J418" s="457" t="s">
        <v>537</v>
      </c>
      <c r="K418" s="452"/>
      <c r="L418" s="452"/>
      <c r="M418" s="452"/>
      <c r="N418" s="452" t="s">
        <v>537</v>
      </c>
      <c r="O418" s="454"/>
    </row>
    <row r="419" spans="1:15" ht="18.75">
      <c r="A419" s="451" t="s">
        <v>545</v>
      </c>
      <c r="B419" s="452"/>
      <c r="C419" s="452" t="s">
        <v>813</v>
      </c>
      <c r="D419" s="452"/>
      <c r="E419" s="453"/>
      <c r="F419" s="452"/>
      <c r="G419" s="452"/>
      <c r="H419" s="452"/>
      <c r="I419" s="2"/>
      <c r="J419" s="457" t="s">
        <v>621</v>
      </c>
      <c r="K419" s="452"/>
      <c r="L419" s="451"/>
      <c r="M419" s="452" t="s">
        <v>622</v>
      </c>
      <c r="N419" s="452"/>
      <c r="O419" s="455"/>
    </row>
    <row r="420" spans="1:15" ht="12" customHeight="1">
      <c r="A420" s="451"/>
      <c r="B420" s="452"/>
      <c r="C420" s="452" t="s">
        <v>815</v>
      </c>
      <c r="D420" s="452"/>
      <c r="E420" s="453"/>
      <c r="F420" s="452"/>
      <c r="G420" s="452"/>
      <c r="H420" s="452"/>
      <c r="I420" s="2"/>
      <c r="J420" s="456" t="s">
        <v>534</v>
      </c>
      <c r="K420" s="452"/>
      <c r="L420" s="452"/>
      <c r="M420" s="452" t="s">
        <v>535</v>
      </c>
      <c r="N420" s="452"/>
      <c r="O420" s="454"/>
    </row>
    <row r="421" spans="1:15" ht="28.5" customHeight="1">
      <c r="A421" s="183" t="s">
        <v>0</v>
      </c>
      <c r="B421" s="33"/>
      <c r="C421" s="738" t="s">
        <v>851</v>
      </c>
      <c r="D421" s="738"/>
      <c r="E421" s="327"/>
      <c r="F421" s="4"/>
      <c r="G421" s="4"/>
      <c r="H421" s="4"/>
      <c r="I421" s="4"/>
      <c r="J421" s="4"/>
      <c r="K421" s="4"/>
      <c r="L421" s="4"/>
      <c r="M421" s="4"/>
      <c r="N421" s="4"/>
      <c r="O421" s="27"/>
    </row>
    <row r="422" spans="1:15" ht="34.5" customHeight="1">
      <c r="A422" s="6"/>
      <c r="B422" s="177" t="s">
        <v>220</v>
      </c>
      <c r="C422" s="413"/>
      <c r="D422" s="7"/>
      <c r="E422" s="317"/>
      <c r="F422" s="7"/>
      <c r="G422" s="7"/>
      <c r="H422" s="7"/>
      <c r="I422" s="8"/>
      <c r="J422" s="7"/>
      <c r="K422" s="7"/>
      <c r="L422" s="8"/>
      <c r="M422" s="7"/>
      <c r="N422" s="7"/>
      <c r="O422" s="402" t="s">
        <v>1282</v>
      </c>
    </row>
    <row r="423" spans="1:15" s="237" customFormat="1" ht="36.75" customHeight="1">
      <c r="A423" s="10"/>
      <c r="B423" s="44"/>
      <c r="C423" s="414"/>
      <c r="D423" s="95" t="s">
        <v>1462</v>
      </c>
      <c r="E423" s="318"/>
      <c r="F423" s="12"/>
      <c r="G423" s="12"/>
      <c r="H423" s="12"/>
      <c r="I423" s="12"/>
      <c r="J423" s="12"/>
      <c r="K423" s="12"/>
      <c r="L423" s="12"/>
      <c r="M423" s="12"/>
      <c r="N423" s="12"/>
      <c r="O423" s="28"/>
    </row>
    <row r="424" spans="1:15" ht="34.5" customHeight="1" thickBot="1">
      <c r="A424" s="208" t="s">
        <v>497</v>
      </c>
      <c r="B424" s="209" t="s">
        <v>498</v>
      </c>
      <c r="C424" s="427" t="s">
        <v>1</v>
      </c>
      <c r="D424" s="214" t="s">
        <v>496</v>
      </c>
      <c r="E424" s="347" t="s">
        <v>507</v>
      </c>
      <c r="F424" s="210" t="s">
        <v>493</v>
      </c>
      <c r="G424" s="210" t="s">
        <v>494</v>
      </c>
      <c r="H424" s="210" t="s">
        <v>33</v>
      </c>
      <c r="I424" s="213" t="s">
        <v>495</v>
      </c>
      <c r="J424" s="215" t="s">
        <v>17</v>
      </c>
      <c r="K424" s="210" t="s">
        <v>18</v>
      </c>
      <c r="L424" s="213" t="s">
        <v>503</v>
      </c>
      <c r="M424" s="210" t="s">
        <v>30</v>
      </c>
      <c r="N424" s="210" t="s">
        <v>499</v>
      </c>
      <c r="O424" s="217" t="s">
        <v>19</v>
      </c>
    </row>
    <row r="425" spans="1:15" ht="27" customHeight="1" thickTop="1">
      <c r="A425" s="100" t="s">
        <v>221</v>
      </c>
      <c r="B425" s="77"/>
      <c r="C425" s="416"/>
      <c r="D425" s="77"/>
      <c r="E425" s="340"/>
      <c r="F425" s="77"/>
      <c r="G425" s="77"/>
      <c r="H425" s="77"/>
      <c r="I425" s="77"/>
      <c r="J425" s="77"/>
      <c r="K425" s="77"/>
      <c r="L425" s="77"/>
      <c r="M425" s="77"/>
      <c r="N425" s="77"/>
      <c r="O425" s="76"/>
    </row>
    <row r="426" spans="1:15" ht="40.5" customHeight="1">
      <c r="A426" s="170">
        <v>900005</v>
      </c>
      <c r="B426" s="15" t="s">
        <v>673</v>
      </c>
      <c r="C426" s="680" t="s">
        <v>716</v>
      </c>
      <c r="D426" s="410" t="s">
        <v>838</v>
      </c>
      <c r="E426" s="348">
        <v>15</v>
      </c>
      <c r="F426" s="59">
        <v>3467</v>
      </c>
      <c r="G426" s="59">
        <v>0</v>
      </c>
      <c r="H426" s="59">
        <v>0</v>
      </c>
      <c r="I426" s="59">
        <v>0</v>
      </c>
      <c r="J426" s="59">
        <v>148</v>
      </c>
      <c r="K426" s="59">
        <v>0</v>
      </c>
      <c r="L426" s="59">
        <v>0</v>
      </c>
      <c r="M426" s="59">
        <v>0</v>
      </c>
      <c r="N426" s="189">
        <f>F426+G426+H426+I426-J426+K426-L426+M426</f>
        <v>3319</v>
      </c>
      <c r="O426" s="685"/>
    </row>
    <row r="427" spans="1:15" ht="40.5" customHeight="1">
      <c r="A427" s="108">
        <v>920001</v>
      </c>
      <c r="B427" s="59" t="s">
        <v>648</v>
      </c>
      <c r="C427" s="43" t="s">
        <v>649</v>
      </c>
      <c r="D427" s="410" t="s">
        <v>650</v>
      </c>
      <c r="E427" s="348">
        <v>15</v>
      </c>
      <c r="F427" s="59">
        <v>3720</v>
      </c>
      <c r="G427" s="59">
        <v>0</v>
      </c>
      <c r="H427" s="59">
        <v>0</v>
      </c>
      <c r="I427" s="59">
        <v>0</v>
      </c>
      <c r="J427" s="59">
        <v>304</v>
      </c>
      <c r="K427" s="59">
        <v>0</v>
      </c>
      <c r="L427" s="59">
        <v>0</v>
      </c>
      <c r="M427" s="59">
        <v>0</v>
      </c>
      <c r="N427" s="189">
        <f>F427+G427+H427+I427-J427+K427-L427+M427</f>
        <v>3416</v>
      </c>
      <c r="O427" s="685"/>
    </row>
    <row r="428" spans="1:15" ht="19.5" customHeight="1">
      <c r="A428" s="603" t="s">
        <v>69</v>
      </c>
      <c r="B428" s="702"/>
      <c r="C428" s="617"/>
      <c r="D428" s="613"/>
      <c r="E428" s="614"/>
      <c r="F428" s="633">
        <f aca="true" t="shared" si="71" ref="F428:N428">SUM(F426:F427)</f>
        <v>7187</v>
      </c>
      <c r="G428" s="633">
        <f t="shared" si="71"/>
        <v>0</v>
      </c>
      <c r="H428" s="633">
        <f t="shared" si="71"/>
        <v>0</v>
      </c>
      <c r="I428" s="633">
        <f t="shared" si="71"/>
        <v>0</v>
      </c>
      <c r="J428" s="633">
        <f t="shared" si="71"/>
        <v>452</v>
      </c>
      <c r="K428" s="633">
        <f t="shared" si="71"/>
        <v>0</v>
      </c>
      <c r="L428" s="633">
        <f t="shared" si="71"/>
        <v>0</v>
      </c>
      <c r="M428" s="633">
        <f t="shared" si="71"/>
        <v>0</v>
      </c>
      <c r="N428" s="633">
        <f t="shared" si="71"/>
        <v>6735</v>
      </c>
      <c r="O428" s="609"/>
    </row>
    <row r="429" spans="1:15" ht="27" customHeight="1">
      <c r="A429" s="100" t="s">
        <v>812</v>
      </c>
      <c r="B429" s="81"/>
      <c r="C429" s="416"/>
      <c r="D429" s="75"/>
      <c r="E429" s="337"/>
      <c r="F429" s="74"/>
      <c r="G429" s="74"/>
      <c r="H429" s="74"/>
      <c r="I429" s="74"/>
      <c r="J429" s="74"/>
      <c r="K429" s="74"/>
      <c r="L429" s="74"/>
      <c r="M429" s="74"/>
      <c r="N429" s="74"/>
      <c r="O429" s="76"/>
    </row>
    <row r="430" spans="1:15" ht="40.5" customHeight="1">
      <c r="A430" s="170">
        <v>910001</v>
      </c>
      <c r="B430" s="14" t="s">
        <v>674</v>
      </c>
      <c r="C430" s="680" t="s">
        <v>717</v>
      </c>
      <c r="D430" s="689" t="s">
        <v>675</v>
      </c>
      <c r="E430" s="690">
        <v>15</v>
      </c>
      <c r="F430" s="59">
        <v>4103</v>
      </c>
      <c r="G430" s="59">
        <v>0</v>
      </c>
      <c r="H430" s="59">
        <v>0</v>
      </c>
      <c r="I430" s="59">
        <v>0</v>
      </c>
      <c r="J430" s="59">
        <v>366</v>
      </c>
      <c r="K430" s="59">
        <v>0</v>
      </c>
      <c r="L430" s="59">
        <v>0</v>
      </c>
      <c r="M430" s="59">
        <v>0</v>
      </c>
      <c r="N430" s="189">
        <f>F430+G430+H430+I430-J430+K430-L430+M430</f>
        <v>3737</v>
      </c>
      <c r="O430" s="681"/>
    </row>
    <row r="431" spans="1:15" ht="33.75" customHeight="1">
      <c r="A431" s="120">
        <v>6300201</v>
      </c>
      <c r="B431" s="189" t="s">
        <v>156</v>
      </c>
      <c r="C431" s="286" t="s">
        <v>157</v>
      </c>
      <c r="D431" s="408" t="s">
        <v>531</v>
      </c>
      <c r="E431" s="314">
        <v>15</v>
      </c>
      <c r="F431" s="189">
        <v>4870</v>
      </c>
      <c r="G431" s="189">
        <v>0</v>
      </c>
      <c r="H431" s="189">
        <v>0</v>
      </c>
      <c r="I431" s="189">
        <v>0</v>
      </c>
      <c r="J431" s="189">
        <v>500</v>
      </c>
      <c r="K431" s="189">
        <v>0</v>
      </c>
      <c r="L431" s="189">
        <v>0</v>
      </c>
      <c r="M431" s="189">
        <v>0</v>
      </c>
      <c r="N431" s="189">
        <f>F431+G431+H431+I431-J431+K431-L431+M431</f>
        <v>4370</v>
      </c>
      <c r="O431" s="43"/>
    </row>
    <row r="432" spans="1:15" ht="19.5" customHeight="1">
      <c r="A432" s="603" t="s">
        <v>69</v>
      </c>
      <c r="B432" s="702"/>
      <c r="C432" s="617"/>
      <c r="D432" s="613"/>
      <c r="E432" s="614"/>
      <c r="F432" s="633">
        <f>SUM(F430:F431)</f>
        <v>8973</v>
      </c>
      <c r="G432" s="633">
        <f aca="true" t="shared" si="72" ref="G432:M432">SUM(G430:G431)</f>
        <v>0</v>
      </c>
      <c r="H432" s="633">
        <f t="shared" si="72"/>
        <v>0</v>
      </c>
      <c r="I432" s="633">
        <f t="shared" si="72"/>
        <v>0</v>
      </c>
      <c r="J432" s="633">
        <f>SUM(J430:J431)</f>
        <v>866</v>
      </c>
      <c r="K432" s="633">
        <f t="shared" si="72"/>
        <v>0</v>
      </c>
      <c r="L432" s="633">
        <f t="shared" si="72"/>
        <v>0</v>
      </c>
      <c r="M432" s="633">
        <f t="shared" si="72"/>
        <v>0</v>
      </c>
      <c r="N432" s="633">
        <f>SUM(N430:N431)</f>
        <v>8107</v>
      </c>
      <c r="O432" s="609"/>
    </row>
    <row r="433" spans="1:15" ht="27" customHeight="1">
      <c r="A433" s="100" t="s">
        <v>766</v>
      </c>
      <c r="B433" s="81"/>
      <c r="C433" s="416"/>
      <c r="D433" s="75"/>
      <c r="E433" s="337"/>
      <c r="F433" s="74"/>
      <c r="G433" s="74"/>
      <c r="H433" s="74"/>
      <c r="I433" s="74"/>
      <c r="J433" s="74"/>
      <c r="K433" s="74"/>
      <c r="L433" s="74"/>
      <c r="M433" s="74"/>
      <c r="N433" s="74"/>
      <c r="O433" s="76"/>
    </row>
    <row r="434" spans="1:15" ht="40.5" customHeight="1">
      <c r="A434" s="683">
        <v>1610001</v>
      </c>
      <c r="B434" s="513" t="s">
        <v>691</v>
      </c>
      <c r="C434" s="680" t="s">
        <v>729</v>
      </c>
      <c r="D434" s="410" t="s">
        <v>692</v>
      </c>
      <c r="E434" s="348">
        <v>15</v>
      </c>
      <c r="F434" s="59">
        <v>2691</v>
      </c>
      <c r="G434" s="59">
        <v>0</v>
      </c>
      <c r="H434" s="59">
        <v>0</v>
      </c>
      <c r="I434" s="59">
        <v>0</v>
      </c>
      <c r="J434" s="59">
        <v>43</v>
      </c>
      <c r="K434" s="59">
        <v>0</v>
      </c>
      <c r="L434" s="59">
        <v>0</v>
      </c>
      <c r="M434" s="59">
        <v>0</v>
      </c>
      <c r="N434" s="189">
        <f>F434+G434+H434+I434-J434+K434-L434+M434</f>
        <v>2648</v>
      </c>
      <c r="O434" s="29"/>
    </row>
    <row r="435" spans="1:15" ht="19.5" customHeight="1">
      <c r="A435" s="603" t="s">
        <v>69</v>
      </c>
      <c r="B435" s="702"/>
      <c r="C435" s="617"/>
      <c r="D435" s="613"/>
      <c r="E435" s="614"/>
      <c r="F435" s="633">
        <f>F434</f>
        <v>2691</v>
      </c>
      <c r="G435" s="633">
        <f aca="true" t="shared" si="73" ref="G435:M435">G434</f>
        <v>0</v>
      </c>
      <c r="H435" s="633">
        <f t="shared" si="73"/>
        <v>0</v>
      </c>
      <c r="I435" s="633">
        <f t="shared" si="73"/>
        <v>0</v>
      </c>
      <c r="J435" s="633">
        <f>J434</f>
        <v>43</v>
      </c>
      <c r="K435" s="633">
        <f>K434</f>
        <v>0</v>
      </c>
      <c r="L435" s="633">
        <f t="shared" si="73"/>
        <v>0</v>
      </c>
      <c r="M435" s="633">
        <f t="shared" si="73"/>
        <v>0</v>
      </c>
      <c r="N435" s="633">
        <f>N434</f>
        <v>2648</v>
      </c>
      <c r="O435" s="609"/>
    </row>
    <row r="436" spans="1:15" ht="24" customHeight="1">
      <c r="A436" s="180" t="s">
        <v>69</v>
      </c>
      <c r="B436" s="52"/>
      <c r="C436" s="422"/>
      <c r="D436" s="53"/>
      <c r="E436" s="341"/>
      <c r="F436" s="69">
        <f>F428+F432+F435</f>
        <v>18851</v>
      </c>
      <c r="G436" s="69">
        <f aca="true" t="shared" si="74" ref="G436:M436">G428+G432+G435</f>
        <v>0</v>
      </c>
      <c r="H436" s="69">
        <f t="shared" si="74"/>
        <v>0</v>
      </c>
      <c r="I436" s="69">
        <f t="shared" si="74"/>
        <v>0</v>
      </c>
      <c r="J436" s="69">
        <f>J428+J432+J435</f>
        <v>1361</v>
      </c>
      <c r="K436" s="69">
        <f>K428+K432+K435</f>
        <v>0</v>
      </c>
      <c r="L436" s="69">
        <f t="shared" si="74"/>
        <v>0</v>
      </c>
      <c r="M436" s="69">
        <f t="shared" si="74"/>
        <v>0</v>
      </c>
      <c r="N436" s="69">
        <f>N428+N432+N435</f>
        <v>17490</v>
      </c>
      <c r="O436" s="69"/>
    </row>
    <row r="437" spans="1:15" ht="16.5" customHeight="1">
      <c r="A437" s="21"/>
      <c r="B437" s="8"/>
      <c r="C437" s="423"/>
      <c r="D437" s="8"/>
      <c r="E437" s="317"/>
      <c r="F437" s="8"/>
      <c r="G437" s="8"/>
      <c r="H437" s="8"/>
      <c r="I437" s="8"/>
      <c r="J437" s="8"/>
      <c r="K437" s="8"/>
      <c r="L437" s="8"/>
      <c r="M437" s="8"/>
      <c r="N437" s="8"/>
      <c r="O437" s="31"/>
    </row>
    <row r="438" spans="1:15" s="187" customFormat="1" ht="18">
      <c r="A438" s="17"/>
      <c r="B438" s="1"/>
      <c r="C438" s="418"/>
      <c r="D438" s="1"/>
      <c r="E438" s="323"/>
      <c r="F438" s="1"/>
      <c r="G438" s="1"/>
      <c r="H438" s="1"/>
      <c r="I438" s="1"/>
      <c r="J438" s="1"/>
      <c r="K438" s="1"/>
      <c r="L438" s="1"/>
      <c r="M438" s="1"/>
      <c r="N438" s="1"/>
      <c r="O438" s="30"/>
    </row>
    <row r="439" spans="1:15" s="187" customFormat="1" ht="18.75">
      <c r="A439" s="451"/>
      <c r="B439" s="452"/>
      <c r="C439" s="452"/>
      <c r="D439" s="452" t="s">
        <v>536</v>
      </c>
      <c r="E439" s="453"/>
      <c r="F439" s="452"/>
      <c r="G439" s="452"/>
      <c r="H439" s="452"/>
      <c r="J439" s="457" t="s">
        <v>537</v>
      </c>
      <c r="K439" s="452"/>
      <c r="L439" s="452"/>
      <c r="M439" s="452"/>
      <c r="N439" s="452" t="s">
        <v>537</v>
      </c>
      <c r="O439" s="454"/>
    </row>
    <row r="440" spans="1:15" ht="18.75">
      <c r="A440" s="451"/>
      <c r="B440" s="452"/>
      <c r="C440" s="452"/>
      <c r="D440" s="452"/>
      <c r="E440" s="453"/>
      <c r="F440" s="452"/>
      <c r="G440" s="452"/>
      <c r="H440" s="452"/>
      <c r="I440" s="452"/>
      <c r="J440" s="451"/>
      <c r="K440" s="452"/>
      <c r="L440" s="451"/>
      <c r="M440" s="452"/>
      <c r="N440" s="452"/>
      <c r="O440" s="455"/>
    </row>
    <row r="441" spans="1:15" ht="18.75">
      <c r="A441" s="451" t="s">
        <v>545</v>
      </c>
      <c r="B441" s="452"/>
      <c r="C441" s="452" t="s">
        <v>813</v>
      </c>
      <c r="D441" s="452"/>
      <c r="E441" s="453"/>
      <c r="F441" s="452"/>
      <c r="G441" s="452"/>
      <c r="H441" s="452"/>
      <c r="J441" s="457" t="s">
        <v>621</v>
      </c>
      <c r="K441" s="452"/>
      <c r="L441" s="451"/>
      <c r="M441" s="452" t="s">
        <v>622</v>
      </c>
      <c r="N441" s="452"/>
      <c r="O441" s="455"/>
    </row>
    <row r="442" spans="1:15" ht="15" customHeight="1">
      <c r="A442" s="451"/>
      <c r="B442" s="452"/>
      <c r="C442" s="452" t="s">
        <v>815</v>
      </c>
      <c r="D442" s="452"/>
      <c r="E442" s="453"/>
      <c r="F442" s="452"/>
      <c r="G442" s="452"/>
      <c r="H442" s="452"/>
      <c r="J442" s="456" t="s">
        <v>534</v>
      </c>
      <c r="L442" s="456"/>
      <c r="M442" s="452" t="s">
        <v>535</v>
      </c>
      <c r="N442" s="452"/>
      <c r="O442" s="454"/>
    </row>
    <row r="443" spans="1:15" ht="33.75">
      <c r="A443" s="183" t="s">
        <v>0</v>
      </c>
      <c r="B443" s="20"/>
      <c r="C443" s="169" t="s">
        <v>851</v>
      </c>
      <c r="D443" s="169"/>
      <c r="E443" s="327"/>
      <c r="F443" s="4"/>
      <c r="G443" s="4"/>
      <c r="H443" s="4"/>
      <c r="I443" s="4"/>
      <c r="J443" s="4"/>
      <c r="K443" s="4"/>
      <c r="L443" s="4"/>
      <c r="M443" s="4"/>
      <c r="N443" s="4"/>
      <c r="O443" s="27"/>
    </row>
    <row r="444" spans="1:15" ht="20.25">
      <c r="A444" s="6"/>
      <c r="B444" s="177" t="s">
        <v>414</v>
      </c>
      <c r="C444" s="413"/>
      <c r="D444" s="7"/>
      <c r="E444" s="317"/>
      <c r="F444" s="7"/>
      <c r="G444" s="7"/>
      <c r="H444" s="7"/>
      <c r="I444" s="8"/>
      <c r="J444" s="7"/>
      <c r="K444" s="7"/>
      <c r="L444" s="8"/>
      <c r="M444" s="7"/>
      <c r="N444" s="7"/>
      <c r="O444" s="402" t="s">
        <v>1284</v>
      </c>
    </row>
    <row r="445" spans="1:15" s="70" customFormat="1" ht="31.5" customHeight="1">
      <c r="A445" s="10"/>
      <c r="B445" s="44"/>
      <c r="C445" s="414"/>
      <c r="D445" s="95" t="s">
        <v>1462</v>
      </c>
      <c r="E445" s="318"/>
      <c r="F445" s="12"/>
      <c r="G445" s="12"/>
      <c r="H445" s="12"/>
      <c r="I445" s="12"/>
      <c r="J445" s="12"/>
      <c r="K445" s="12"/>
      <c r="L445" s="12"/>
      <c r="M445" s="12"/>
      <c r="N445" s="12"/>
      <c r="O445" s="28"/>
    </row>
    <row r="446" spans="1:15" ht="39.75" customHeight="1" thickBot="1">
      <c r="A446" s="46" t="s">
        <v>497</v>
      </c>
      <c r="B446" s="62" t="s">
        <v>498</v>
      </c>
      <c r="C446" s="415" t="s">
        <v>1</v>
      </c>
      <c r="D446" s="62" t="s">
        <v>496</v>
      </c>
      <c r="E446" s="339" t="s">
        <v>507</v>
      </c>
      <c r="F446" s="26" t="s">
        <v>493</v>
      </c>
      <c r="G446" s="26" t="s">
        <v>494</v>
      </c>
      <c r="H446" s="26" t="s">
        <v>33</v>
      </c>
      <c r="I446" s="26" t="s">
        <v>495</v>
      </c>
      <c r="J446" s="26" t="s">
        <v>17</v>
      </c>
      <c r="K446" s="26" t="s">
        <v>18</v>
      </c>
      <c r="L446" s="26" t="s">
        <v>503</v>
      </c>
      <c r="M446" s="26" t="s">
        <v>30</v>
      </c>
      <c r="N446" s="26" t="s">
        <v>499</v>
      </c>
      <c r="O446" s="63" t="s">
        <v>19</v>
      </c>
    </row>
    <row r="447" spans="1:15" ht="30" customHeight="1" thickTop="1">
      <c r="A447" s="100" t="s">
        <v>222</v>
      </c>
      <c r="B447" s="74"/>
      <c r="C447" s="416"/>
      <c r="D447" s="77"/>
      <c r="E447" s="340"/>
      <c r="F447" s="77"/>
      <c r="G447" s="77"/>
      <c r="H447" s="77"/>
      <c r="I447" s="77"/>
      <c r="J447" s="77"/>
      <c r="K447" s="77"/>
      <c r="L447" s="77"/>
      <c r="M447" s="77"/>
      <c r="N447" s="77"/>
      <c r="O447" s="76"/>
    </row>
    <row r="448" spans="1:15" ht="42" customHeight="1">
      <c r="A448" s="170">
        <v>100002</v>
      </c>
      <c r="B448" s="14" t="s">
        <v>676</v>
      </c>
      <c r="C448" s="680" t="s">
        <v>718</v>
      </c>
      <c r="D448" s="43" t="s">
        <v>415</v>
      </c>
      <c r="E448" s="348">
        <v>15</v>
      </c>
      <c r="F448" s="59">
        <v>4103</v>
      </c>
      <c r="G448" s="59">
        <v>0</v>
      </c>
      <c r="H448" s="59">
        <v>0</v>
      </c>
      <c r="I448" s="59">
        <v>0</v>
      </c>
      <c r="J448" s="59">
        <v>366</v>
      </c>
      <c r="K448" s="59">
        <v>0</v>
      </c>
      <c r="L448" s="59">
        <v>0</v>
      </c>
      <c r="M448" s="59">
        <v>0</v>
      </c>
      <c r="N448" s="189">
        <f>F448+G448+H448+I448-J448+K448-L448+M448</f>
        <v>3737</v>
      </c>
      <c r="O448" s="29"/>
    </row>
    <row r="449" spans="1:15" ht="18">
      <c r="A449" s="603" t="s">
        <v>69</v>
      </c>
      <c r="B449" s="627"/>
      <c r="C449" s="617"/>
      <c r="D449" s="628"/>
      <c r="E449" s="629"/>
      <c r="F449" s="630">
        <f>F448</f>
        <v>4103</v>
      </c>
      <c r="G449" s="630">
        <f aca="true" t="shared" si="75" ref="G449:N449">G448</f>
        <v>0</v>
      </c>
      <c r="H449" s="630">
        <f t="shared" si="75"/>
        <v>0</v>
      </c>
      <c r="I449" s="630">
        <f t="shared" si="75"/>
        <v>0</v>
      </c>
      <c r="J449" s="630">
        <f t="shared" si="75"/>
        <v>366</v>
      </c>
      <c r="K449" s="630">
        <f t="shared" si="75"/>
        <v>0</v>
      </c>
      <c r="L449" s="630">
        <f t="shared" si="75"/>
        <v>0</v>
      </c>
      <c r="M449" s="630">
        <f t="shared" si="75"/>
        <v>0</v>
      </c>
      <c r="N449" s="630">
        <f t="shared" si="75"/>
        <v>3737</v>
      </c>
      <c r="O449" s="609"/>
    </row>
    <row r="450" spans="1:15" ht="30" customHeight="1">
      <c r="A450" s="100" t="s">
        <v>223</v>
      </c>
      <c r="B450" s="74"/>
      <c r="C450" s="416"/>
      <c r="D450" s="75"/>
      <c r="E450" s="337"/>
      <c r="F450" s="74"/>
      <c r="G450" s="74"/>
      <c r="H450" s="74"/>
      <c r="I450" s="74"/>
      <c r="J450" s="74"/>
      <c r="K450" s="74"/>
      <c r="L450" s="74"/>
      <c r="M450" s="74"/>
      <c r="N450" s="74"/>
      <c r="O450" s="76"/>
    </row>
    <row r="451" spans="1:15" ht="42" customHeight="1">
      <c r="A451" s="170">
        <v>1020003</v>
      </c>
      <c r="B451" s="191" t="s">
        <v>679</v>
      </c>
      <c r="C451" s="680" t="s">
        <v>720</v>
      </c>
      <c r="D451" s="410" t="s">
        <v>680</v>
      </c>
      <c r="E451" s="348">
        <v>8</v>
      </c>
      <c r="F451" s="59">
        <v>1849</v>
      </c>
      <c r="G451" s="59">
        <v>0</v>
      </c>
      <c r="H451" s="59">
        <v>0</v>
      </c>
      <c r="I451" s="59">
        <v>0</v>
      </c>
      <c r="J451" s="59">
        <v>79</v>
      </c>
      <c r="K451" s="59">
        <v>0</v>
      </c>
      <c r="L451" s="59">
        <v>0</v>
      </c>
      <c r="M451" s="59">
        <v>0</v>
      </c>
      <c r="N451" s="189">
        <f>F451+G451+H451+I451-J451+K451-L451+M451</f>
        <v>1770</v>
      </c>
      <c r="O451" s="685"/>
    </row>
    <row r="452" spans="1:15" ht="42" customHeight="1">
      <c r="A452" s="120">
        <v>10100102</v>
      </c>
      <c r="B452" s="59" t="s">
        <v>557</v>
      </c>
      <c r="C452" s="166" t="s">
        <v>224</v>
      </c>
      <c r="D452" s="410" t="s">
        <v>2</v>
      </c>
      <c r="E452" s="348">
        <v>15</v>
      </c>
      <c r="F452" s="59">
        <v>2691</v>
      </c>
      <c r="G452" s="59">
        <v>0</v>
      </c>
      <c r="H452" s="59">
        <v>0</v>
      </c>
      <c r="I452" s="59">
        <v>0</v>
      </c>
      <c r="J452" s="59">
        <v>43</v>
      </c>
      <c r="K452" s="59">
        <v>0</v>
      </c>
      <c r="L452" s="59">
        <v>0</v>
      </c>
      <c r="M452" s="59">
        <v>0</v>
      </c>
      <c r="N452" s="189">
        <f>F452+G452+H452+I452-J452+K452-L452+M452</f>
        <v>2648</v>
      </c>
      <c r="O452" s="29"/>
    </row>
    <row r="453" spans="1:15" ht="18">
      <c r="A453" s="603" t="s">
        <v>69</v>
      </c>
      <c r="B453" s="627"/>
      <c r="C453" s="617"/>
      <c r="D453" s="628"/>
      <c r="E453" s="629"/>
      <c r="F453" s="633">
        <f>SUM(F451:F452)</f>
        <v>4540</v>
      </c>
      <c r="G453" s="633">
        <f aca="true" t="shared" si="76" ref="G453:N453">SUM(G451:G452)</f>
        <v>0</v>
      </c>
      <c r="H453" s="633">
        <f t="shared" si="76"/>
        <v>0</v>
      </c>
      <c r="I453" s="633">
        <f t="shared" si="76"/>
        <v>0</v>
      </c>
      <c r="J453" s="633">
        <f t="shared" si="76"/>
        <v>122</v>
      </c>
      <c r="K453" s="633">
        <f t="shared" si="76"/>
        <v>0</v>
      </c>
      <c r="L453" s="633">
        <f t="shared" si="76"/>
        <v>0</v>
      </c>
      <c r="M453" s="633">
        <f t="shared" si="76"/>
        <v>0</v>
      </c>
      <c r="N453" s="633">
        <f t="shared" si="76"/>
        <v>4418</v>
      </c>
      <c r="O453" s="609"/>
    </row>
    <row r="454" spans="1:15" ht="30" customHeight="1">
      <c r="A454" s="100" t="s">
        <v>445</v>
      </c>
      <c r="B454" s="74"/>
      <c r="C454" s="416"/>
      <c r="D454" s="75"/>
      <c r="E454" s="337"/>
      <c r="F454" s="74"/>
      <c r="G454" s="74"/>
      <c r="H454" s="74"/>
      <c r="I454" s="74"/>
      <c r="J454" s="74"/>
      <c r="K454" s="74"/>
      <c r="L454" s="74"/>
      <c r="M454" s="74"/>
      <c r="N454" s="74"/>
      <c r="O454" s="76"/>
    </row>
    <row r="455" spans="1:15" ht="42" customHeight="1">
      <c r="A455" s="170">
        <v>1010003</v>
      </c>
      <c r="B455" s="191" t="s">
        <v>677</v>
      </c>
      <c r="C455" s="680" t="s">
        <v>719</v>
      </c>
      <c r="D455" s="410" t="s">
        <v>678</v>
      </c>
      <c r="E455" s="348">
        <v>15</v>
      </c>
      <c r="F455" s="59">
        <v>2831</v>
      </c>
      <c r="G455" s="59">
        <v>0</v>
      </c>
      <c r="H455" s="59">
        <v>0</v>
      </c>
      <c r="I455" s="59">
        <v>0</v>
      </c>
      <c r="J455" s="59">
        <v>59</v>
      </c>
      <c r="K455" s="59">
        <v>0</v>
      </c>
      <c r="L455" s="59">
        <v>0</v>
      </c>
      <c r="M455" s="59">
        <v>0</v>
      </c>
      <c r="N455" s="189">
        <f>F455+G455+H455+I455-J455+K455-L455+M455</f>
        <v>2772</v>
      </c>
      <c r="O455" s="29"/>
    </row>
    <row r="456" spans="1:15" s="41" customFormat="1" ht="38.25" customHeight="1">
      <c r="A456" s="197">
        <v>2100103</v>
      </c>
      <c r="B456" s="189" t="s">
        <v>79</v>
      </c>
      <c r="C456" s="286" t="s">
        <v>463</v>
      </c>
      <c r="D456" s="408" t="s">
        <v>80</v>
      </c>
      <c r="E456" s="314">
        <v>15</v>
      </c>
      <c r="F456" s="65">
        <v>2020</v>
      </c>
      <c r="G456" s="65">
        <v>0</v>
      </c>
      <c r="H456" s="65">
        <v>0</v>
      </c>
      <c r="I456" s="65">
        <v>0</v>
      </c>
      <c r="J456" s="65">
        <v>0</v>
      </c>
      <c r="K456" s="65">
        <v>70</v>
      </c>
      <c r="L456" s="65">
        <v>0</v>
      </c>
      <c r="M456" s="65">
        <v>0</v>
      </c>
      <c r="N456" s="189">
        <f>F456+G456+H456+I456-J456+K456-L456+M456</f>
        <v>2090</v>
      </c>
      <c r="O456" s="14"/>
    </row>
    <row r="457" spans="1:15" s="23" customFormat="1" ht="18">
      <c r="A457" s="603" t="s">
        <v>69</v>
      </c>
      <c r="B457" s="627"/>
      <c r="C457" s="617"/>
      <c r="D457" s="628"/>
      <c r="E457" s="629"/>
      <c r="F457" s="630">
        <f>SUM(F455:F456)</f>
        <v>4851</v>
      </c>
      <c r="G457" s="630">
        <f aca="true" t="shared" si="77" ref="G457:N457">SUM(G455:G456)</f>
        <v>0</v>
      </c>
      <c r="H457" s="630">
        <f t="shared" si="77"/>
        <v>0</v>
      </c>
      <c r="I457" s="630">
        <f t="shared" si="77"/>
        <v>0</v>
      </c>
      <c r="J457" s="630">
        <f t="shared" si="77"/>
        <v>59</v>
      </c>
      <c r="K457" s="630">
        <f t="shared" si="77"/>
        <v>70</v>
      </c>
      <c r="L457" s="630">
        <f t="shared" si="77"/>
        <v>0</v>
      </c>
      <c r="M457" s="630">
        <f t="shared" si="77"/>
        <v>0</v>
      </c>
      <c r="N457" s="630">
        <f t="shared" si="77"/>
        <v>4862</v>
      </c>
      <c r="O457" s="609"/>
    </row>
    <row r="458" spans="1:15" ht="22.5">
      <c r="A458" s="56"/>
      <c r="B458" s="181" t="s">
        <v>31</v>
      </c>
      <c r="C458" s="426"/>
      <c r="D458" s="61"/>
      <c r="E458" s="349"/>
      <c r="F458" s="71">
        <f>F449+F453+F457</f>
        <v>13494</v>
      </c>
      <c r="G458" s="71">
        <f aca="true" t="shared" si="78" ref="G458:M458">G449+G453+G457</f>
        <v>0</v>
      </c>
      <c r="H458" s="71">
        <f t="shared" si="78"/>
        <v>0</v>
      </c>
      <c r="I458" s="71">
        <f t="shared" si="78"/>
        <v>0</v>
      </c>
      <c r="J458" s="71">
        <f>J449+J453+J457</f>
        <v>547</v>
      </c>
      <c r="K458" s="71">
        <f t="shared" si="78"/>
        <v>70</v>
      </c>
      <c r="L458" s="71">
        <f t="shared" si="78"/>
        <v>0</v>
      </c>
      <c r="M458" s="71">
        <f t="shared" si="78"/>
        <v>0</v>
      </c>
      <c r="N458" s="71">
        <f>N449+N453+N457</f>
        <v>13017</v>
      </c>
      <c r="O458" s="57"/>
    </row>
    <row r="461" spans="1:15" s="187" customFormat="1" ht="18.75">
      <c r="A461" s="451"/>
      <c r="B461" s="452"/>
      <c r="C461" s="452"/>
      <c r="D461" s="452" t="s">
        <v>536</v>
      </c>
      <c r="E461" s="453"/>
      <c r="F461" s="452"/>
      <c r="G461" s="452"/>
      <c r="H461" s="452"/>
      <c r="J461" s="457" t="s">
        <v>537</v>
      </c>
      <c r="K461" s="457"/>
      <c r="L461" s="452"/>
      <c r="M461" s="452"/>
      <c r="N461" s="452" t="s">
        <v>537</v>
      </c>
      <c r="O461" s="454"/>
    </row>
    <row r="462" spans="1:15" s="187" customFormat="1" ht="18.75">
      <c r="A462" s="451"/>
      <c r="B462" s="452"/>
      <c r="C462" s="452"/>
      <c r="D462" s="452"/>
      <c r="E462" s="453"/>
      <c r="F462" s="452"/>
      <c r="G462" s="452"/>
      <c r="H462" s="452"/>
      <c r="J462" s="466"/>
      <c r="K462" s="475"/>
      <c r="L462" s="451"/>
      <c r="M462" s="452"/>
      <c r="N462" s="452"/>
      <c r="O462" s="455"/>
    </row>
    <row r="463" spans="1:15" ht="18.75">
      <c r="A463" s="451" t="s">
        <v>545</v>
      </c>
      <c r="B463" s="452"/>
      <c r="C463" s="452" t="s">
        <v>813</v>
      </c>
      <c r="D463" s="452"/>
      <c r="E463" s="453"/>
      <c r="F463" s="452"/>
      <c r="G463" s="452"/>
      <c r="H463" s="452"/>
      <c r="J463" s="457" t="s">
        <v>621</v>
      </c>
      <c r="K463" s="475"/>
      <c r="L463" s="451"/>
      <c r="M463" s="452" t="s">
        <v>622</v>
      </c>
      <c r="N463" s="452"/>
      <c r="O463" s="455"/>
    </row>
    <row r="464" spans="1:15" ht="18.75">
      <c r="A464" s="451"/>
      <c r="B464" s="452"/>
      <c r="C464" s="452" t="s">
        <v>815</v>
      </c>
      <c r="D464" s="452"/>
      <c r="E464" s="453"/>
      <c r="F464" s="452"/>
      <c r="G464" s="452"/>
      <c r="H464" s="452"/>
      <c r="J464" s="456" t="s">
        <v>534</v>
      </c>
      <c r="K464" s="456"/>
      <c r="L464" s="452"/>
      <c r="M464" s="452" t="s">
        <v>535</v>
      </c>
      <c r="N464" s="452"/>
      <c r="O464" s="454"/>
    </row>
    <row r="465" ht="27.75" customHeight="1"/>
    <row r="466" spans="1:15" ht="28.5" customHeight="1">
      <c r="A466" s="183" t="s">
        <v>0</v>
      </c>
      <c r="B466" s="33"/>
      <c r="C466" s="169" t="s">
        <v>851</v>
      </c>
      <c r="D466" s="169"/>
      <c r="E466" s="327"/>
      <c r="F466" s="4"/>
      <c r="G466" s="4"/>
      <c r="H466" s="4"/>
      <c r="I466" s="4"/>
      <c r="J466" s="4"/>
      <c r="K466" s="4"/>
      <c r="L466" s="4"/>
      <c r="M466" s="4"/>
      <c r="N466" s="4"/>
      <c r="O466" s="27"/>
    </row>
    <row r="467" spans="1:15" ht="20.25">
      <c r="A467" s="6"/>
      <c r="B467" s="177" t="s">
        <v>228</v>
      </c>
      <c r="C467" s="413"/>
      <c r="D467" s="7"/>
      <c r="E467" s="317"/>
      <c r="F467" s="7"/>
      <c r="G467" s="7"/>
      <c r="H467" s="7"/>
      <c r="I467" s="8"/>
      <c r="J467" s="7"/>
      <c r="K467" s="7"/>
      <c r="L467" s="8"/>
      <c r="M467" s="7"/>
      <c r="N467" s="7"/>
      <c r="O467" s="402" t="s">
        <v>1285</v>
      </c>
    </row>
    <row r="468" spans="1:15" s="70" customFormat="1" ht="24.75" customHeight="1">
      <c r="A468" s="206"/>
      <c r="B468" s="259"/>
      <c r="C468" s="433"/>
      <c r="D468" s="242" t="s">
        <v>1462</v>
      </c>
      <c r="E468" s="360"/>
      <c r="F468" s="7"/>
      <c r="G468" s="7"/>
      <c r="H468" s="7"/>
      <c r="I468" s="7"/>
      <c r="J468" s="7"/>
      <c r="K468" s="7"/>
      <c r="L468" s="7"/>
      <c r="M468" s="7"/>
      <c r="N468" s="7"/>
      <c r="O468" s="144"/>
    </row>
    <row r="469" spans="1:15" ht="33.75" customHeight="1">
      <c r="A469" s="264" t="s">
        <v>497</v>
      </c>
      <c r="B469" s="260" t="s">
        <v>498</v>
      </c>
      <c r="C469" s="438" t="s">
        <v>1</v>
      </c>
      <c r="D469" s="260" t="s">
        <v>496</v>
      </c>
      <c r="E469" s="498" t="s">
        <v>507</v>
      </c>
      <c r="F469" s="243" t="s">
        <v>493</v>
      </c>
      <c r="G469" s="243" t="s">
        <v>494</v>
      </c>
      <c r="H469" s="243" t="s">
        <v>33</v>
      </c>
      <c r="I469" s="243" t="s">
        <v>495</v>
      </c>
      <c r="J469" s="243" t="s">
        <v>17</v>
      </c>
      <c r="K469" s="243" t="s">
        <v>18</v>
      </c>
      <c r="L469" s="499" t="s">
        <v>503</v>
      </c>
      <c r="M469" s="243" t="s">
        <v>30</v>
      </c>
      <c r="N469" s="243" t="s">
        <v>499</v>
      </c>
      <c r="O469" s="265" t="s">
        <v>19</v>
      </c>
    </row>
    <row r="470" spans="1:15" ht="27" customHeight="1">
      <c r="A470" s="266" t="s">
        <v>229</v>
      </c>
      <c r="B470" s="221"/>
      <c r="C470" s="399"/>
      <c r="D470" s="221"/>
      <c r="E470" s="367"/>
      <c r="F470" s="126"/>
      <c r="G470" s="126"/>
      <c r="H470" s="126"/>
      <c r="I470" s="126"/>
      <c r="J470" s="126"/>
      <c r="K470" s="126"/>
      <c r="L470" s="126"/>
      <c r="M470" s="221"/>
      <c r="N470" s="221"/>
      <c r="O470" s="136"/>
    </row>
    <row r="471" spans="1:15" ht="36" customHeight="1">
      <c r="A471" s="726">
        <v>110002</v>
      </c>
      <c r="B471" s="384" t="s">
        <v>681</v>
      </c>
      <c r="C471" s="669" t="s">
        <v>721</v>
      </c>
      <c r="D471" s="131" t="s">
        <v>406</v>
      </c>
      <c r="E471" s="353">
        <v>15</v>
      </c>
      <c r="F471" s="130">
        <v>4103</v>
      </c>
      <c r="G471" s="130">
        <v>0</v>
      </c>
      <c r="H471" s="130">
        <v>0</v>
      </c>
      <c r="I471" s="130">
        <v>0</v>
      </c>
      <c r="J471" s="130">
        <v>366</v>
      </c>
      <c r="K471" s="130">
        <v>0</v>
      </c>
      <c r="L471" s="130">
        <v>0</v>
      </c>
      <c r="M471" s="130">
        <v>0</v>
      </c>
      <c r="N471" s="130">
        <f>F471+G471+H471+I471-J471+K471-L471+M471</f>
        <v>3737</v>
      </c>
      <c r="O471" s="133"/>
    </row>
    <row r="472" spans="1:15" ht="36" customHeight="1">
      <c r="A472" s="726">
        <v>1101001</v>
      </c>
      <c r="B472" s="384" t="s">
        <v>682</v>
      </c>
      <c r="C472" s="669" t="s">
        <v>722</v>
      </c>
      <c r="D472" s="131" t="s">
        <v>683</v>
      </c>
      <c r="E472" s="353">
        <v>15</v>
      </c>
      <c r="F472" s="130">
        <v>3467</v>
      </c>
      <c r="G472" s="130">
        <v>0</v>
      </c>
      <c r="H472" s="130">
        <v>0</v>
      </c>
      <c r="I472" s="130">
        <v>0</v>
      </c>
      <c r="J472" s="130">
        <v>148</v>
      </c>
      <c r="K472" s="130">
        <v>0</v>
      </c>
      <c r="L472" s="130">
        <v>0</v>
      </c>
      <c r="M472" s="130">
        <v>0</v>
      </c>
      <c r="N472" s="130">
        <f>F472+G472+H472+I472-J472+K472-L472+M472</f>
        <v>3319</v>
      </c>
      <c r="O472" s="727"/>
    </row>
    <row r="473" spans="1:15" ht="36" customHeight="1">
      <c r="A473" s="566">
        <v>3130104</v>
      </c>
      <c r="B473" s="497" t="s">
        <v>106</v>
      </c>
      <c r="C473" s="435" t="s">
        <v>107</v>
      </c>
      <c r="D473" s="141" t="s">
        <v>53</v>
      </c>
      <c r="E473" s="393">
        <v>15</v>
      </c>
      <c r="F473" s="497">
        <v>4214</v>
      </c>
      <c r="G473" s="497">
        <v>0</v>
      </c>
      <c r="H473" s="497">
        <v>0</v>
      </c>
      <c r="I473" s="497">
        <v>0</v>
      </c>
      <c r="J473" s="497">
        <v>383</v>
      </c>
      <c r="K473" s="497">
        <v>0</v>
      </c>
      <c r="L473" s="497">
        <v>0</v>
      </c>
      <c r="M473" s="497">
        <v>0</v>
      </c>
      <c r="N473" s="130">
        <f>F473+G473+H473+I473-J473+K473-L473+M473</f>
        <v>3831</v>
      </c>
      <c r="O473" s="142"/>
    </row>
    <row r="474" spans="1:15" ht="18.75" customHeight="1">
      <c r="A474" s="574" t="s">
        <v>69</v>
      </c>
      <c r="B474" s="996"/>
      <c r="C474" s="577"/>
      <c r="D474" s="582"/>
      <c r="E474" s="578"/>
      <c r="F474" s="997">
        <f>SUM(F471:F473)</f>
        <v>11784</v>
      </c>
      <c r="G474" s="997">
        <f aca="true" t="shared" si="79" ref="G474:M474">SUM(G471:G473)</f>
        <v>0</v>
      </c>
      <c r="H474" s="997">
        <f t="shared" si="79"/>
        <v>0</v>
      </c>
      <c r="I474" s="997">
        <f t="shared" si="79"/>
        <v>0</v>
      </c>
      <c r="J474" s="997">
        <f>SUM(J471:J473)</f>
        <v>897</v>
      </c>
      <c r="K474" s="997">
        <f t="shared" si="79"/>
        <v>0</v>
      </c>
      <c r="L474" s="997">
        <f t="shared" si="79"/>
        <v>0</v>
      </c>
      <c r="M474" s="997">
        <f t="shared" si="79"/>
        <v>0</v>
      </c>
      <c r="N474" s="997">
        <f>SUM(N471:N473)</f>
        <v>10887</v>
      </c>
      <c r="O474" s="580"/>
    </row>
    <row r="475" spans="1:15" ht="27" customHeight="1">
      <c r="A475" s="266" t="s">
        <v>230</v>
      </c>
      <c r="B475" s="266" t="s">
        <v>230</v>
      </c>
      <c r="C475" s="399"/>
      <c r="D475" s="135"/>
      <c r="E475" s="354"/>
      <c r="F475" s="221"/>
      <c r="G475" s="221"/>
      <c r="H475" s="221"/>
      <c r="I475" s="221"/>
      <c r="J475" s="221"/>
      <c r="K475" s="221"/>
      <c r="L475" s="221"/>
      <c r="M475" s="221"/>
      <c r="N475" s="221"/>
      <c r="O475" s="136"/>
    </row>
    <row r="476" spans="1:15" ht="36" customHeight="1">
      <c r="A476" s="129">
        <v>8100204</v>
      </c>
      <c r="B476" s="262" t="s">
        <v>210</v>
      </c>
      <c r="C476" s="396" t="s">
        <v>211</v>
      </c>
      <c r="D476" s="131" t="s">
        <v>10</v>
      </c>
      <c r="E476" s="353">
        <v>15</v>
      </c>
      <c r="F476" s="262">
        <v>3354</v>
      </c>
      <c r="G476" s="262">
        <v>1500</v>
      </c>
      <c r="H476" s="262">
        <v>0</v>
      </c>
      <c r="I476" s="262">
        <v>0</v>
      </c>
      <c r="J476" s="262">
        <v>136</v>
      </c>
      <c r="K476" s="262">
        <v>0</v>
      </c>
      <c r="L476" s="262">
        <v>0</v>
      </c>
      <c r="M476" s="262">
        <v>0</v>
      </c>
      <c r="N476" s="130">
        <f aca="true" t="shared" si="80" ref="N476:N483">F476+G476+H476+I476-J476+K476-L476+M476</f>
        <v>4718</v>
      </c>
      <c r="O476" s="133"/>
    </row>
    <row r="477" spans="1:15" ht="36" customHeight="1">
      <c r="A477" s="129">
        <v>11100206</v>
      </c>
      <c r="B477" s="262" t="s">
        <v>455</v>
      </c>
      <c r="C477" s="396" t="s">
        <v>456</v>
      </c>
      <c r="D477" s="131" t="s">
        <v>10</v>
      </c>
      <c r="E477" s="353">
        <v>15</v>
      </c>
      <c r="F477" s="262">
        <v>2621</v>
      </c>
      <c r="G477" s="262">
        <v>1700</v>
      </c>
      <c r="H477" s="262">
        <v>0</v>
      </c>
      <c r="I477" s="262">
        <v>0</v>
      </c>
      <c r="J477" s="262">
        <v>21</v>
      </c>
      <c r="K477" s="262">
        <v>0</v>
      </c>
      <c r="L477" s="262">
        <v>0</v>
      </c>
      <c r="M477" s="262">
        <v>0</v>
      </c>
      <c r="N477" s="130">
        <f t="shared" si="80"/>
        <v>4300</v>
      </c>
      <c r="O477" s="133"/>
    </row>
    <row r="478" spans="1:15" ht="36" customHeight="1">
      <c r="A478" s="129">
        <v>11100207</v>
      </c>
      <c r="B478" s="262" t="s">
        <v>47</v>
      </c>
      <c r="C478" s="396" t="s">
        <v>491</v>
      </c>
      <c r="D478" s="261" t="s">
        <v>11</v>
      </c>
      <c r="E478" s="353">
        <v>15</v>
      </c>
      <c r="F478" s="262">
        <v>2509</v>
      </c>
      <c r="G478" s="262">
        <v>0</v>
      </c>
      <c r="H478" s="262">
        <v>0</v>
      </c>
      <c r="I478" s="262">
        <v>0</v>
      </c>
      <c r="J478" s="262">
        <v>9</v>
      </c>
      <c r="K478" s="262">
        <v>0</v>
      </c>
      <c r="L478" s="262">
        <v>0</v>
      </c>
      <c r="M478" s="262">
        <v>0</v>
      </c>
      <c r="N478" s="130">
        <f t="shared" si="80"/>
        <v>2500</v>
      </c>
      <c r="O478" s="312"/>
    </row>
    <row r="479" spans="1:15" ht="36" customHeight="1">
      <c r="A479" s="129">
        <v>11100208</v>
      </c>
      <c r="B479" s="262" t="s">
        <v>235</v>
      </c>
      <c r="C479" s="396" t="s">
        <v>236</v>
      </c>
      <c r="D479" s="131" t="s">
        <v>9</v>
      </c>
      <c r="E479" s="353">
        <v>15</v>
      </c>
      <c r="F479" s="262">
        <v>2746</v>
      </c>
      <c r="G479" s="262">
        <v>1950</v>
      </c>
      <c r="H479" s="262">
        <v>0</v>
      </c>
      <c r="I479" s="262">
        <v>0</v>
      </c>
      <c r="J479" s="262">
        <v>49</v>
      </c>
      <c r="K479" s="262">
        <v>0</v>
      </c>
      <c r="L479" s="262">
        <v>0</v>
      </c>
      <c r="M479" s="262">
        <v>0</v>
      </c>
      <c r="N479" s="130">
        <f t="shared" si="80"/>
        <v>4647</v>
      </c>
      <c r="O479" s="133"/>
    </row>
    <row r="480" spans="1:15" ht="36" customHeight="1">
      <c r="A480" s="129">
        <v>11100306</v>
      </c>
      <c r="B480" s="262" t="s">
        <v>241</v>
      </c>
      <c r="C480" s="396" t="s">
        <v>242</v>
      </c>
      <c r="D480" s="131" t="s">
        <v>9</v>
      </c>
      <c r="E480" s="353">
        <v>15</v>
      </c>
      <c r="F480" s="262">
        <v>1993</v>
      </c>
      <c r="G480" s="262">
        <v>2200</v>
      </c>
      <c r="H480" s="262">
        <v>0</v>
      </c>
      <c r="I480" s="262">
        <v>0</v>
      </c>
      <c r="J480" s="262">
        <v>0</v>
      </c>
      <c r="K480" s="262">
        <v>72</v>
      </c>
      <c r="L480" s="262">
        <v>0</v>
      </c>
      <c r="M480" s="262">
        <v>0</v>
      </c>
      <c r="N480" s="130">
        <f t="shared" si="80"/>
        <v>4265</v>
      </c>
      <c r="O480" s="133"/>
    </row>
    <row r="481" spans="1:15" ht="36" customHeight="1">
      <c r="A481" s="129">
        <v>11100307</v>
      </c>
      <c r="B481" s="262" t="s">
        <v>243</v>
      </c>
      <c r="C481" s="396" t="s">
        <v>244</v>
      </c>
      <c r="D481" s="131" t="s">
        <v>11</v>
      </c>
      <c r="E481" s="353">
        <v>15</v>
      </c>
      <c r="F481" s="262">
        <v>1837</v>
      </c>
      <c r="G481" s="262">
        <v>0</v>
      </c>
      <c r="H481" s="262">
        <v>0</v>
      </c>
      <c r="I481" s="262">
        <v>0</v>
      </c>
      <c r="J481" s="262">
        <v>0</v>
      </c>
      <c r="K481" s="262">
        <v>82</v>
      </c>
      <c r="L481" s="262">
        <v>0</v>
      </c>
      <c r="M481" s="262">
        <v>0</v>
      </c>
      <c r="N481" s="130">
        <f t="shared" si="80"/>
        <v>1919</v>
      </c>
      <c r="O481" s="133"/>
    </row>
    <row r="482" spans="1:15" ht="36" customHeight="1">
      <c r="A482" s="129">
        <v>11100308</v>
      </c>
      <c r="B482" s="130" t="s">
        <v>245</v>
      </c>
      <c r="C482" s="396" t="s">
        <v>246</v>
      </c>
      <c r="D482" s="131" t="s">
        <v>11</v>
      </c>
      <c r="E482" s="353">
        <v>15</v>
      </c>
      <c r="F482" s="130">
        <v>1837</v>
      </c>
      <c r="G482" s="130">
        <v>0</v>
      </c>
      <c r="H482" s="130">
        <v>0</v>
      </c>
      <c r="I482" s="130">
        <v>0</v>
      </c>
      <c r="J482" s="130">
        <v>0</v>
      </c>
      <c r="K482" s="130">
        <v>82</v>
      </c>
      <c r="L482" s="130">
        <v>0</v>
      </c>
      <c r="M482" s="130">
        <v>0</v>
      </c>
      <c r="N482" s="130">
        <f t="shared" si="80"/>
        <v>1919</v>
      </c>
      <c r="O482" s="133"/>
    </row>
    <row r="483" spans="1:15" ht="36" customHeight="1">
      <c r="A483" s="129">
        <v>11100310</v>
      </c>
      <c r="B483" s="130" t="s">
        <v>247</v>
      </c>
      <c r="C483" s="396" t="s">
        <v>248</v>
      </c>
      <c r="D483" s="131" t="s">
        <v>10</v>
      </c>
      <c r="E483" s="353">
        <v>15</v>
      </c>
      <c r="F483" s="130">
        <v>2113</v>
      </c>
      <c r="G483" s="130">
        <v>0</v>
      </c>
      <c r="H483" s="130">
        <v>0</v>
      </c>
      <c r="I483" s="130">
        <v>0</v>
      </c>
      <c r="J483" s="130">
        <v>0</v>
      </c>
      <c r="K483" s="130">
        <v>63</v>
      </c>
      <c r="L483" s="130">
        <v>0</v>
      </c>
      <c r="M483" s="130">
        <v>0</v>
      </c>
      <c r="N483" s="130">
        <f t="shared" si="80"/>
        <v>2176</v>
      </c>
      <c r="O483" s="133"/>
    </row>
    <row r="484" spans="1:15" s="220" customFormat="1" ht="18" hidden="1">
      <c r="A484" s="171"/>
      <c r="B484" s="263" t="s">
        <v>424</v>
      </c>
      <c r="C484" s="437"/>
      <c r="D484" s="172"/>
      <c r="E484" s="369"/>
      <c r="F484" s="263">
        <f aca="true" t="shared" si="81" ref="F484:N484">SUM(F476:F483)</f>
        <v>19010</v>
      </c>
      <c r="G484" s="263">
        <f t="shared" si="81"/>
        <v>7350</v>
      </c>
      <c r="H484" s="263">
        <f t="shared" si="81"/>
        <v>0</v>
      </c>
      <c r="I484" s="263">
        <f t="shared" si="81"/>
        <v>0</v>
      </c>
      <c r="J484" s="263">
        <f t="shared" si="81"/>
        <v>215</v>
      </c>
      <c r="K484" s="263">
        <f t="shared" si="81"/>
        <v>299</v>
      </c>
      <c r="L484" s="263">
        <f t="shared" si="81"/>
        <v>0</v>
      </c>
      <c r="M484" s="263">
        <f t="shared" si="81"/>
        <v>0</v>
      </c>
      <c r="N484" s="263">
        <f t="shared" si="81"/>
        <v>26444</v>
      </c>
      <c r="O484" s="173"/>
    </row>
    <row r="485" spans="1:15" ht="20.25" customHeight="1">
      <c r="A485" s="227"/>
      <c r="B485" s="228" t="s">
        <v>31</v>
      </c>
      <c r="C485" s="431"/>
      <c r="D485" s="267"/>
      <c r="E485" s="370"/>
      <c r="F485" s="267">
        <f aca="true" t="shared" si="82" ref="F485:N485">F474+F484</f>
        <v>30794</v>
      </c>
      <c r="G485" s="267">
        <f t="shared" si="82"/>
        <v>7350</v>
      </c>
      <c r="H485" s="267">
        <f t="shared" si="82"/>
        <v>0</v>
      </c>
      <c r="I485" s="267">
        <f t="shared" si="82"/>
        <v>0</v>
      </c>
      <c r="J485" s="267">
        <f t="shared" si="82"/>
        <v>1112</v>
      </c>
      <c r="K485" s="267">
        <f t="shared" si="82"/>
        <v>299</v>
      </c>
      <c r="L485" s="267">
        <f t="shared" si="82"/>
        <v>0</v>
      </c>
      <c r="M485" s="267">
        <f t="shared" si="82"/>
        <v>0</v>
      </c>
      <c r="N485" s="267">
        <f t="shared" si="82"/>
        <v>37331</v>
      </c>
      <c r="O485" s="231"/>
    </row>
    <row r="486" spans="1:15" s="187" customFormat="1" ht="17.25" customHeight="1">
      <c r="A486" s="451"/>
      <c r="B486" s="452"/>
      <c r="C486" s="452"/>
      <c r="D486" s="452" t="s">
        <v>536</v>
      </c>
      <c r="E486" s="453"/>
      <c r="F486" s="452"/>
      <c r="G486" s="452"/>
      <c r="H486" s="452"/>
      <c r="J486" s="457" t="s">
        <v>537</v>
      </c>
      <c r="K486" s="452"/>
      <c r="L486" s="452"/>
      <c r="M486" s="457"/>
      <c r="N486" s="452" t="s">
        <v>537</v>
      </c>
      <c r="O486" s="454"/>
    </row>
    <row r="487" spans="1:15" s="187" customFormat="1" ht="8.25" customHeight="1">
      <c r="A487" s="451"/>
      <c r="B487" s="452"/>
      <c r="C487" s="452"/>
      <c r="D487" s="452"/>
      <c r="E487" s="453"/>
      <c r="F487" s="452"/>
      <c r="G487" s="452"/>
      <c r="H487" s="452"/>
      <c r="J487" s="457"/>
      <c r="K487" s="452"/>
      <c r="L487" s="451"/>
      <c r="M487" s="457"/>
      <c r="N487" s="452"/>
      <c r="O487" s="455"/>
    </row>
    <row r="488" spans="1:15" ht="18" customHeight="1">
      <c r="A488" s="451" t="s">
        <v>545</v>
      </c>
      <c r="B488" s="452"/>
      <c r="C488" s="452" t="s">
        <v>813</v>
      </c>
      <c r="D488" s="452"/>
      <c r="E488" s="453"/>
      <c r="F488" s="452"/>
      <c r="G488" s="452"/>
      <c r="H488" s="452"/>
      <c r="J488" s="457" t="s">
        <v>621</v>
      </c>
      <c r="K488" s="452"/>
      <c r="L488" s="451"/>
      <c r="M488" s="452" t="s">
        <v>622</v>
      </c>
      <c r="N488" s="452"/>
      <c r="O488" s="455"/>
    </row>
    <row r="489" spans="1:15" ht="12.75" customHeight="1">
      <c r="A489" s="451"/>
      <c r="B489" s="452"/>
      <c r="C489" s="452" t="s">
        <v>815</v>
      </c>
      <c r="D489" s="452"/>
      <c r="E489" s="453"/>
      <c r="F489" s="452"/>
      <c r="G489" s="452"/>
      <c r="H489" s="452"/>
      <c r="J489" s="456" t="s">
        <v>534</v>
      </c>
      <c r="K489" s="452"/>
      <c r="L489" s="452"/>
      <c r="M489" s="452" t="s">
        <v>535</v>
      </c>
      <c r="N489" s="452"/>
      <c r="O489" s="454"/>
    </row>
    <row r="490" spans="1:15" ht="23.25" customHeight="1">
      <c r="A490" s="183" t="s">
        <v>0</v>
      </c>
      <c r="B490" s="33"/>
      <c r="C490" s="169" t="s">
        <v>851</v>
      </c>
      <c r="D490" s="169"/>
      <c r="E490" s="327"/>
      <c r="F490" s="4"/>
      <c r="G490" s="4"/>
      <c r="H490" s="4"/>
      <c r="I490" s="4"/>
      <c r="J490" s="4"/>
      <c r="K490" s="4"/>
      <c r="L490" s="4"/>
      <c r="M490" s="4"/>
      <c r="N490" s="4"/>
      <c r="O490" s="412" t="s">
        <v>1286</v>
      </c>
    </row>
    <row r="491" spans="1:15" ht="19.5" customHeight="1">
      <c r="A491" s="6"/>
      <c r="B491" s="177" t="s">
        <v>228</v>
      </c>
      <c r="C491" s="413"/>
      <c r="D491" s="7"/>
      <c r="E491" s="317"/>
      <c r="F491" s="7"/>
      <c r="G491" s="7"/>
      <c r="H491" s="7"/>
      <c r="I491" s="8"/>
      <c r="J491" s="7"/>
      <c r="K491" s="7"/>
      <c r="L491" s="8"/>
      <c r="M491" s="7"/>
      <c r="N491" s="7"/>
      <c r="O491" s="144"/>
    </row>
    <row r="492" spans="1:15" s="70" customFormat="1" ht="21" customHeight="1">
      <c r="A492" s="206"/>
      <c r="B492" s="259"/>
      <c r="C492" s="433"/>
      <c r="D492" s="242" t="s">
        <v>1462</v>
      </c>
      <c r="E492" s="360"/>
      <c r="F492" s="7"/>
      <c r="G492" s="7"/>
      <c r="H492" s="7"/>
      <c r="I492" s="7"/>
      <c r="J492" s="7"/>
      <c r="K492" s="7"/>
      <c r="L492" s="7"/>
      <c r="M492" s="7"/>
      <c r="N492" s="7"/>
      <c r="O492" s="144"/>
    </row>
    <row r="493" spans="1:15" s="37" customFormat="1" ht="25.5" customHeight="1">
      <c r="A493" s="264" t="s">
        <v>497</v>
      </c>
      <c r="B493" s="260" t="s">
        <v>498</v>
      </c>
      <c r="C493" s="438" t="s">
        <v>1</v>
      </c>
      <c r="D493" s="260" t="s">
        <v>496</v>
      </c>
      <c r="E493" s="366" t="s">
        <v>507</v>
      </c>
      <c r="F493" s="243" t="s">
        <v>493</v>
      </c>
      <c r="G493" s="243" t="s">
        <v>494</v>
      </c>
      <c r="H493" s="243" t="s">
        <v>33</v>
      </c>
      <c r="I493" s="243" t="s">
        <v>495</v>
      </c>
      <c r="J493" s="243" t="s">
        <v>17</v>
      </c>
      <c r="K493" s="243" t="s">
        <v>18</v>
      </c>
      <c r="L493" s="243" t="s">
        <v>16</v>
      </c>
      <c r="M493" s="243" t="s">
        <v>30</v>
      </c>
      <c r="N493" s="243" t="s">
        <v>499</v>
      </c>
      <c r="O493" s="265" t="s">
        <v>19</v>
      </c>
    </row>
    <row r="494" spans="1:15" ht="24" customHeight="1">
      <c r="A494" s="266" t="s">
        <v>230</v>
      </c>
      <c r="B494" s="268"/>
      <c r="C494" s="439"/>
      <c r="D494" s="269"/>
      <c r="E494" s="371"/>
      <c r="F494" s="270"/>
      <c r="G494" s="305"/>
      <c r="H494" s="306"/>
      <c r="I494" s="307"/>
      <c r="J494" s="308"/>
      <c r="K494" s="272"/>
      <c r="L494" s="307"/>
      <c r="M494" s="272"/>
      <c r="N494" s="271"/>
      <c r="O494" s="279"/>
    </row>
    <row r="495" spans="1:15" ht="36" customHeight="1">
      <c r="A495" s="129">
        <v>11100315</v>
      </c>
      <c r="B495" s="130" t="s">
        <v>253</v>
      </c>
      <c r="C495" s="396" t="s">
        <v>254</v>
      </c>
      <c r="D495" s="131" t="s">
        <v>10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aca="true" t="shared" si="83" ref="N495:N506">F495+G495+H495+I495-J495+K495-L495+M495</f>
        <v>1919</v>
      </c>
      <c r="O495" s="133"/>
    </row>
    <row r="496" spans="1:15" ht="36" customHeight="1">
      <c r="A496" s="129">
        <v>11100317</v>
      </c>
      <c r="B496" s="130" t="s">
        <v>255</v>
      </c>
      <c r="C496" s="396" t="s">
        <v>256</v>
      </c>
      <c r="D496" s="131" t="s">
        <v>10</v>
      </c>
      <c r="E496" s="353">
        <v>15</v>
      </c>
      <c r="F496" s="130">
        <v>2031</v>
      </c>
      <c r="G496" s="130">
        <v>750</v>
      </c>
      <c r="H496" s="130">
        <v>0</v>
      </c>
      <c r="I496" s="130">
        <v>0</v>
      </c>
      <c r="J496" s="130">
        <v>0</v>
      </c>
      <c r="K496" s="130">
        <v>70</v>
      </c>
      <c r="L496" s="130">
        <v>0</v>
      </c>
      <c r="M496" s="130">
        <v>0</v>
      </c>
      <c r="N496" s="130">
        <f>F496+G496+H496+I496-J496+K496-L496+M496</f>
        <v>2851</v>
      </c>
      <c r="O496" s="133"/>
    </row>
    <row r="497" spans="1:15" ht="36" customHeight="1">
      <c r="A497" s="129">
        <v>11100318</v>
      </c>
      <c r="B497" s="130" t="s">
        <v>257</v>
      </c>
      <c r="C497" s="396" t="s">
        <v>258</v>
      </c>
      <c r="D497" s="131" t="s">
        <v>10</v>
      </c>
      <c r="E497" s="353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6" customHeight="1">
      <c r="A498" s="129">
        <v>11100319</v>
      </c>
      <c r="B498" s="130" t="s">
        <v>259</v>
      </c>
      <c r="C498" s="396" t="s">
        <v>260</v>
      </c>
      <c r="D498" s="131" t="s">
        <v>11</v>
      </c>
      <c r="E498" s="353">
        <v>15</v>
      </c>
      <c r="F498" s="130">
        <v>2862</v>
      </c>
      <c r="G498" s="130">
        <v>0</v>
      </c>
      <c r="H498" s="130">
        <v>0</v>
      </c>
      <c r="I498" s="130">
        <v>0</v>
      </c>
      <c r="J498" s="130">
        <v>62</v>
      </c>
      <c r="K498" s="130">
        <v>0</v>
      </c>
      <c r="L498" s="130">
        <v>0</v>
      </c>
      <c r="M498" s="130">
        <v>0</v>
      </c>
      <c r="N498" s="130">
        <f t="shared" si="83"/>
        <v>2800</v>
      </c>
      <c r="O498" s="133"/>
    </row>
    <row r="499" spans="1:15" ht="36" customHeight="1">
      <c r="A499" s="129">
        <v>11100320</v>
      </c>
      <c r="B499" s="130" t="s">
        <v>261</v>
      </c>
      <c r="C499" s="396" t="s">
        <v>262</v>
      </c>
      <c r="D499" s="131" t="s">
        <v>10</v>
      </c>
      <c r="E499" s="353">
        <v>15</v>
      </c>
      <c r="F499" s="130">
        <v>1837</v>
      </c>
      <c r="G499" s="130">
        <v>1200</v>
      </c>
      <c r="H499" s="130">
        <v>0</v>
      </c>
      <c r="I499" s="130">
        <v>0</v>
      </c>
      <c r="J499" s="130">
        <v>0</v>
      </c>
      <c r="K499" s="130">
        <v>82</v>
      </c>
      <c r="L499" s="130">
        <v>0</v>
      </c>
      <c r="M499" s="130">
        <v>0</v>
      </c>
      <c r="N499" s="130">
        <f>F499+G499+H499+I499-J499+K499-L499+M499</f>
        <v>3119</v>
      </c>
      <c r="O499" s="133"/>
    </row>
    <row r="500" spans="1:15" ht="36" customHeight="1">
      <c r="A500" s="129">
        <v>11100321</v>
      </c>
      <c r="B500" s="130" t="s">
        <v>263</v>
      </c>
      <c r="C500" s="396" t="s">
        <v>264</v>
      </c>
      <c r="D500" s="131" t="s">
        <v>11</v>
      </c>
      <c r="E500" s="353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 t="shared" si="83"/>
        <v>1919</v>
      </c>
      <c r="O500" s="133"/>
    </row>
    <row r="501" spans="1:15" ht="36" customHeight="1">
      <c r="A501" s="129">
        <v>11100322</v>
      </c>
      <c r="B501" s="130" t="s">
        <v>265</v>
      </c>
      <c r="C501" s="396" t="s">
        <v>266</v>
      </c>
      <c r="D501" s="131" t="s">
        <v>11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1919</v>
      </c>
      <c r="O501" s="133"/>
    </row>
    <row r="502" spans="1:15" ht="36" customHeight="1">
      <c r="A502" s="129">
        <v>11100325</v>
      </c>
      <c r="B502" s="130" t="s">
        <v>268</v>
      </c>
      <c r="C502" s="396" t="s">
        <v>269</v>
      </c>
      <c r="D502" s="131" t="s">
        <v>10</v>
      </c>
      <c r="E502" s="353">
        <v>15</v>
      </c>
      <c r="F502" s="130">
        <v>2509</v>
      </c>
      <c r="G502" s="130">
        <v>1550</v>
      </c>
      <c r="H502" s="130">
        <v>0</v>
      </c>
      <c r="I502" s="130">
        <v>0</v>
      </c>
      <c r="J502" s="130">
        <v>9</v>
      </c>
      <c r="K502" s="130">
        <v>0</v>
      </c>
      <c r="L502" s="130">
        <v>350</v>
      </c>
      <c r="M502" s="130">
        <v>0</v>
      </c>
      <c r="N502" s="130">
        <f>F502+G502+H502+I502-J502+K502-L502+M502</f>
        <v>3700</v>
      </c>
      <c r="O502" s="133"/>
    </row>
    <row r="503" spans="1:15" ht="36" customHeight="1">
      <c r="A503" s="129">
        <v>11100326</v>
      </c>
      <c r="B503" s="130" t="s">
        <v>270</v>
      </c>
      <c r="C503" s="396" t="s">
        <v>271</v>
      </c>
      <c r="D503" s="131" t="s">
        <v>10</v>
      </c>
      <c r="E503" s="353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3"/>
        <v>1919</v>
      </c>
      <c r="O503" s="133"/>
    </row>
    <row r="504" spans="1:15" ht="36" customHeight="1">
      <c r="A504" s="129">
        <v>11100329</v>
      </c>
      <c r="B504" s="130" t="s">
        <v>272</v>
      </c>
      <c r="C504" s="396" t="s">
        <v>464</v>
      </c>
      <c r="D504" s="447" t="s">
        <v>282</v>
      </c>
      <c r="E504" s="353">
        <v>15</v>
      </c>
      <c r="F504" s="130">
        <v>2995</v>
      </c>
      <c r="G504" s="130">
        <v>1900</v>
      </c>
      <c r="H504" s="130">
        <v>0</v>
      </c>
      <c r="I504" s="130">
        <v>0</v>
      </c>
      <c r="J504" s="130">
        <v>76</v>
      </c>
      <c r="K504" s="130">
        <v>0</v>
      </c>
      <c r="L504" s="130">
        <v>0</v>
      </c>
      <c r="M504" s="130">
        <v>0</v>
      </c>
      <c r="N504" s="130">
        <f>F504+G504+H504+I504-J504+K504-L504+M504</f>
        <v>4819</v>
      </c>
      <c r="O504" s="133"/>
    </row>
    <row r="505" spans="1:15" s="23" customFormat="1" ht="36" customHeight="1">
      <c r="A505" s="129">
        <v>11100501</v>
      </c>
      <c r="B505" s="262" t="s">
        <v>280</v>
      </c>
      <c r="C505" s="396" t="s">
        <v>281</v>
      </c>
      <c r="D505" s="261" t="s">
        <v>10</v>
      </c>
      <c r="E505" s="368">
        <v>15</v>
      </c>
      <c r="F505" s="262">
        <v>2091</v>
      </c>
      <c r="G505" s="262">
        <v>1500</v>
      </c>
      <c r="H505" s="262">
        <v>0</v>
      </c>
      <c r="I505" s="262">
        <v>0</v>
      </c>
      <c r="J505" s="262">
        <v>0</v>
      </c>
      <c r="K505" s="262">
        <v>65</v>
      </c>
      <c r="L505" s="262">
        <v>0</v>
      </c>
      <c r="M505" s="262">
        <v>0</v>
      </c>
      <c r="N505" s="130">
        <f>F505+G505+H505+I505-J505+K505-L505+M505</f>
        <v>3656</v>
      </c>
      <c r="O505" s="133"/>
    </row>
    <row r="506" spans="1:15" ht="36" customHeight="1">
      <c r="A506" s="129">
        <v>11100503</v>
      </c>
      <c r="B506" s="130" t="s">
        <v>850</v>
      </c>
      <c r="C506" s="396" t="s">
        <v>285</v>
      </c>
      <c r="D506" s="261" t="s">
        <v>11</v>
      </c>
      <c r="E506" s="368">
        <v>15</v>
      </c>
      <c r="F506" s="262">
        <v>2091</v>
      </c>
      <c r="G506" s="262">
        <v>0</v>
      </c>
      <c r="H506" s="262">
        <v>0</v>
      </c>
      <c r="I506" s="262">
        <v>0</v>
      </c>
      <c r="J506" s="262">
        <v>0</v>
      </c>
      <c r="K506" s="262">
        <v>65</v>
      </c>
      <c r="L506" s="262">
        <v>0</v>
      </c>
      <c r="M506" s="262">
        <v>0</v>
      </c>
      <c r="N506" s="130">
        <f t="shared" si="83"/>
        <v>2156</v>
      </c>
      <c r="O506" s="133"/>
    </row>
    <row r="507" spans="1:15" ht="16.5" customHeight="1">
      <c r="A507" s="485"/>
      <c r="B507" s="228" t="s">
        <v>31</v>
      </c>
      <c r="C507" s="431"/>
      <c r="D507" s="280"/>
      <c r="E507" s="373"/>
      <c r="F507" s="281">
        <f aca="true" t="shared" si="84" ref="F507:N507">SUM(F495:F506)</f>
        <v>25601</v>
      </c>
      <c r="G507" s="281">
        <f t="shared" si="84"/>
        <v>6900</v>
      </c>
      <c r="H507" s="281">
        <f t="shared" si="84"/>
        <v>0</v>
      </c>
      <c r="I507" s="281">
        <f t="shared" si="84"/>
        <v>0</v>
      </c>
      <c r="J507" s="281">
        <f t="shared" si="84"/>
        <v>147</v>
      </c>
      <c r="K507" s="281">
        <f t="shared" si="84"/>
        <v>692</v>
      </c>
      <c r="L507" s="281">
        <f t="shared" si="84"/>
        <v>350</v>
      </c>
      <c r="M507" s="281">
        <f t="shared" si="84"/>
        <v>0</v>
      </c>
      <c r="N507" s="281">
        <f t="shared" si="84"/>
        <v>32696</v>
      </c>
      <c r="O507" s="252"/>
    </row>
    <row r="508" spans="1:15" s="187" customFormat="1" ht="21.75" customHeight="1">
      <c r="A508" s="451"/>
      <c r="B508" s="452"/>
      <c r="C508" s="452"/>
      <c r="D508" s="452" t="s">
        <v>536</v>
      </c>
      <c r="E508" s="453"/>
      <c r="F508" s="452"/>
      <c r="G508" s="452"/>
      <c r="H508" s="452"/>
      <c r="J508" s="457" t="s">
        <v>537</v>
      </c>
      <c r="K508" s="457"/>
      <c r="L508" s="452"/>
      <c r="M508" s="457"/>
      <c r="N508" s="452" t="s">
        <v>537</v>
      </c>
      <c r="O508" s="454"/>
    </row>
    <row r="509" spans="1:15" s="187" customFormat="1" ht="11.25" customHeight="1">
      <c r="A509" s="451"/>
      <c r="B509" s="452"/>
      <c r="C509" s="452"/>
      <c r="D509" s="452"/>
      <c r="E509" s="453"/>
      <c r="F509" s="452"/>
      <c r="G509" s="452"/>
      <c r="H509" s="452"/>
      <c r="J509" s="466"/>
      <c r="K509" s="475"/>
      <c r="L509" s="451"/>
      <c r="M509" s="457"/>
      <c r="N509" s="452"/>
      <c r="O509" s="455"/>
    </row>
    <row r="510" spans="1:15" s="84" customFormat="1" ht="14.25" customHeight="1">
      <c r="A510" s="451" t="s">
        <v>545</v>
      </c>
      <c r="B510" s="452"/>
      <c r="C510" s="452" t="s">
        <v>813</v>
      </c>
      <c r="D510" s="452"/>
      <c r="E510" s="453"/>
      <c r="F510" s="452"/>
      <c r="G510" s="452"/>
      <c r="H510" s="452"/>
      <c r="J510" s="457" t="s">
        <v>621</v>
      </c>
      <c r="K510" s="475"/>
      <c r="L510" s="451"/>
      <c r="M510" s="452" t="s">
        <v>622</v>
      </c>
      <c r="N510" s="452"/>
      <c r="O510" s="455"/>
    </row>
    <row r="511" spans="1:15" ht="13.5" customHeight="1">
      <c r="A511" s="451"/>
      <c r="B511" s="452"/>
      <c r="C511" s="452" t="s">
        <v>815</v>
      </c>
      <c r="D511" s="452"/>
      <c r="E511" s="453"/>
      <c r="F511" s="452"/>
      <c r="G511" s="452"/>
      <c r="H511" s="452"/>
      <c r="J511" s="456" t="s">
        <v>534</v>
      </c>
      <c r="K511" s="456"/>
      <c r="L511" s="452"/>
      <c r="M511" s="452" t="s">
        <v>535</v>
      </c>
      <c r="N511" s="452"/>
      <c r="O511" s="454"/>
    </row>
    <row r="512" spans="1:15" ht="27.75" customHeight="1">
      <c r="A512" s="183" t="s">
        <v>0</v>
      </c>
      <c r="B512" s="33"/>
      <c r="C512" s="169" t="s">
        <v>851</v>
      </c>
      <c r="D512" s="169"/>
      <c r="E512" s="327"/>
      <c r="F512" s="4"/>
      <c r="G512" s="4"/>
      <c r="H512" s="4"/>
      <c r="I512" s="4"/>
      <c r="J512" s="4"/>
      <c r="K512" s="4"/>
      <c r="L512" s="4"/>
      <c r="M512" s="4"/>
      <c r="N512" s="4"/>
      <c r="O512" s="27"/>
    </row>
    <row r="513" spans="1:15" ht="20.25" customHeight="1">
      <c r="A513" s="6"/>
      <c r="B513" s="177" t="s">
        <v>228</v>
      </c>
      <c r="C513" s="413"/>
      <c r="D513" s="7"/>
      <c r="E513" s="317"/>
      <c r="F513" s="7"/>
      <c r="G513" s="7"/>
      <c r="H513" s="7"/>
      <c r="I513" s="8"/>
      <c r="J513" s="7"/>
      <c r="K513" s="7"/>
      <c r="L513" s="8"/>
      <c r="M513" s="7"/>
      <c r="N513" s="7"/>
      <c r="O513" s="402" t="s">
        <v>1287</v>
      </c>
    </row>
    <row r="514" spans="1:15" s="255" customFormat="1" ht="23.25" customHeight="1">
      <c r="A514" s="206"/>
      <c r="B514" s="259"/>
      <c r="C514" s="433"/>
      <c r="D514" s="242" t="s">
        <v>1462</v>
      </c>
      <c r="E514" s="360"/>
      <c r="F514" s="7"/>
      <c r="G514" s="7"/>
      <c r="H514" s="7"/>
      <c r="I514" s="7"/>
      <c r="J514" s="7"/>
      <c r="K514" s="7"/>
      <c r="L514" s="7"/>
      <c r="M514" s="7"/>
      <c r="N514" s="7"/>
      <c r="O514" s="144"/>
    </row>
    <row r="515" spans="1:15" s="37" customFormat="1" ht="24" customHeight="1">
      <c r="A515" s="277" t="s">
        <v>497</v>
      </c>
      <c r="B515" s="275" t="s">
        <v>498</v>
      </c>
      <c r="C515" s="440" t="s">
        <v>1</v>
      </c>
      <c r="D515" s="275" t="s">
        <v>496</v>
      </c>
      <c r="E515" s="372" t="s">
        <v>507</v>
      </c>
      <c r="F515" s="276" t="s">
        <v>493</v>
      </c>
      <c r="G515" s="276" t="s">
        <v>494</v>
      </c>
      <c r="H515" s="276" t="s">
        <v>33</v>
      </c>
      <c r="I515" s="276" t="s">
        <v>495</v>
      </c>
      <c r="J515" s="276" t="s">
        <v>17</v>
      </c>
      <c r="K515" s="276" t="s">
        <v>18</v>
      </c>
      <c r="L515" s="276" t="s">
        <v>503</v>
      </c>
      <c r="M515" s="276" t="s">
        <v>30</v>
      </c>
      <c r="N515" s="276" t="s">
        <v>499</v>
      </c>
      <c r="O515" s="278" t="s">
        <v>19</v>
      </c>
    </row>
    <row r="516" spans="1:15" ht="22.5" customHeight="1">
      <c r="A516" s="266" t="s">
        <v>230</v>
      </c>
      <c r="B516" s="268"/>
      <c r="C516" s="439"/>
      <c r="D516" s="269"/>
      <c r="E516" s="371"/>
      <c r="F516" s="270"/>
      <c r="G516" s="305"/>
      <c r="H516" s="306"/>
      <c r="I516" s="307"/>
      <c r="J516" s="308"/>
      <c r="K516" s="272"/>
      <c r="L516" s="307"/>
      <c r="M516" s="272"/>
      <c r="N516" s="271"/>
      <c r="O516" s="279"/>
    </row>
    <row r="517" spans="1:15" ht="36" customHeight="1">
      <c r="A517" s="129">
        <v>11100504</v>
      </c>
      <c r="B517" s="262" t="s">
        <v>286</v>
      </c>
      <c r="C517" s="396" t="s">
        <v>287</v>
      </c>
      <c r="D517" s="261" t="s">
        <v>282</v>
      </c>
      <c r="E517" s="368">
        <v>15</v>
      </c>
      <c r="F517" s="262">
        <v>2091</v>
      </c>
      <c r="G517" s="262">
        <v>0</v>
      </c>
      <c r="H517" s="262">
        <v>0</v>
      </c>
      <c r="I517" s="262">
        <v>0</v>
      </c>
      <c r="J517" s="262">
        <v>0</v>
      </c>
      <c r="K517" s="262">
        <v>65</v>
      </c>
      <c r="L517" s="262">
        <v>0</v>
      </c>
      <c r="M517" s="262">
        <v>0</v>
      </c>
      <c r="N517" s="130">
        <f>F517+G517+H517+I517-J517+K517-L517+M517</f>
        <v>2156</v>
      </c>
      <c r="O517" s="133"/>
    </row>
    <row r="518" spans="1:15" ht="36" customHeight="1">
      <c r="A518" s="129">
        <v>11100509</v>
      </c>
      <c r="B518" s="262" t="s">
        <v>290</v>
      </c>
      <c r="C518" s="396" t="s">
        <v>291</v>
      </c>
      <c r="D518" s="261" t="s">
        <v>10</v>
      </c>
      <c r="E518" s="368">
        <v>15</v>
      </c>
      <c r="F518" s="262">
        <v>2091</v>
      </c>
      <c r="G518" s="262">
        <v>0</v>
      </c>
      <c r="H518" s="262">
        <v>0</v>
      </c>
      <c r="I518" s="262">
        <v>0</v>
      </c>
      <c r="J518" s="262">
        <v>0</v>
      </c>
      <c r="K518" s="262">
        <v>65</v>
      </c>
      <c r="L518" s="262">
        <v>0</v>
      </c>
      <c r="M518" s="262">
        <v>0</v>
      </c>
      <c r="N518" s="130">
        <f>F518+G518+H518+I518-J518+K518-L518+M518</f>
        <v>2156</v>
      </c>
      <c r="O518" s="133"/>
    </row>
    <row r="519" spans="1:15" s="407" customFormat="1" ht="36" customHeight="1">
      <c r="A519" s="129">
        <v>15100205</v>
      </c>
      <c r="B519" s="262" t="s">
        <v>329</v>
      </c>
      <c r="C519" s="396" t="s">
        <v>330</v>
      </c>
      <c r="D519" s="261" t="s">
        <v>11</v>
      </c>
      <c r="E519" s="368">
        <v>15</v>
      </c>
      <c r="F519" s="262">
        <v>1364</v>
      </c>
      <c r="G519" s="262">
        <v>0</v>
      </c>
      <c r="H519" s="262">
        <v>0</v>
      </c>
      <c r="I519" s="262">
        <v>0</v>
      </c>
      <c r="J519" s="262">
        <v>0</v>
      </c>
      <c r="K519" s="262">
        <v>124</v>
      </c>
      <c r="L519" s="262">
        <v>0</v>
      </c>
      <c r="M519" s="262">
        <v>0</v>
      </c>
      <c r="N519" s="130">
        <f>F519+G519+H519+I519-J519+K519-L519+M519</f>
        <v>1488</v>
      </c>
      <c r="O519" s="133"/>
    </row>
    <row r="520" spans="1:15" ht="17.25" customHeight="1" hidden="1">
      <c r="A520" s="253"/>
      <c r="B520" s="244"/>
      <c r="C520" s="437"/>
      <c r="D520" s="244"/>
      <c r="E520" s="362"/>
      <c r="F520" s="244">
        <f aca="true" t="shared" si="85" ref="F520:M520">SUM(F517:F519)</f>
        <v>5546</v>
      </c>
      <c r="G520" s="244">
        <f>SUM(G517:G519)</f>
        <v>0</v>
      </c>
      <c r="H520" s="244">
        <f t="shared" si="85"/>
        <v>0</v>
      </c>
      <c r="I520" s="244">
        <f t="shared" si="85"/>
        <v>0</v>
      </c>
      <c r="J520" s="244">
        <f t="shared" si="85"/>
        <v>0</v>
      </c>
      <c r="K520" s="244">
        <f t="shared" si="85"/>
        <v>254</v>
      </c>
      <c r="L520" s="244">
        <f t="shared" si="85"/>
        <v>0</v>
      </c>
      <c r="M520" s="244">
        <f t="shared" si="85"/>
        <v>0</v>
      </c>
      <c r="N520" s="244">
        <f>SUM(N517:N519)</f>
        <v>5800</v>
      </c>
      <c r="O520" s="254"/>
    </row>
    <row r="521" spans="1:15" ht="19.5" customHeight="1">
      <c r="A521" s="574" t="s">
        <v>69</v>
      </c>
      <c r="B521" s="581"/>
      <c r="C521" s="577"/>
      <c r="D521" s="582"/>
      <c r="E521" s="578"/>
      <c r="F521" s="575">
        <f aca="true" t="shared" si="86" ref="F521:N521">F484+F507+F520</f>
        <v>50157</v>
      </c>
      <c r="G521" s="575">
        <f t="shared" si="86"/>
        <v>14250</v>
      </c>
      <c r="H521" s="575">
        <f t="shared" si="86"/>
        <v>0</v>
      </c>
      <c r="I521" s="575">
        <f t="shared" si="86"/>
        <v>0</v>
      </c>
      <c r="J521" s="575">
        <f t="shared" si="86"/>
        <v>362</v>
      </c>
      <c r="K521" s="575">
        <f t="shared" si="86"/>
        <v>1245</v>
      </c>
      <c r="L521" s="575">
        <f t="shared" si="86"/>
        <v>350</v>
      </c>
      <c r="M521" s="575">
        <f t="shared" si="86"/>
        <v>0</v>
      </c>
      <c r="N521" s="575">
        <f t="shared" si="86"/>
        <v>64940</v>
      </c>
      <c r="O521" s="580"/>
    </row>
    <row r="522" spans="1:15" ht="22.5" customHeight="1">
      <c r="A522" s="266" t="s">
        <v>279</v>
      </c>
      <c r="B522" s="273"/>
      <c r="C522" s="399"/>
      <c r="D522" s="135"/>
      <c r="E522" s="354"/>
      <c r="F522" s="274"/>
      <c r="G522" s="274"/>
      <c r="H522" s="274"/>
      <c r="I522" s="274"/>
      <c r="J522" s="274"/>
      <c r="K522" s="274"/>
      <c r="L522" s="274"/>
      <c r="M522" s="274"/>
      <c r="N522" s="274"/>
      <c r="O522" s="136"/>
    </row>
    <row r="523" spans="1:15" ht="36" customHeight="1">
      <c r="A523" s="129">
        <v>8100206</v>
      </c>
      <c r="B523" s="130" t="s">
        <v>212</v>
      </c>
      <c r="C523" s="396" t="s">
        <v>213</v>
      </c>
      <c r="D523" s="447" t="s">
        <v>209</v>
      </c>
      <c r="E523" s="353">
        <v>15</v>
      </c>
      <c r="F523" s="130">
        <v>3354</v>
      </c>
      <c r="G523" s="130">
        <v>0</v>
      </c>
      <c r="H523" s="130">
        <v>0</v>
      </c>
      <c r="I523" s="130">
        <v>0</v>
      </c>
      <c r="J523" s="130">
        <v>136</v>
      </c>
      <c r="K523" s="130">
        <v>0</v>
      </c>
      <c r="L523" s="130">
        <v>0</v>
      </c>
      <c r="M523" s="130">
        <v>0</v>
      </c>
      <c r="N523" s="130">
        <f aca="true" t="shared" si="87" ref="N523:N530">F523+G523+H523+I523-J523+K523-L523+M523</f>
        <v>3218</v>
      </c>
      <c r="O523" s="133"/>
    </row>
    <row r="524" spans="1:15" ht="36" customHeight="1">
      <c r="A524" s="129">
        <v>11100323</v>
      </c>
      <c r="B524" s="130" t="s">
        <v>574</v>
      </c>
      <c r="C524" s="396" t="s">
        <v>267</v>
      </c>
      <c r="D524" s="447" t="s">
        <v>282</v>
      </c>
      <c r="E524" s="353">
        <v>15</v>
      </c>
      <c r="F524" s="130">
        <v>2184</v>
      </c>
      <c r="G524" s="130">
        <v>1000</v>
      </c>
      <c r="H524" s="130">
        <v>0</v>
      </c>
      <c r="I524" s="130">
        <v>0</v>
      </c>
      <c r="J524" s="130">
        <v>0</v>
      </c>
      <c r="K524" s="130">
        <v>55</v>
      </c>
      <c r="L524" s="130">
        <v>0</v>
      </c>
      <c r="M524" s="130">
        <v>0</v>
      </c>
      <c r="N524" s="130">
        <f>F524+G524+H524+I524-J524+K524-L524+M524</f>
        <v>3239</v>
      </c>
      <c r="O524" s="133"/>
    </row>
    <row r="525" spans="1:15" ht="36" customHeight="1">
      <c r="A525" s="129">
        <v>11100502</v>
      </c>
      <c r="B525" s="130" t="s">
        <v>283</v>
      </c>
      <c r="C525" s="396" t="s">
        <v>284</v>
      </c>
      <c r="D525" s="447" t="s">
        <v>487</v>
      </c>
      <c r="E525" s="353">
        <v>15</v>
      </c>
      <c r="F525" s="130">
        <v>3992</v>
      </c>
      <c r="G525" s="130">
        <v>0</v>
      </c>
      <c r="H525" s="130">
        <v>0</v>
      </c>
      <c r="I525" s="130">
        <v>0</v>
      </c>
      <c r="J525" s="130">
        <v>348</v>
      </c>
      <c r="K525" s="130">
        <v>0</v>
      </c>
      <c r="L525" s="130">
        <v>0</v>
      </c>
      <c r="M525" s="130">
        <v>0</v>
      </c>
      <c r="N525" s="130">
        <f>F525+G525+H525+I525-J525+K525-L525+M525</f>
        <v>3644</v>
      </c>
      <c r="O525" s="133"/>
    </row>
    <row r="526" spans="1:15" ht="36" customHeight="1">
      <c r="A526" s="129">
        <v>11100506</v>
      </c>
      <c r="B526" s="130" t="s">
        <v>288</v>
      </c>
      <c r="C526" s="396" t="s">
        <v>289</v>
      </c>
      <c r="D526" s="447" t="s">
        <v>282</v>
      </c>
      <c r="E526" s="353">
        <v>15</v>
      </c>
      <c r="F526" s="130">
        <v>2091</v>
      </c>
      <c r="G526" s="130">
        <v>0</v>
      </c>
      <c r="H526" s="130">
        <v>0</v>
      </c>
      <c r="I526" s="130">
        <v>0</v>
      </c>
      <c r="J526" s="130">
        <v>0</v>
      </c>
      <c r="K526" s="130">
        <v>65</v>
      </c>
      <c r="L526" s="130">
        <v>0</v>
      </c>
      <c r="M526" s="130">
        <v>0</v>
      </c>
      <c r="N526" s="130">
        <f t="shared" si="87"/>
        <v>2156</v>
      </c>
      <c r="O526" s="133"/>
    </row>
    <row r="527" spans="1:15" ht="36" customHeight="1">
      <c r="A527" s="129">
        <v>11100510</v>
      </c>
      <c r="B527" s="262" t="s">
        <v>292</v>
      </c>
      <c r="C527" s="396" t="s">
        <v>293</v>
      </c>
      <c r="D527" s="261" t="s">
        <v>294</v>
      </c>
      <c r="E527" s="368">
        <v>15</v>
      </c>
      <c r="F527" s="262">
        <v>2091</v>
      </c>
      <c r="G527" s="262">
        <v>0</v>
      </c>
      <c r="H527" s="262">
        <v>0</v>
      </c>
      <c r="I527" s="262">
        <v>0</v>
      </c>
      <c r="J527" s="262">
        <v>0</v>
      </c>
      <c r="K527" s="262">
        <v>65</v>
      </c>
      <c r="L527" s="262">
        <v>0</v>
      </c>
      <c r="M527" s="262">
        <v>0</v>
      </c>
      <c r="N527" s="130">
        <f t="shared" si="87"/>
        <v>2156</v>
      </c>
      <c r="O527" s="133"/>
    </row>
    <row r="528" spans="1:15" ht="36" customHeight="1">
      <c r="A528" s="129">
        <v>11100513</v>
      </c>
      <c r="B528" s="262" t="s">
        <v>295</v>
      </c>
      <c r="C528" s="396" t="s">
        <v>296</v>
      </c>
      <c r="D528" s="261" t="s">
        <v>11</v>
      </c>
      <c r="E528" s="368">
        <v>15</v>
      </c>
      <c r="F528" s="262">
        <v>2637</v>
      </c>
      <c r="G528" s="262">
        <v>0</v>
      </c>
      <c r="H528" s="262">
        <v>0</v>
      </c>
      <c r="I528" s="262">
        <v>0</v>
      </c>
      <c r="J528" s="262">
        <v>37</v>
      </c>
      <c r="K528" s="262">
        <v>0</v>
      </c>
      <c r="L528" s="262">
        <v>0</v>
      </c>
      <c r="M528" s="262">
        <v>0</v>
      </c>
      <c r="N528" s="130">
        <f t="shared" si="87"/>
        <v>2600</v>
      </c>
      <c r="O528" s="133"/>
    </row>
    <row r="529" spans="1:15" ht="36" customHeight="1">
      <c r="A529" s="129">
        <v>11100517</v>
      </c>
      <c r="B529" s="130" t="s">
        <v>277</v>
      </c>
      <c r="C529" s="396" t="s">
        <v>278</v>
      </c>
      <c r="D529" s="131" t="s">
        <v>282</v>
      </c>
      <c r="E529" s="353">
        <v>15</v>
      </c>
      <c r="F529" s="130">
        <v>4268</v>
      </c>
      <c r="G529" s="130">
        <v>0</v>
      </c>
      <c r="H529" s="130">
        <v>0</v>
      </c>
      <c r="I529" s="130">
        <v>0</v>
      </c>
      <c r="J529" s="130">
        <v>392</v>
      </c>
      <c r="K529" s="130">
        <v>0</v>
      </c>
      <c r="L529" s="130">
        <v>0</v>
      </c>
      <c r="M529" s="130">
        <v>0</v>
      </c>
      <c r="N529" s="130">
        <f t="shared" si="87"/>
        <v>3876</v>
      </c>
      <c r="O529" s="133"/>
    </row>
    <row r="530" spans="1:15" ht="36" customHeight="1">
      <c r="A530" s="129">
        <v>17100202</v>
      </c>
      <c r="B530" s="130" t="s">
        <v>298</v>
      </c>
      <c r="C530" s="396" t="s">
        <v>299</v>
      </c>
      <c r="D530" s="131" t="s">
        <v>282</v>
      </c>
      <c r="E530" s="353">
        <v>15</v>
      </c>
      <c r="F530" s="130">
        <v>3822</v>
      </c>
      <c r="G530" s="130">
        <v>211</v>
      </c>
      <c r="H530" s="130">
        <v>0</v>
      </c>
      <c r="I530" s="130">
        <v>0</v>
      </c>
      <c r="J530" s="130">
        <v>321</v>
      </c>
      <c r="K530" s="130">
        <v>0</v>
      </c>
      <c r="L530" s="130">
        <v>0</v>
      </c>
      <c r="M530" s="130">
        <v>0</v>
      </c>
      <c r="N530" s="130">
        <f t="shared" si="87"/>
        <v>3712</v>
      </c>
      <c r="O530" s="133"/>
    </row>
    <row r="531" spans="1:15" s="23" customFormat="1" ht="20.25" customHeight="1">
      <c r="A531" s="574" t="s">
        <v>69</v>
      </c>
      <c r="B531" s="581"/>
      <c r="C531" s="577"/>
      <c r="D531" s="582"/>
      <c r="E531" s="578"/>
      <c r="F531" s="575">
        <f aca="true" t="shared" si="88" ref="F531:M531">SUM(F523:F530)</f>
        <v>24439</v>
      </c>
      <c r="G531" s="575">
        <f>SUM(G523:G530)</f>
        <v>1211</v>
      </c>
      <c r="H531" s="575">
        <f t="shared" si="88"/>
        <v>0</v>
      </c>
      <c r="I531" s="575">
        <f t="shared" si="88"/>
        <v>0</v>
      </c>
      <c r="J531" s="575">
        <f t="shared" si="88"/>
        <v>1234</v>
      </c>
      <c r="K531" s="575">
        <f t="shared" si="88"/>
        <v>185</v>
      </c>
      <c r="L531" s="575">
        <f t="shared" si="88"/>
        <v>0</v>
      </c>
      <c r="M531" s="575">
        <f t="shared" si="88"/>
        <v>0</v>
      </c>
      <c r="N531" s="575">
        <f>SUM(N523:N530)</f>
        <v>24601</v>
      </c>
      <c r="O531" s="580"/>
    </row>
    <row r="532" spans="1:15" s="187" customFormat="1" ht="19.5" customHeight="1">
      <c r="A532" s="227"/>
      <c r="B532" s="228" t="s">
        <v>31</v>
      </c>
      <c r="C532" s="431"/>
      <c r="D532" s="280"/>
      <c r="E532" s="373"/>
      <c r="F532" s="281">
        <f aca="true" t="shared" si="89" ref="F532:M532">F520+F531</f>
        <v>29985</v>
      </c>
      <c r="G532" s="281">
        <f>G520+G531</f>
        <v>1211</v>
      </c>
      <c r="H532" s="281">
        <f t="shared" si="89"/>
        <v>0</v>
      </c>
      <c r="I532" s="281">
        <f t="shared" si="89"/>
        <v>0</v>
      </c>
      <c r="J532" s="281">
        <f t="shared" si="89"/>
        <v>1234</v>
      </c>
      <c r="K532" s="281">
        <f t="shared" si="89"/>
        <v>439</v>
      </c>
      <c r="L532" s="281">
        <f t="shared" si="89"/>
        <v>0</v>
      </c>
      <c r="M532" s="281">
        <f t="shared" si="89"/>
        <v>0</v>
      </c>
      <c r="N532" s="281">
        <f>N520+N531</f>
        <v>30401</v>
      </c>
      <c r="O532" s="252"/>
    </row>
    <row r="533" spans="1:15" s="187" customFormat="1" ht="25.5" customHeight="1">
      <c r="A533" s="24"/>
      <c r="B533" s="728"/>
      <c r="C533" s="729"/>
      <c r="D533" s="730"/>
      <c r="E533" s="731"/>
      <c r="F533" s="667"/>
      <c r="G533" s="667"/>
      <c r="H533" s="667"/>
      <c r="I533" s="667"/>
      <c r="J533" s="667"/>
      <c r="K533" s="667"/>
      <c r="L533" s="667"/>
      <c r="M533" s="667"/>
      <c r="N533" s="667"/>
      <c r="O533" s="732"/>
    </row>
    <row r="534" spans="1:15" s="187" customFormat="1" ht="14.25" customHeight="1">
      <c r="A534" s="451"/>
      <c r="B534" s="452"/>
      <c r="C534" s="452"/>
      <c r="D534" s="452" t="s">
        <v>536</v>
      </c>
      <c r="E534" s="453"/>
      <c r="F534" s="452"/>
      <c r="G534" s="452"/>
      <c r="H534" s="452"/>
      <c r="J534" s="457" t="s">
        <v>537</v>
      </c>
      <c r="K534" s="457"/>
      <c r="L534" s="452"/>
      <c r="N534" s="452" t="s">
        <v>537</v>
      </c>
      <c r="O534" s="454"/>
    </row>
    <row r="535" spans="1:15" s="37" customFormat="1" ht="12.75" customHeight="1">
      <c r="A535" s="451" t="s">
        <v>545</v>
      </c>
      <c r="B535" s="452"/>
      <c r="C535" s="452" t="s">
        <v>813</v>
      </c>
      <c r="D535" s="452"/>
      <c r="E535" s="453"/>
      <c r="F535" s="452"/>
      <c r="G535" s="452"/>
      <c r="H535" s="452"/>
      <c r="J535" s="457" t="s">
        <v>621</v>
      </c>
      <c r="K535" s="475"/>
      <c r="L535" s="451"/>
      <c r="M535" s="452" t="s">
        <v>622</v>
      </c>
      <c r="N535" s="457"/>
      <c r="O535" s="455"/>
    </row>
    <row r="536" spans="1:15" ht="13.5" customHeight="1">
      <c r="A536" s="451"/>
      <c r="B536" s="452"/>
      <c r="C536" s="452" t="s">
        <v>815</v>
      </c>
      <c r="D536" s="452"/>
      <c r="E536" s="453"/>
      <c r="F536" s="452"/>
      <c r="G536" s="452"/>
      <c r="H536" s="452"/>
      <c r="J536" s="456" t="s">
        <v>534</v>
      </c>
      <c r="K536" s="456"/>
      <c r="L536" s="452"/>
      <c r="M536" s="452" t="s">
        <v>535</v>
      </c>
      <c r="N536" s="457"/>
      <c r="O536" s="454"/>
    </row>
    <row r="537" spans="1:15" ht="27.75" customHeight="1">
      <c r="A537" s="183" t="s">
        <v>0</v>
      </c>
      <c r="B537" s="33"/>
      <c r="C537" s="169" t="s">
        <v>851</v>
      </c>
      <c r="D537" s="169"/>
      <c r="E537" s="327"/>
      <c r="F537" s="4"/>
      <c r="G537" s="4"/>
      <c r="H537" s="4"/>
      <c r="I537" s="4"/>
      <c r="J537" s="4"/>
      <c r="K537" s="4"/>
      <c r="L537" s="4"/>
      <c r="M537" s="4"/>
      <c r="N537" s="4"/>
      <c r="O537" s="27"/>
    </row>
    <row r="538" spans="1:15" ht="20.25" customHeight="1">
      <c r="A538" s="6"/>
      <c r="B538" s="177" t="s">
        <v>1122</v>
      </c>
      <c r="C538" s="413"/>
      <c r="D538" s="7"/>
      <c r="E538" s="317"/>
      <c r="F538" s="7"/>
      <c r="G538" s="7"/>
      <c r="H538" s="7"/>
      <c r="I538" s="8"/>
      <c r="J538" s="7"/>
      <c r="K538" s="7"/>
      <c r="L538" s="8"/>
      <c r="M538" s="7"/>
      <c r="N538" s="7"/>
      <c r="O538" s="402" t="s">
        <v>1288</v>
      </c>
    </row>
    <row r="539" spans="1:15" ht="24.75">
      <c r="A539" s="10"/>
      <c r="B539" s="44"/>
      <c r="C539" s="11"/>
      <c r="D539" s="95" t="s">
        <v>1462</v>
      </c>
      <c r="E539" s="318"/>
      <c r="F539" s="12"/>
      <c r="G539" s="12"/>
      <c r="H539" s="12"/>
      <c r="I539" s="12"/>
      <c r="J539" s="12"/>
      <c r="K539" s="12"/>
      <c r="L539" s="13"/>
      <c r="M539" s="12"/>
      <c r="N539" s="12"/>
      <c r="O539" s="796"/>
    </row>
    <row r="540" spans="1:15" s="64" customFormat="1" ht="35.25" customHeight="1" thickBot="1">
      <c r="A540" s="46" t="s">
        <v>497</v>
      </c>
      <c r="B540" s="62" t="s">
        <v>498</v>
      </c>
      <c r="C540" s="62" t="s">
        <v>1</v>
      </c>
      <c r="D540" s="62" t="s">
        <v>496</v>
      </c>
      <c r="E540" s="339" t="s">
        <v>507</v>
      </c>
      <c r="F540" s="26" t="s">
        <v>493</v>
      </c>
      <c r="G540" s="26" t="s">
        <v>494</v>
      </c>
      <c r="H540" s="26" t="s">
        <v>33</v>
      </c>
      <c r="I540" s="26" t="s">
        <v>400</v>
      </c>
      <c r="J540" s="26" t="s">
        <v>17</v>
      </c>
      <c r="K540" s="26" t="s">
        <v>18</v>
      </c>
      <c r="L540" s="26" t="s">
        <v>503</v>
      </c>
      <c r="M540" s="26" t="s">
        <v>30</v>
      </c>
      <c r="N540" s="26" t="s">
        <v>29</v>
      </c>
      <c r="O540" s="63" t="s">
        <v>19</v>
      </c>
    </row>
    <row r="541" spans="1:15" ht="30" customHeight="1" thickTop="1">
      <c r="A541" s="100" t="s">
        <v>965</v>
      </c>
      <c r="B541" s="79"/>
      <c r="C541" s="81"/>
      <c r="D541" s="82"/>
      <c r="E541" s="343"/>
      <c r="F541" s="79"/>
      <c r="G541" s="79"/>
      <c r="H541" s="79"/>
      <c r="I541" s="79"/>
      <c r="J541" s="79"/>
      <c r="K541" s="79"/>
      <c r="L541" s="79"/>
      <c r="M541" s="79"/>
      <c r="N541" s="79"/>
      <c r="O541" s="76"/>
    </row>
    <row r="542" spans="1:15" ht="42" customHeight="1">
      <c r="A542" s="725">
        <v>1200001</v>
      </c>
      <c r="B542" s="745" t="s">
        <v>966</v>
      </c>
      <c r="C542" s="43" t="s">
        <v>1092</v>
      </c>
      <c r="D542" s="410" t="s">
        <v>406</v>
      </c>
      <c r="E542" s="377">
        <v>15</v>
      </c>
      <c r="F542" s="65">
        <v>4135</v>
      </c>
      <c r="G542" s="65">
        <v>0</v>
      </c>
      <c r="H542" s="65">
        <v>0</v>
      </c>
      <c r="I542" s="65">
        <v>0</v>
      </c>
      <c r="J542" s="65">
        <v>371</v>
      </c>
      <c r="K542" s="65">
        <v>0</v>
      </c>
      <c r="L542" s="65">
        <v>0</v>
      </c>
      <c r="M542" s="65">
        <v>0</v>
      </c>
      <c r="N542" s="59">
        <f>F542+G542+H542+I542-J542+K542-L542+M542</f>
        <v>3764</v>
      </c>
      <c r="O542" s="29"/>
    </row>
    <row r="543" spans="1:15" ht="42" customHeight="1">
      <c r="A543" s="725">
        <v>12000100</v>
      </c>
      <c r="B543" s="745" t="s">
        <v>1003</v>
      </c>
      <c r="C543" s="43" t="s">
        <v>1067</v>
      </c>
      <c r="D543" s="410" t="s">
        <v>1004</v>
      </c>
      <c r="E543" s="377">
        <v>15</v>
      </c>
      <c r="F543" s="65">
        <v>3467</v>
      </c>
      <c r="G543" s="65">
        <v>0</v>
      </c>
      <c r="H543" s="65">
        <v>0</v>
      </c>
      <c r="I543" s="65">
        <v>0</v>
      </c>
      <c r="J543" s="65">
        <v>148</v>
      </c>
      <c r="K543" s="65">
        <v>0</v>
      </c>
      <c r="L543" s="65">
        <v>0</v>
      </c>
      <c r="M543" s="65">
        <v>0</v>
      </c>
      <c r="N543" s="59">
        <f>F543+G543+H543+I543-J543+K543-L543+M543</f>
        <v>3319</v>
      </c>
      <c r="O543" s="29"/>
    </row>
    <row r="544" spans="1:15" ht="42" customHeight="1">
      <c r="A544" s="725">
        <v>12000101</v>
      </c>
      <c r="B544" s="745" t="s">
        <v>967</v>
      </c>
      <c r="C544" s="43" t="s">
        <v>1062</v>
      </c>
      <c r="D544" s="410" t="s">
        <v>968</v>
      </c>
      <c r="E544" s="377">
        <v>15</v>
      </c>
      <c r="F544" s="65">
        <v>2315</v>
      </c>
      <c r="G544" s="65">
        <v>0</v>
      </c>
      <c r="H544" s="65">
        <v>0</v>
      </c>
      <c r="I544" s="65">
        <v>0</v>
      </c>
      <c r="J544" s="65">
        <v>0</v>
      </c>
      <c r="K544" s="65">
        <v>27</v>
      </c>
      <c r="L544" s="65">
        <v>0</v>
      </c>
      <c r="M544" s="65">
        <v>0</v>
      </c>
      <c r="N544" s="59">
        <f aca="true" t="shared" si="90" ref="N544:N550">F544+G544+H544+I544-J544+K544-L544+M544</f>
        <v>2342</v>
      </c>
      <c r="O544" s="29"/>
    </row>
    <row r="545" spans="1:15" ht="42" customHeight="1">
      <c r="A545" s="725">
        <v>12000102</v>
      </c>
      <c r="B545" s="745" t="s">
        <v>984</v>
      </c>
      <c r="C545" s="43" t="s">
        <v>1064</v>
      </c>
      <c r="D545" s="410" t="s">
        <v>116</v>
      </c>
      <c r="E545" s="377">
        <v>15</v>
      </c>
      <c r="F545" s="65">
        <v>2576</v>
      </c>
      <c r="G545" s="65">
        <v>0</v>
      </c>
      <c r="H545" s="65">
        <v>0</v>
      </c>
      <c r="I545" s="65">
        <v>0</v>
      </c>
      <c r="J545" s="65">
        <v>16</v>
      </c>
      <c r="K545" s="65">
        <v>0</v>
      </c>
      <c r="L545" s="65">
        <v>0</v>
      </c>
      <c r="M545" s="65">
        <v>0</v>
      </c>
      <c r="N545" s="59">
        <f t="shared" si="90"/>
        <v>2560</v>
      </c>
      <c r="O545" s="29"/>
    </row>
    <row r="546" spans="1:15" ht="42" customHeight="1">
      <c r="A546" s="725">
        <v>12000103</v>
      </c>
      <c r="B546" s="745" t="s">
        <v>985</v>
      </c>
      <c r="C546" s="43" t="s">
        <v>1065</v>
      </c>
      <c r="D546" s="410" t="s">
        <v>968</v>
      </c>
      <c r="E546" s="377">
        <v>15</v>
      </c>
      <c r="F546" s="65">
        <v>2315</v>
      </c>
      <c r="G546" s="65">
        <v>0</v>
      </c>
      <c r="H546" s="65">
        <v>0</v>
      </c>
      <c r="I546" s="65">
        <v>0</v>
      </c>
      <c r="J546" s="65">
        <v>0</v>
      </c>
      <c r="K546" s="65">
        <v>27</v>
      </c>
      <c r="L546" s="65">
        <v>0</v>
      </c>
      <c r="M546" s="65">
        <v>0</v>
      </c>
      <c r="N546" s="59">
        <f t="shared" si="90"/>
        <v>2342</v>
      </c>
      <c r="O546" s="29"/>
    </row>
    <row r="547" spans="1:15" ht="42" customHeight="1">
      <c r="A547" s="725">
        <v>120000104</v>
      </c>
      <c r="B547" s="745" t="s">
        <v>1005</v>
      </c>
      <c r="C547" s="43" t="s">
        <v>1066</v>
      </c>
      <c r="D547" s="410" t="s">
        <v>968</v>
      </c>
      <c r="E547" s="377">
        <v>15</v>
      </c>
      <c r="F547" s="65">
        <v>2682</v>
      </c>
      <c r="G547" s="65">
        <v>690</v>
      </c>
      <c r="H547" s="65">
        <v>0</v>
      </c>
      <c r="I547" s="65">
        <v>0</v>
      </c>
      <c r="J547" s="65">
        <v>42</v>
      </c>
      <c r="K547" s="65">
        <v>0</v>
      </c>
      <c r="L547" s="65">
        <v>0</v>
      </c>
      <c r="M547" s="65">
        <v>0</v>
      </c>
      <c r="N547" s="59">
        <f>F547+G547+H547+I547-J547+K547-L547+M547</f>
        <v>3330</v>
      </c>
      <c r="O547" s="29"/>
    </row>
    <row r="548" spans="1:15" ht="42" customHeight="1">
      <c r="A548" s="725">
        <v>12000105</v>
      </c>
      <c r="B548" s="745" t="s">
        <v>1006</v>
      </c>
      <c r="C548" s="43" t="s">
        <v>1095</v>
      </c>
      <c r="D548" s="410" t="s">
        <v>991</v>
      </c>
      <c r="E548" s="377">
        <v>15</v>
      </c>
      <c r="F548" s="65">
        <v>5600</v>
      </c>
      <c r="G548" s="65">
        <v>1270</v>
      </c>
      <c r="H548" s="65">
        <v>0</v>
      </c>
      <c r="I548" s="65">
        <v>0</v>
      </c>
      <c r="J548" s="65">
        <v>649</v>
      </c>
      <c r="K548" s="65">
        <v>0</v>
      </c>
      <c r="L548" s="65">
        <v>0</v>
      </c>
      <c r="M548" s="65">
        <v>0</v>
      </c>
      <c r="N548" s="59">
        <f>F548+G548+H548+I548-J548+K548-L548+M548</f>
        <v>6221</v>
      </c>
      <c r="O548" s="29"/>
    </row>
    <row r="549" spans="1:15" ht="42" customHeight="1">
      <c r="A549" s="725">
        <v>12000106</v>
      </c>
      <c r="B549" s="745" t="s">
        <v>1019</v>
      </c>
      <c r="C549" s="43" t="s">
        <v>1084</v>
      </c>
      <c r="D549" s="410" t="s">
        <v>968</v>
      </c>
      <c r="E549" s="377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0"/>
        <v>2342</v>
      </c>
      <c r="O549" s="29"/>
    </row>
    <row r="550" spans="1:15" ht="42" customHeight="1">
      <c r="A550" s="725">
        <v>12000107</v>
      </c>
      <c r="B550" s="745" t="s">
        <v>1020</v>
      </c>
      <c r="C550" s="43" t="s">
        <v>1083</v>
      </c>
      <c r="D550" s="410" t="s">
        <v>968</v>
      </c>
      <c r="E550" s="377">
        <v>15</v>
      </c>
      <c r="F550" s="65">
        <v>3331</v>
      </c>
      <c r="G550" s="65">
        <v>0</v>
      </c>
      <c r="H550" s="65">
        <v>0</v>
      </c>
      <c r="I550" s="65">
        <v>0</v>
      </c>
      <c r="J550" s="65">
        <v>133</v>
      </c>
      <c r="K550" s="65">
        <v>0</v>
      </c>
      <c r="L550" s="65">
        <v>0</v>
      </c>
      <c r="M550" s="65">
        <v>0</v>
      </c>
      <c r="N550" s="59">
        <f t="shared" si="90"/>
        <v>3198</v>
      </c>
      <c r="O550" s="29"/>
    </row>
    <row r="551" spans="1:15" ht="24.75" customHeight="1">
      <c r="A551" s="611" t="s">
        <v>69</v>
      </c>
      <c r="B551" s="612"/>
      <c r="C551" s="616"/>
      <c r="D551" s="635"/>
      <c r="E551" s="636"/>
      <c r="F551" s="637">
        <f>SUM(F542:F550)</f>
        <v>28736</v>
      </c>
      <c r="G551" s="637">
        <f>SUM(G542:G550)</f>
        <v>1960</v>
      </c>
      <c r="H551" s="637">
        <f aca="true" t="shared" si="91" ref="H551:M551">SUM(H542:H550)</f>
        <v>0</v>
      </c>
      <c r="I551" s="637">
        <f t="shared" si="91"/>
        <v>0</v>
      </c>
      <c r="J551" s="637">
        <f>SUM(J542:J550)</f>
        <v>1359</v>
      </c>
      <c r="K551" s="637">
        <f t="shared" si="91"/>
        <v>81</v>
      </c>
      <c r="L551" s="637">
        <f t="shared" si="91"/>
        <v>0</v>
      </c>
      <c r="M551" s="637">
        <f t="shared" si="91"/>
        <v>0</v>
      </c>
      <c r="N551" s="637">
        <f>SUM(N542:N550)</f>
        <v>29418</v>
      </c>
      <c r="O551" s="609"/>
    </row>
    <row r="552" spans="1:15" s="103" customFormat="1" ht="33" customHeight="1">
      <c r="A552" s="56"/>
      <c r="B552" s="52" t="s">
        <v>31</v>
      </c>
      <c r="C552" s="68"/>
      <c r="D552" s="68"/>
      <c r="E552" s="375"/>
      <c r="F552" s="69">
        <f>F551</f>
        <v>28736</v>
      </c>
      <c r="G552" s="69">
        <f>G551</f>
        <v>1960</v>
      </c>
      <c r="H552" s="69">
        <f aca="true" t="shared" si="92" ref="H552:M552">H551</f>
        <v>0</v>
      </c>
      <c r="I552" s="69">
        <f t="shared" si="92"/>
        <v>0</v>
      </c>
      <c r="J552" s="69">
        <f>J551</f>
        <v>1359</v>
      </c>
      <c r="K552" s="69">
        <f t="shared" si="92"/>
        <v>81</v>
      </c>
      <c r="L552" s="69">
        <f t="shared" si="92"/>
        <v>0</v>
      </c>
      <c r="M552" s="69">
        <f t="shared" si="92"/>
        <v>0</v>
      </c>
      <c r="N552" s="69">
        <f>N551</f>
        <v>29418</v>
      </c>
      <c r="O552" s="58"/>
    </row>
    <row r="553" spans="1:15" s="103" customFormat="1" ht="21.75">
      <c r="A553" s="17"/>
      <c r="B553" s="1"/>
      <c r="C553" s="1"/>
      <c r="D553" s="1"/>
      <c r="E553" s="323"/>
      <c r="F553" s="1"/>
      <c r="G553" s="1"/>
      <c r="H553" s="1"/>
      <c r="I553" s="1"/>
      <c r="J553" s="1"/>
      <c r="K553" s="1"/>
      <c r="L553" s="19"/>
      <c r="M553" s="1"/>
      <c r="N553" s="1"/>
      <c r="O553" s="30"/>
    </row>
    <row r="554" spans="1:15" s="103" customFormat="1" ht="21.75">
      <c r="A554" s="451"/>
      <c r="B554" s="452"/>
      <c r="C554" s="452"/>
      <c r="D554" s="452" t="s">
        <v>536</v>
      </c>
      <c r="F554" s="453"/>
      <c r="G554" s="452"/>
      <c r="H554" s="452"/>
      <c r="J554" s="457" t="s">
        <v>537</v>
      </c>
      <c r="K554" s="452"/>
      <c r="L554" s="452"/>
      <c r="N554" s="452" t="s">
        <v>537</v>
      </c>
      <c r="O554" s="454"/>
    </row>
    <row r="555" spans="1:15" s="103" customFormat="1" ht="15.75" customHeight="1">
      <c r="A555" s="451" t="s">
        <v>545</v>
      </c>
      <c r="B555" s="452"/>
      <c r="C555" s="452"/>
      <c r="D555" s="457" t="s">
        <v>813</v>
      </c>
      <c r="E555" s="452"/>
      <c r="F555" s="453"/>
      <c r="G555" s="452"/>
      <c r="H555" s="452"/>
      <c r="J555" s="457" t="s">
        <v>621</v>
      </c>
      <c r="K555" s="452"/>
      <c r="L555" s="451"/>
      <c r="N555" s="457" t="s">
        <v>622</v>
      </c>
      <c r="O555" s="455"/>
    </row>
    <row r="556" spans="1:15" s="103" customFormat="1" ht="15.75" customHeight="1">
      <c r="A556" s="451"/>
      <c r="B556" s="452"/>
      <c r="C556" s="452"/>
      <c r="D556" s="457" t="s">
        <v>814</v>
      </c>
      <c r="E556" s="452"/>
      <c r="F556" s="453"/>
      <c r="G556" s="452"/>
      <c r="H556" s="452"/>
      <c r="J556" s="456" t="s">
        <v>534</v>
      </c>
      <c r="K556" s="452"/>
      <c r="L556" s="452"/>
      <c r="N556" s="457" t="s">
        <v>535</v>
      </c>
      <c r="O556" s="454"/>
    </row>
    <row r="557" spans="1:15" ht="27.75" customHeight="1">
      <c r="A557" s="183" t="s">
        <v>0</v>
      </c>
      <c r="B557" s="33"/>
      <c r="C557" s="169" t="s">
        <v>851</v>
      </c>
      <c r="D557" s="169"/>
      <c r="E557" s="327"/>
      <c r="F557" s="4"/>
      <c r="G557" s="4"/>
      <c r="H557" s="4"/>
      <c r="I557" s="4"/>
      <c r="J557" s="4"/>
      <c r="K557" s="4"/>
      <c r="L557" s="4"/>
      <c r="M557" s="4"/>
      <c r="N557" s="4"/>
      <c r="O557" s="27"/>
    </row>
    <row r="558" spans="1:15" ht="20.25" customHeight="1">
      <c r="A558" s="6"/>
      <c r="B558" s="177" t="s">
        <v>1122</v>
      </c>
      <c r="C558" s="413"/>
      <c r="D558" s="7"/>
      <c r="E558" s="317"/>
      <c r="F558" s="7"/>
      <c r="G558" s="7"/>
      <c r="H558" s="7"/>
      <c r="I558" s="8"/>
      <c r="J558" s="7"/>
      <c r="K558" s="7"/>
      <c r="L558" s="8"/>
      <c r="M558" s="7"/>
      <c r="N558" s="7"/>
      <c r="O558" s="402" t="s">
        <v>1289</v>
      </c>
    </row>
    <row r="559" spans="1:15" ht="24.75">
      <c r="A559" s="10"/>
      <c r="B559" s="44"/>
      <c r="C559" s="11"/>
      <c r="D559" s="95" t="s">
        <v>1462</v>
      </c>
      <c r="E559" s="318"/>
      <c r="F559" s="12"/>
      <c r="G559" s="12"/>
      <c r="H559" s="12"/>
      <c r="I559" s="12"/>
      <c r="J559" s="12"/>
      <c r="K559" s="12"/>
      <c r="L559" s="13"/>
      <c r="M559" s="12"/>
      <c r="N559" s="12"/>
      <c r="O559" s="796"/>
    </row>
    <row r="560" spans="1:15" s="64" customFormat="1" ht="29.25" customHeight="1" thickBot="1">
      <c r="A560" s="46" t="s">
        <v>497</v>
      </c>
      <c r="B560" s="62" t="s">
        <v>498</v>
      </c>
      <c r="C560" s="62" t="s">
        <v>1</v>
      </c>
      <c r="D560" s="62" t="s">
        <v>496</v>
      </c>
      <c r="E560" s="339" t="s">
        <v>507</v>
      </c>
      <c r="F560" s="26" t="s">
        <v>493</v>
      </c>
      <c r="G560" s="26" t="s">
        <v>494</v>
      </c>
      <c r="H560" s="26" t="s">
        <v>33</v>
      </c>
      <c r="I560" s="26" t="s">
        <v>400</v>
      </c>
      <c r="J560" s="26" t="s">
        <v>17</v>
      </c>
      <c r="K560" s="26" t="s">
        <v>18</v>
      </c>
      <c r="L560" s="26" t="s">
        <v>503</v>
      </c>
      <c r="M560" s="26" t="s">
        <v>30</v>
      </c>
      <c r="N560" s="26" t="s">
        <v>29</v>
      </c>
      <c r="O560" s="63" t="s">
        <v>19</v>
      </c>
    </row>
    <row r="561" spans="1:15" ht="22.5" customHeight="1" thickTop="1">
      <c r="A561" s="100" t="s">
        <v>978</v>
      </c>
      <c r="B561" s="79"/>
      <c r="C561" s="81"/>
      <c r="D561" s="82"/>
      <c r="E561" s="343"/>
      <c r="F561" s="79"/>
      <c r="G561" s="79"/>
      <c r="H561" s="79"/>
      <c r="I561" s="79"/>
      <c r="J561" s="79"/>
      <c r="K561" s="79"/>
      <c r="L561" s="79"/>
      <c r="M561" s="79"/>
      <c r="N561" s="79"/>
      <c r="O561" s="76"/>
    </row>
    <row r="562" spans="1:15" ht="34.5" customHeight="1">
      <c r="A562" s="725">
        <v>12100101</v>
      </c>
      <c r="B562" s="15" t="s">
        <v>969</v>
      </c>
      <c r="C562" s="43" t="s">
        <v>1097</v>
      </c>
      <c r="D562" s="410" t="s">
        <v>970</v>
      </c>
      <c r="E562" s="377">
        <v>15</v>
      </c>
      <c r="F562" s="65">
        <v>3150</v>
      </c>
      <c r="G562" s="65">
        <v>0</v>
      </c>
      <c r="H562" s="65">
        <v>0</v>
      </c>
      <c r="I562" s="65">
        <v>0</v>
      </c>
      <c r="J562" s="65">
        <v>114</v>
      </c>
      <c r="K562" s="65">
        <v>0</v>
      </c>
      <c r="L562" s="65">
        <v>0</v>
      </c>
      <c r="M562" s="65">
        <v>0</v>
      </c>
      <c r="N562" s="59">
        <f aca="true" t="shared" si="93" ref="N562:N572">F562+G562+H562+I562-J562+K562-L562+M562</f>
        <v>3036</v>
      </c>
      <c r="O562" s="29"/>
    </row>
    <row r="563" spans="1:15" ht="34.5" customHeight="1">
      <c r="A563" s="725">
        <v>12100102</v>
      </c>
      <c r="B563" s="15" t="s">
        <v>971</v>
      </c>
      <c r="C563" s="43" t="s">
        <v>1074</v>
      </c>
      <c r="D563" s="410" t="s">
        <v>998</v>
      </c>
      <c r="E563" s="377">
        <v>15</v>
      </c>
      <c r="F563" s="65">
        <v>1590</v>
      </c>
      <c r="G563" s="65">
        <v>0</v>
      </c>
      <c r="H563" s="65">
        <v>0</v>
      </c>
      <c r="I563" s="65">
        <v>550</v>
      </c>
      <c r="J563" s="65">
        <v>0</v>
      </c>
      <c r="K563" s="65">
        <v>110</v>
      </c>
      <c r="L563" s="65">
        <v>0</v>
      </c>
      <c r="M563" s="65">
        <v>0</v>
      </c>
      <c r="N563" s="59">
        <f t="shared" si="93"/>
        <v>2250</v>
      </c>
      <c r="O563" s="29"/>
    </row>
    <row r="564" spans="1:15" ht="34.5" customHeight="1">
      <c r="A564" s="725">
        <v>12100103</v>
      </c>
      <c r="B564" s="745" t="s">
        <v>974</v>
      </c>
      <c r="C564" s="43" t="s">
        <v>1086</v>
      </c>
      <c r="D564" s="410" t="s">
        <v>1022</v>
      </c>
      <c r="E564" s="377">
        <v>15</v>
      </c>
      <c r="F564" s="65">
        <v>2509</v>
      </c>
      <c r="G564" s="65">
        <v>0</v>
      </c>
      <c r="H564" s="65">
        <v>0</v>
      </c>
      <c r="I564" s="65">
        <v>0</v>
      </c>
      <c r="J564" s="65">
        <v>9</v>
      </c>
      <c r="K564" s="65">
        <v>0</v>
      </c>
      <c r="L564" s="65">
        <v>250</v>
      </c>
      <c r="M564" s="65">
        <v>0</v>
      </c>
      <c r="N564" s="59">
        <f>F564+G564+H564+I564-J564+K564-L564+M564</f>
        <v>2250</v>
      </c>
      <c r="O564" s="29"/>
    </row>
    <row r="565" spans="1:15" ht="34.5" customHeight="1">
      <c r="A565" s="725">
        <v>12100105</v>
      </c>
      <c r="B565" s="745" t="s">
        <v>980</v>
      </c>
      <c r="C565" s="43" t="s">
        <v>1089</v>
      </c>
      <c r="D565" s="410" t="s">
        <v>998</v>
      </c>
      <c r="E565" s="377">
        <v>15</v>
      </c>
      <c r="F565" s="65">
        <v>6298</v>
      </c>
      <c r="G565" s="65">
        <v>0</v>
      </c>
      <c r="H565" s="65">
        <v>0</v>
      </c>
      <c r="I565" s="65">
        <v>0</v>
      </c>
      <c r="J565" s="65">
        <v>798</v>
      </c>
      <c r="K565" s="65">
        <v>0</v>
      </c>
      <c r="L565" s="65">
        <v>0</v>
      </c>
      <c r="M565" s="65">
        <v>0</v>
      </c>
      <c r="N565" s="59">
        <f t="shared" si="93"/>
        <v>5500</v>
      </c>
      <c r="O565" s="29"/>
    </row>
    <row r="566" spans="1:15" ht="34.5" customHeight="1">
      <c r="A566" s="725">
        <v>12100106</v>
      </c>
      <c r="B566" s="15" t="s">
        <v>982</v>
      </c>
      <c r="C566" s="43" t="s">
        <v>1090</v>
      </c>
      <c r="D566" s="410" t="s">
        <v>983</v>
      </c>
      <c r="E566" s="377">
        <v>15</v>
      </c>
      <c r="F566" s="65">
        <v>1910</v>
      </c>
      <c r="G566" s="65">
        <v>0</v>
      </c>
      <c r="H566" s="65">
        <v>0</v>
      </c>
      <c r="I566" s="65">
        <v>0</v>
      </c>
      <c r="J566" s="65">
        <v>0</v>
      </c>
      <c r="K566" s="65">
        <v>77</v>
      </c>
      <c r="L566" s="65">
        <v>0</v>
      </c>
      <c r="M566" s="65">
        <v>0</v>
      </c>
      <c r="N566" s="59">
        <f t="shared" si="93"/>
        <v>1987</v>
      </c>
      <c r="O566" s="29"/>
    </row>
    <row r="567" spans="1:15" ht="34.5" customHeight="1">
      <c r="A567" s="725">
        <v>12100107</v>
      </c>
      <c r="B567" s="15" t="s">
        <v>994</v>
      </c>
      <c r="C567" s="43" t="s">
        <v>1073</v>
      </c>
      <c r="D567" s="410" t="s">
        <v>995</v>
      </c>
      <c r="E567" s="377">
        <v>15</v>
      </c>
      <c r="F567" s="65">
        <v>1390</v>
      </c>
      <c r="G567" s="65">
        <v>0</v>
      </c>
      <c r="H567" s="65">
        <v>0</v>
      </c>
      <c r="I567" s="65">
        <v>0</v>
      </c>
      <c r="J567" s="65">
        <v>0</v>
      </c>
      <c r="K567" s="65">
        <v>123</v>
      </c>
      <c r="L567" s="65">
        <v>0</v>
      </c>
      <c r="M567" s="65">
        <v>0</v>
      </c>
      <c r="N567" s="59">
        <f t="shared" si="93"/>
        <v>1513</v>
      </c>
      <c r="O567" s="29"/>
    </row>
    <row r="568" spans="1:15" ht="34.5" customHeight="1">
      <c r="A568" s="725">
        <v>12100108</v>
      </c>
      <c r="B568" s="108" t="s">
        <v>997</v>
      </c>
      <c r="C568" s="43" t="s">
        <v>1061</v>
      </c>
      <c r="D568" s="410" t="s">
        <v>998</v>
      </c>
      <c r="E568" s="377">
        <v>15</v>
      </c>
      <c r="F568" s="65">
        <v>4118</v>
      </c>
      <c r="G568" s="65">
        <v>0</v>
      </c>
      <c r="H568" s="65">
        <v>0</v>
      </c>
      <c r="I568" s="65">
        <v>0</v>
      </c>
      <c r="J568" s="65">
        <v>368</v>
      </c>
      <c r="K568" s="65">
        <v>0</v>
      </c>
      <c r="L568" s="65">
        <v>0</v>
      </c>
      <c r="M568" s="65">
        <v>0</v>
      </c>
      <c r="N568" s="59">
        <f t="shared" si="93"/>
        <v>3750</v>
      </c>
      <c r="O568" s="29"/>
    </row>
    <row r="569" spans="1:15" ht="34.5" customHeight="1">
      <c r="A569" s="725">
        <v>12100148</v>
      </c>
      <c r="B569" s="15" t="s">
        <v>999</v>
      </c>
      <c r="C569" s="43" t="s">
        <v>1075</v>
      </c>
      <c r="D569" s="410" t="s">
        <v>1000</v>
      </c>
      <c r="E569" s="377">
        <v>15</v>
      </c>
      <c r="F569" s="65">
        <v>1160</v>
      </c>
      <c r="G569" s="65">
        <v>0</v>
      </c>
      <c r="H569" s="65">
        <v>0</v>
      </c>
      <c r="I569" s="65">
        <v>0</v>
      </c>
      <c r="J569" s="65">
        <v>0</v>
      </c>
      <c r="K569" s="65">
        <v>137</v>
      </c>
      <c r="L569" s="65">
        <v>0</v>
      </c>
      <c r="M569" s="65">
        <v>0</v>
      </c>
      <c r="N569" s="59">
        <f t="shared" si="93"/>
        <v>1297</v>
      </c>
      <c r="O569" s="29"/>
    </row>
    <row r="570" spans="1:15" ht="34.5" customHeight="1">
      <c r="A570" s="725">
        <v>12100110</v>
      </c>
      <c r="B570" s="15" t="s">
        <v>1008</v>
      </c>
      <c r="C570" s="43" t="s">
        <v>1096</v>
      </c>
      <c r="D570" s="410" t="s">
        <v>1009</v>
      </c>
      <c r="E570" s="377">
        <v>15</v>
      </c>
      <c r="F570" s="65">
        <v>2772</v>
      </c>
      <c r="G570" s="65">
        <v>0</v>
      </c>
      <c r="H570" s="65">
        <v>0</v>
      </c>
      <c r="I570" s="65">
        <v>0</v>
      </c>
      <c r="J570" s="65">
        <v>52</v>
      </c>
      <c r="K570" s="65">
        <v>0</v>
      </c>
      <c r="L570" s="65">
        <v>0</v>
      </c>
      <c r="M570" s="65">
        <v>0</v>
      </c>
      <c r="N570" s="59">
        <f t="shared" si="93"/>
        <v>2720</v>
      </c>
      <c r="O570" s="29"/>
    </row>
    <row r="571" spans="1:15" ht="34.5" customHeight="1">
      <c r="A571" s="725">
        <v>12100111</v>
      </c>
      <c r="B571" s="15" t="s">
        <v>1010</v>
      </c>
      <c r="C571" s="43" t="s">
        <v>1078</v>
      </c>
      <c r="D571" s="410" t="s">
        <v>1011</v>
      </c>
      <c r="E571" s="377">
        <v>15</v>
      </c>
      <c r="F571" s="65">
        <v>3177</v>
      </c>
      <c r="G571" s="65">
        <v>0</v>
      </c>
      <c r="H571" s="65">
        <v>0</v>
      </c>
      <c r="I571" s="65">
        <v>0</v>
      </c>
      <c r="J571" s="65">
        <v>117</v>
      </c>
      <c r="K571" s="65">
        <v>0</v>
      </c>
      <c r="L571" s="65">
        <v>0</v>
      </c>
      <c r="M571" s="65">
        <v>0</v>
      </c>
      <c r="N571" s="59">
        <f t="shared" si="93"/>
        <v>3060</v>
      </c>
      <c r="O571" s="29"/>
    </row>
    <row r="572" spans="1:15" ht="34.5" customHeight="1">
      <c r="A572" s="725">
        <v>12100112</v>
      </c>
      <c r="B572" s="15" t="s">
        <v>1015</v>
      </c>
      <c r="C572" s="43" t="s">
        <v>1081</v>
      </c>
      <c r="D572" s="410" t="s">
        <v>1016</v>
      </c>
      <c r="E572" s="377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77</v>
      </c>
      <c r="L572" s="65">
        <v>0</v>
      </c>
      <c r="M572" s="65">
        <v>0</v>
      </c>
      <c r="N572" s="59">
        <f t="shared" si="93"/>
        <v>1987</v>
      </c>
      <c r="O572" s="29"/>
    </row>
    <row r="573" spans="1:15" ht="34.5" customHeight="1">
      <c r="A573" s="725">
        <v>12100113</v>
      </c>
      <c r="B573" s="15" t="s">
        <v>1021</v>
      </c>
      <c r="C573" s="43" t="s">
        <v>1085</v>
      </c>
      <c r="D573" s="410" t="s">
        <v>981</v>
      </c>
      <c r="E573" s="377">
        <v>15</v>
      </c>
      <c r="F573" s="65">
        <v>4052</v>
      </c>
      <c r="G573" s="65">
        <v>270</v>
      </c>
      <c r="H573" s="65">
        <v>0</v>
      </c>
      <c r="I573" s="65">
        <v>0</v>
      </c>
      <c r="J573" s="65">
        <v>357</v>
      </c>
      <c r="K573" s="65">
        <v>0</v>
      </c>
      <c r="L573" s="65">
        <v>0</v>
      </c>
      <c r="M573" s="65">
        <v>0</v>
      </c>
      <c r="N573" s="59">
        <f>F573+G573+H573+I573-J573+K573-L573+M573</f>
        <v>3965</v>
      </c>
      <c r="O573" s="29"/>
    </row>
    <row r="574" spans="1:15" ht="21" customHeight="1">
      <c r="A574" s="611" t="s">
        <v>69</v>
      </c>
      <c r="B574" s="612"/>
      <c r="C574" s="616"/>
      <c r="D574" s="635"/>
      <c r="E574" s="636"/>
      <c r="F574" s="637">
        <f>SUM(F562:F573)</f>
        <v>34036</v>
      </c>
      <c r="G574" s="637">
        <f>SUM(G562:G573)</f>
        <v>270</v>
      </c>
      <c r="H574" s="637">
        <f aca="true" t="shared" si="94" ref="H574:M574">SUM(H562:H573)</f>
        <v>0</v>
      </c>
      <c r="I574" s="637">
        <f t="shared" si="94"/>
        <v>550</v>
      </c>
      <c r="J574" s="637">
        <f t="shared" si="94"/>
        <v>1815</v>
      </c>
      <c r="K574" s="637">
        <f t="shared" si="94"/>
        <v>524</v>
      </c>
      <c r="L574" s="637">
        <f t="shared" si="94"/>
        <v>250</v>
      </c>
      <c r="M574" s="637">
        <f t="shared" si="94"/>
        <v>0</v>
      </c>
      <c r="N574" s="637">
        <f>SUM(N562:N573)</f>
        <v>33315</v>
      </c>
      <c r="O574" s="609"/>
    </row>
    <row r="575" spans="1:15" s="103" customFormat="1" ht="22.5" customHeight="1">
      <c r="A575" s="56"/>
      <c r="B575" s="52" t="s">
        <v>31</v>
      </c>
      <c r="C575" s="68"/>
      <c r="D575" s="68"/>
      <c r="E575" s="375"/>
      <c r="F575" s="69">
        <f>F574</f>
        <v>34036</v>
      </c>
      <c r="G575" s="69">
        <f>G574</f>
        <v>270</v>
      </c>
      <c r="H575" s="69">
        <f aca="true" t="shared" si="95" ref="H575:M575">H574</f>
        <v>0</v>
      </c>
      <c r="I575" s="69">
        <f t="shared" si="95"/>
        <v>550</v>
      </c>
      <c r="J575" s="69">
        <f t="shared" si="95"/>
        <v>1815</v>
      </c>
      <c r="K575" s="69">
        <f t="shared" si="95"/>
        <v>524</v>
      </c>
      <c r="L575" s="69">
        <f t="shared" si="95"/>
        <v>250</v>
      </c>
      <c r="M575" s="69">
        <f t="shared" si="95"/>
        <v>0</v>
      </c>
      <c r="N575" s="69">
        <f>N574</f>
        <v>33315</v>
      </c>
      <c r="O575" s="58"/>
    </row>
    <row r="576" spans="1:15" s="103" customFormat="1" ht="44.25" customHeight="1">
      <c r="A576" s="451"/>
      <c r="B576" s="452"/>
      <c r="C576" s="452"/>
      <c r="D576" s="452" t="s">
        <v>536</v>
      </c>
      <c r="F576" s="453"/>
      <c r="G576" s="452"/>
      <c r="H576" s="452"/>
      <c r="J576" s="457" t="s">
        <v>537</v>
      </c>
      <c r="K576" s="452"/>
      <c r="L576" s="452"/>
      <c r="N576" s="452" t="s">
        <v>537</v>
      </c>
      <c r="O576" s="454"/>
    </row>
    <row r="577" spans="1:15" s="103" customFormat="1" ht="15.75" customHeight="1">
      <c r="A577" s="451" t="s">
        <v>545</v>
      </c>
      <c r="B577" s="452"/>
      <c r="C577" s="452"/>
      <c r="D577" s="457" t="s">
        <v>813</v>
      </c>
      <c r="E577" s="452"/>
      <c r="F577" s="453"/>
      <c r="G577" s="452"/>
      <c r="H577" s="452"/>
      <c r="J577" s="457" t="s">
        <v>621</v>
      </c>
      <c r="K577" s="452"/>
      <c r="L577" s="451"/>
      <c r="N577" s="457" t="s">
        <v>622</v>
      </c>
      <c r="O577" s="455"/>
    </row>
    <row r="578" spans="1:15" s="103" customFormat="1" ht="16.5" customHeight="1">
      <c r="A578" s="451"/>
      <c r="B578" s="452"/>
      <c r="C578" s="452"/>
      <c r="D578" s="457" t="s">
        <v>814</v>
      </c>
      <c r="E578" s="452"/>
      <c r="F578" s="453"/>
      <c r="G578" s="452"/>
      <c r="H578" s="452"/>
      <c r="J578" s="456" t="s">
        <v>534</v>
      </c>
      <c r="K578" s="452"/>
      <c r="L578" s="452"/>
      <c r="N578" s="457" t="s">
        <v>535</v>
      </c>
      <c r="O578" s="454"/>
    </row>
    <row r="579" spans="1:15" ht="27.75" customHeight="1">
      <c r="A579" s="183" t="s">
        <v>0</v>
      </c>
      <c r="B579" s="33"/>
      <c r="C579" s="169" t="s">
        <v>851</v>
      </c>
      <c r="D579" s="169"/>
      <c r="E579" s="327"/>
      <c r="F579" s="4"/>
      <c r="G579" s="4"/>
      <c r="H579" s="4"/>
      <c r="I579" s="4"/>
      <c r="J579" s="4"/>
      <c r="K579" s="4"/>
      <c r="L579" s="4"/>
      <c r="M579" s="4"/>
      <c r="N579" s="4"/>
      <c r="O579" s="27"/>
    </row>
    <row r="580" spans="1:15" ht="20.25" customHeight="1">
      <c r="A580" s="6"/>
      <c r="B580" s="177" t="s">
        <v>1122</v>
      </c>
      <c r="C580" s="413"/>
      <c r="D580" s="7"/>
      <c r="E580" s="317"/>
      <c r="F580" s="7"/>
      <c r="G580" s="7"/>
      <c r="H580" s="7"/>
      <c r="I580" s="8"/>
      <c r="J580" s="7"/>
      <c r="K580" s="7"/>
      <c r="L580" s="8"/>
      <c r="M580" s="7"/>
      <c r="N580" s="7"/>
      <c r="O580" s="402" t="s">
        <v>1290</v>
      </c>
    </row>
    <row r="581" spans="1:15" ht="24.75">
      <c r="A581" s="10"/>
      <c r="B581" s="44"/>
      <c r="C581" s="11"/>
      <c r="D581" s="95" t="s">
        <v>1462</v>
      </c>
      <c r="E581" s="318"/>
      <c r="F581" s="12"/>
      <c r="G581" s="12"/>
      <c r="H581" s="12"/>
      <c r="I581" s="12"/>
      <c r="J581" s="12"/>
      <c r="K581" s="12"/>
      <c r="L581" s="13"/>
      <c r="M581" s="12"/>
      <c r="N581" s="12"/>
      <c r="O581" s="796"/>
    </row>
    <row r="582" spans="1:15" s="64" customFormat="1" ht="30.75" customHeight="1" thickBot="1">
      <c r="A582" s="46" t="s">
        <v>497</v>
      </c>
      <c r="B582" s="62" t="s">
        <v>498</v>
      </c>
      <c r="C582" s="62" t="s">
        <v>1</v>
      </c>
      <c r="D582" s="62" t="s">
        <v>496</v>
      </c>
      <c r="E582" s="339" t="s">
        <v>507</v>
      </c>
      <c r="F582" s="26" t="s">
        <v>493</v>
      </c>
      <c r="G582" s="26" t="s">
        <v>494</v>
      </c>
      <c r="H582" s="26" t="s">
        <v>33</v>
      </c>
      <c r="I582" s="26" t="s">
        <v>400</v>
      </c>
      <c r="J582" s="26" t="s">
        <v>17</v>
      </c>
      <c r="K582" s="26" t="s">
        <v>18</v>
      </c>
      <c r="L582" s="26" t="s">
        <v>503</v>
      </c>
      <c r="M582" s="26" t="s">
        <v>30</v>
      </c>
      <c r="N582" s="26" t="s">
        <v>29</v>
      </c>
      <c r="O582" s="63" t="s">
        <v>19</v>
      </c>
    </row>
    <row r="583" spans="1:15" ht="25.5" customHeight="1" thickTop="1">
      <c r="A583" s="100" t="s">
        <v>979</v>
      </c>
      <c r="B583" s="79"/>
      <c r="C583" s="81"/>
      <c r="D583" s="82"/>
      <c r="E583" s="343"/>
      <c r="F583" s="79"/>
      <c r="G583" s="79"/>
      <c r="H583" s="79"/>
      <c r="I583" s="79"/>
      <c r="J583" s="79"/>
      <c r="K583" s="79"/>
      <c r="L583" s="79"/>
      <c r="M583" s="79"/>
      <c r="N583" s="79"/>
      <c r="O583" s="76"/>
    </row>
    <row r="584" spans="1:15" ht="40.5" customHeight="1">
      <c r="A584" s="725">
        <v>12200101</v>
      </c>
      <c r="B584" s="745" t="s">
        <v>972</v>
      </c>
      <c r="C584" s="43" t="s">
        <v>1076</v>
      </c>
      <c r="D584" s="410" t="s">
        <v>973</v>
      </c>
      <c r="E584" s="377">
        <v>15</v>
      </c>
      <c r="F584" s="65">
        <v>3707</v>
      </c>
      <c r="G584" s="65">
        <v>2310</v>
      </c>
      <c r="H584" s="65">
        <v>0</v>
      </c>
      <c r="I584" s="65">
        <v>0</v>
      </c>
      <c r="J584" s="65">
        <v>302</v>
      </c>
      <c r="K584" s="65">
        <v>0</v>
      </c>
      <c r="L584" s="59">
        <v>0</v>
      </c>
      <c r="M584" s="65">
        <v>0</v>
      </c>
      <c r="N584" s="59">
        <f aca="true" t="shared" si="96" ref="N584:N590">F584+G584+H584+I584-J584+K584-L584+M584</f>
        <v>5715</v>
      </c>
      <c r="O584" s="29"/>
    </row>
    <row r="585" spans="1:15" s="41" customFormat="1" ht="40.5" customHeight="1">
      <c r="A585" s="725">
        <v>12200103</v>
      </c>
      <c r="B585" s="59" t="s">
        <v>986</v>
      </c>
      <c r="C585" s="43" t="s">
        <v>1068</v>
      </c>
      <c r="D585" s="410" t="s">
        <v>987</v>
      </c>
      <c r="E585" s="377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6"/>
        <v>2271</v>
      </c>
      <c r="O585" s="104"/>
    </row>
    <row r="586" spans="1:15" s="41" customFormat="1" ht="40.5" customHeight="1">
      <c r="A586" s="725">
        <v>12200104</v>
      </c>
      <c r="B586" s="59" t="s">
        <v>988</v>
      </c>
      <c r="C586" s="43" t="s">
        <v>1069</v>
      </c>
      <c r="D586" s="410" t="s">
        <v>989</v>
      </c>
      <c r="E586" s="377">
        <v>15</v>
      </c>
      <c r="F586" s="65">
        <v>2235</v>
      </c>
      <c r="G586" s="65">
        <v>0</v>
      </c>
      <c r="H586" s="65">
        <v>0</v>
      </c>
      <c r="I586" s="65">
        <v>0</v>
      </c>
      <c r="J586" s="65">
        <v>0</v>
      </c>
      <c r="K586" s="65">
        <v>36</v>
      </c>
      <c r="L586" s="65">
        <v>0</v>
      </c>
      <c r="M586" s="65">
        <v>0</v>
      </c>
      <c r="N586" s="59">
        <f t="shared" si="96"/>
        <v>2271</v>
      </c>
      <c r="O586" s="104"/>
    </row>
    <row r="587" spans="1:15" s="41" customFormat="1" ht="40.5" customHeight="1">
      <c r="A587" s="725">
        <v>12200105</v>
      </c>
      <c r="B587" s="59" t="s">
        <v>990</v>
      </c>
      <c r="C587" s="43" t="s">
        <v>1070</v>
      </c>
      <c r="D587" s="410" t="s">
        <v>987</v>
      </c>
      <c r="E587" s="377">
        <v>15</v>
      </c>
      <c r="F587" s="65">
        <v>2146</v>
      </c>
      <c r="G587" s="65">
        <v>0</v>
      </c>
      <c r="H587" s="65">
        <v>0</v>
      </c>
      <c r="I587" s="65">
        <v>0</v>
      </c>
      <c r="J587" s="65">
        <v>0</v>
      </c>
      <c r="K587" s="65">
        <v>59</v>
      </c>
      <c r="L587" s="65">
        <v>0</v>
      </c>
      <c r="M587" s="65">
        <v>0</v>
      </c>
      <c r="N587" s="59">
        <f t="shared" si="96"/>
        <v>2205</v>
      </c>
      <c r="O587" s="104"/>
    </row>
    <row r="588" spans="1:15" s="41" customFormat="1" ht="40.5" customHeight="1">
      <c r="A588" s="725">
        <v>12200107</v>
      </c>
      <c r="B588" s="59" t="s">
        <v>992</v>
      </c>
      <c r="C588" s="43" t="s">
        <v>1071</v>
      </c>
      <c r="D588" s="410" t="s">
        <v>987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6"/>
        <v>2271</v>
      </c>
      <c r="O588" s="104"/>
    </row>
    <row r="589" spans="1:15" s="41" customFormat="1" ht="40.5" customHeight="1">
      <c r="A589" s="725">
        <v>12200108</v>
      </c>
      <c r="B589" s="14" t="s">
        <v>996</v>
      </c>
      <c r="C589" s="43" t="s">
        <v>1091</v>
      </c>
      <c r="D589" s="410" t="s">
        <v>989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ht="40.5" customHeight="1">
      <c r="A590" s="725">
        <v>12200148</v>
      </c>
      <c r="B590" s="15" t="s">
        <v>1007</v>
      </c>
      <c r="C590" s="43" t="s">
        <v>1077</v>
      </c>
      <c r="D590" s="410" t="s">
        <v>991</v>
      </c>
      <c r="E590" s="377">
        <v>15</v>
      </c>
      <c r="F590" s="65">
        <v>3000</v>
      </c>
      <c r="G590" s="65">
        <v>770</v>
      </c>
      <c r="H590" s="65">
        <v>0</v>
      </c>
      <c r="I590" s="65">
        <v>0</v>
      </c>
      <c r="J590" s="65">
        <v>77</v>
      </c>
      <c r="K590" s="65">
        <v>0</v>
      </c>
      <c r="L590" s="65">
        <v>0</v>
      </c>
      <c r="M590" s="65">
        <v>0</v>
      </c>
      <c r="N590" s="59">
        <f t="shared" si="96"/>
        <v>3693</v>
      </c>
      <c r="O590" s="29"/>
    </row>
    <row r="591" spans="1:15" ht="21.75" customHeight="1">
      <c r="A591" s="611" t="s">
        <v>69</v>
      </c>
      <c r="B591" s="612"/>
      <c r="C591" s="616"/>
      <c r="D591" s="616"/>
      <c r="E591" s="636"/>
      <c r="F591" s="615">
        <f aca="true" t="shared" si="97" ref="F591:M591">SUM(F584:F590)</f>
        <v>17793</v>
      </c>
      <c r="G591" s="615">
        <f>SUM(G584:G590)</f>
        <v>3080</v>
      </c>
      <c r="H591" s="615">
        <f t="shared" si="97"/>
        <v>0</v>
      </c>
      <c r="I591" s="615">
        <f t="shared" si="97"/>
        <v>0</v>
      </c>
      <c r="J591" s="615">
        <f t="shared" si="97"/>
        <v>379</v>
      </c>
      <c r="K591" s="615">
        <f t="shared" si="97"/>
        <v>203</v>
      </c>
      <c r="L591" s="615">
        <f t="shared" si="97"/>
        <v>0</v>
      </c>
      <c r="M591" s="615">
        <f t="shared" si="97"/>
        <v>0</v>
      </c>
      <c r="N591" s="615">
        <f>SUM(N584:N590)</f>
        <v>20697</v>
      </c>
      <c r="O591" s="609"/>
    </row>
    <row r="592" spans="1:15" s="23" customFormat="1" ht="23.25" customHeight="1">
      <c r="A592" s="92"/>
      <c r="B592" s="52" t="s">
        <v>31</v>
      </c>
      <c r="C592" s="71"/>
      <c r="D592" s="71"/>
      <c r="E592" s="345"/>
      <c r="F592" s="71">
        <f aca="true" t="shared" si="98" ref="F592:M592">F591</f>
        <v>17793</v>
      </c>
      <c r="G592" s="71">
        <f>G591</f>
        <v>3080</v>
      </c>
      <c r="H592" s="71">
        <f t="shared" si="98"/>
        <v>0</v>
      </c>
      <c r="I592" s="71">
        <f t="shared" si="98"/>
        <v>0</v>
      </c>
      <c r="J592" s="71">
        <f t="shared" si="98"/>
        <v>379</v>
      </c>
      <c r="K592" s="71">
        <f t="shared" si="98"/>
        <v>203</v>
      </c>
      <c r="L592" s="71">
        <f t="shared" si="98"/>
        <v>0</v>
      </c>
      <c r="M592" s="71">
        <f t="shared" si="98"/>
        <v>0</v>
      </c>
      <c r="N592" s="71">
        <f>N591</f>
        <v>20697</v>
      </c>
      <c r="O592" s="58"/>
    </row>
    <row r="593" spans="1:15" s="37" customFormat="1" ht="26.25" customHeight="1">
      <c r="A593" s="24"/>
      <c r="B593" s="72"/>
      <c r="C593" s="8"/>
      <c r="D593" s="8"/>
      <c r="E593" s="317"/>
      <c r="F593" s="25"/>
      <c r="G593" s="25"/>
      <c r="H593" s="25"/>
      <c r="I593" s="25"/>
      <c r="J593" s="25"/>
      <c r="K593" s="25"/>
      <c r="L593" s="25"/>
      <c r="M593" s="25"/>
      <c r="N593" s="25"/>
      <c r="O593" s="31"/>
    </row>
    <row r="594" spans="1:15" ht="17.25" customHeight="1">
      <c r="A594" s="451"/>
      <c r="B594" s="452"/>
      <c r="C594" s="452"/>
      <c r="D594" s="452" t="s">
        <v>1059</v>
      </c>
      <c r="F594" s="453"/>
      <c r="G594" s="452"/>
      <c r="H594" s="452"/>
      <c r="J594" s="466" t="s">
        <v>537</v>
      </c>
      <c r="K594" s="1097"/>
      <c r="L594" s="1097"/>
      <c r="M594" s="2"/>
      <c r="N594" s="452" t="s">
        <v>537</v>
      </c>
      <c r="O594" s="454"/>
    </row>
    <row r="595" spans="1:15" s="103" customFormat="1" ht="14.25" customHeight="1">
      <c r="A595" s="451" t="s">
        <v>545</v>
      </c>
      <c r="B595" s="452"/>
      <c r="C595" s="452"/>
      <c r="D595" s="457" t="s">
        <v>813</v>
      </c>
      <c r="E595" s="452"/>
      <c r="F595" s="453"/>
      <c r="G595" s="452"/>
      <c r="H595" s="1097" t="s">
        <v>621</v>
      </c>
      <c r="I595" s="1097"/>
      <c r="J595" s="1097"/>
      <c r="K595" s="1097"/>
      <c r="L595" s="451"/>
      <c r="M595" s="452" t="s">
        <v>622</v>
      </c>
      <c r="N595" s="452"/>
      <c r="O595" s="455"/>
    </row>
    <row r="596" spans="1:15" s="103" customFormat="1" ht="14.25" customHeight="1">
      <c r="A596" s="451"/>
      <c r="B596" s="452"/>
      <c r="C596" s="452"/>
      <c r="D596" s="457" t="s">
        <v>814</v>
      </c>
      <c r="E596" s="452"/>
      <c r="F596" s="453"/>
      <c r="G596" s="452"/>
      <c r="H596" s="1098" t="s">
        <v>534</v>
      </c>
      <c r="I596" s="1098"/>
      <c r="J596" s="1098"/>
      <c r="K596" s="1098"/>
      <c r="L596" s="465"/>
      <c r="M596" s="452" t="s">
        <v>535</v>
      </c>
      <c r="N596" s="452"/>
      <c r="O596" s="454"/>
    </row>
    <row r="597" spans="1:15" ht="33" customHeight="1">
      <c r="A597" s="183" t="s">
        <v>0</v>
      </c>
      <c r="B597" s="33"/>
      <c r="C597" s="169" t="s">
        <v>851</v>
      </c>
      <c r="D597" s="169"/>
      <c r="E597" s="327"/>
      <c r="F597" s="4"/>
      <c r="G597" s="4"/>
      <c r="H597" s="4"/>
      <c r="I597" s="4"/>
      <c r="J597" s="4"/>
      <c r="K597" s="4"/>
      <c r="L597" s="4"/>
      <c r="M597" s="4"/>
      <c r="N597" s="4"/>
      <c r="O597" s="27"/>
    </row>
    <row r="598" spans="1:15" ht="19.5" customHeight="1">
      <c r="A598" s="6"/>
      <c r="B598" s="177" t="s">
        <v>24</v>
      </c>
      <c r="C598" s="413"/>
      <c r="D598" s="7"/>
      <c r="E598" s="317"/>
      <c r="F598" s="7"/>
      <c r="G598" s="7"/>
      <c r="H598" s="7"/>
      <c r="I598" s="8"/>
      <c r="J598" s="7"/>
      <c r="K598" s="7"/>
      <c r="L598" s="8"/>
      <c r="M598" s="7"/>
      <c r="N598" s="7"/>
      <c r="O598" s="402" t="s">
        <v>1291</v>
      </c>
    </row>
    <row r="599" spans="1:15" s="218" customFormat="1" ht="25.5" customHeight="1">
      <c r="A599" s="10"/>
      <c r="B599" s="44"/>
      <c r="C599" s="414"/>
      <c r="D599" s="95" t="s">
        <v>1462</v>
      </c>
      <c r="E599" s="318"/>
      <c r="F599" s="12"/>
      <c r="G599" s="12"/>
      <c r="H599" s="12"/>
      <c r="I599" s="12"/>
      <c r="J599" s="12"/>
      <c r="K599" s="12"/>
      <c r="L599" s="12"/>
      <c r="M599" s="12"/>
      <c r="N599" s="12"/>
      <c r="O599" s="28"/>
    </row>
    <row r="600" spans="1:15" ht="27.75" customHeight="1">
      <c r="A600" s="211" t="s">
        <v>497</v>
      </c>
      <c r="B600" s="212" t="s">
        <v>498</v>
      </c>
      <c r="C600" s="425" t="s">
        <v>1</v>
      </c>
      <c r="D600" s="212" t="s">
        <v>496</v>
      </c>
      <c r="E600" s="365" t="s">
        <v>507</v>
      </c>
      <c r="F600" s="239" t="s">
        <v>493</v>
      </c>
      <c r="G600" s="239" t="s">
        <v>494</v>
      </c>
      <c r="H600" s="239" t="s">
        <v>33</v>
      </c>
      <c r="I600" s="239" t="s">
        <v>495</v>
      </c>
      <c r="J600" s="239" t="s">
        <v>17</v>
      </c>
      <c r="K600" s="303" t="s">
        <v>18</v>
      </c>
      <c r="L600" s="239" t="s">
        <v>503</v>
      </c>
      <c r="M600" s="234" t="s">
        <v>30</v>
      </c>
      <c r="N600" s="234" t="s">
        <v>499</v>
      </c>
      <c r="O600" s="258" t="s">
        <v>19</v>
      </c>
    </row>
    <row r="601" spans="1:15" ht="22.5" customHeight="1">
      <c r="A601" s="100" t="s">
        <v>300</v>
      </c>
      <c r="B601" s="77"/>
      <c r="C601" s="416"/>
      <c r="D601" s="77"/>
      <c r="E601" s="340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3" customHeight="1">
      <c r="A602" s="170">
        <v>1300001</v>
      </c>
      <c r="B602" s="14" t="s">
        <v>684</v>
      </c>
      <c r="C602" s="680" t="s">
        <v>723</v>
      </c>
      <c r="D602" s="410" t="s">
        <v>685</v>
      </c>
      <c r="E602" s="348">
        <v>15</v>
      </c>
      <c r="F602" s="59">
        <v>4103</v>
      </c>
      <c r="G602" s="59">
        <v>0</v>
      </c>
      <c r="H602" s="59">
        <v>0</v>
      </c>
      <c r="I602" s="59">
        <v>0</v>
      </c>
      <c r="J602" s="59">
        <v>366</v>
      </c>
      <c r="K602" s="59">
        <v>0</v>
      </c>
      <c r="L602" s="59">
        <v>0</v>
      </c>
      <c r="M602" s="59">
        <v>0</v>
      </c>
      <c r="N602" s="59">
        <f>F602+G602+H602+I602-J602+K602-L602+M602</f>
        <v>3737</v>
      </c>
      <c r="O602" s="29"/>
    </row>
    <row r="603" spans="1:15" ht="33" customHeight="1">
      <c r="A603" s="120">
        <v>15200202</v>
      </c>
      <c r="B603" s="14" t="s">
        <v>303</v>
      </c>
      <c r="C603" s="166" t="s">
        <v>304</v>
      </c>
      <c r="D603" s="410" t="s">
        <v>305</v>
      </c>
      <c r="E603" s="348">
        <v>15</v>
      </c>
      <c r="F603" s="59">
        <v>1806</v>
      </c>
      <c r="G603" s="59">
        <v>0</v>
      </c>
      <c r="H603" s="59">
        <v>0</v>
      </c>
      <c r="I603" s="59">
        <v>0</v>
      </c>
      <c r="J603" s="59">
        <v>0</v>
      </c>
      <c r="K603" s="59">
        <v>84</v>
      </c>
      <c r="L603" s="59">
        <v>0</v>
      </c>
      <c r="M603" s="59">
        <v>0</v>
      </c>
      <c r="N603" s="59">
        <f>F603+G603+H603+I603-J603+K603-L603+M603</f>
        <v>1890</v>
      </c>
      <c r="O603" s="29"/>
    </row>
    <row r="604" spans="1:15" ht="33" customHeight="1">
      <c r="A604" s="120">
        <v>17100301</v>
      </c>
      <c r="B604" s="14" t="s">
        <v>306</v>
      </c>
      <c r="C604" s="166" t="s">
        <v>307</v>
      </c>
      <c r="D604" s="410" t="s">
        <v>436</v>
      </c>
      <c r="E604" s="348">
        <v>15</v>
      </c>
      <c r="F604" s="59">
        <v>1638</v>
      </c>
      <c r="G604" s="59">
        <v>0</v>
      </c>
      <c r="H604" s="59">
        <v>0</v>
      </c>
      <c r="I604" s="59">
        <v>0</v>
      </c>
      <c r="J604" s="59">
        <v>0</v>
      </c>
      <c r="K604" s="59">
        <v>107</v>
      </c>
      <c r="L604" s="59">
        <v>0</v>
      </c>
      <c r="M604" s="59">
        <v>0</v>
      </c>
      <c r="N604" s="59">
        <f>F604+G604+H604+I604-J604+K604-L604+M604</f>
        <v>1745</v>
      </c>
      <c r="O604" s="29"/>
    </row>
    <row r="605" spans="1:15" ht="21" customHeight="1">
      <c r="A605" s="603" t="s">
        <v>69</v>
      </c>
      <c r="B605" s="627"/>
      <c r="C605" s="617"/>
      <c r="D605" s="628"/>
      <c r="E605" s="629"/>
      <c r="F605" s="633">
        <f>SUM(F602:F604)</f>
        <v>7547</v>
      </c>
      <c r="G605" s="633">
        <f aca="true" t="shared" si="99" ref="G605:M605">SUM(G602:G604)</f>
        <v>0</v>
      </c>
      <c r="H605" s="633">
        <f t="shared" si="99"/>
        <v>0</v>
      </c>
      <c r="I605" s="633">
        <f t="shared" si="99"/>
        <v>0</v>
      </c>
      <c r="J605" s="633">
        <f>SUM(J602:J604)</f>
        <v>366</v>
      </c>
      <c r="K605" s="633">
        <f t="shared" si="99"/>
        <v>191</v>
      </c>
      <c r="L605" s="633">
        <f t="shared" si="99"/>
        <v>0</v>
      </c>
      <c r="M605" s="633">
        <f t="shared" si="99"/>
        <v>0</v>
      </c>
      <c r="N605" s="633">
        <f>SUM(N602:N604)</f>
        <v>7372</v>
      </c>
      <c r="O605" s="609"/>
    </row>
    <row r="606" spans="1:15" ht="22.5" customHeight="1">
      <c r="A606" s="100" t="s">
        <v>308</v>
      </c>
      <c r="B606" s="74"/>
      <c r="C606" s="416"/>
      <c r="D606" s="75"/>
      <c r="E606" s="337"/>
      <c r="F606" s="74"/>
      <c r="G606" s="74"/>
      <c r="H606" s="74"/>
      <c r="I606" s="74"/>
      <c r="J606" s="74"/>
      <c r="K606" s="74"/>
      <c r="L606" s="74"/>
      <c r="M606" s="74"/>
      <c r="N606" s="74"/>
      <c r="O606" s="76"/>
    </row>
    <row r="607" spans="1:15" ht="33" customHeight="1">
      <c r="A607" s="170">
        <v>1310002</v>
      </c>
      <c r="B607" s="59" t="s">
        <v>686</v>
      </c>
      <c r="C607" s="680" t="s">
        <v>724</v>
      </c>
      <c r="D607" s="410" t="s">
        <v>687</v>
      </c>
      <c r="E607" s="348">
        <v>15</v>
      </c>
      <c r="F607" s="59">
        <v>2831</v>
      </c>
      <c r="G607" s="59">
        <v>0</v>
      </c>
      <c r="H607" s="59">
        <v>0</v>
      </c>
      <c r="I607" s="59">
        <v>0</v>
      </c>
      <c r="J607" s="59">
        <v>59</v>
      </c>
      <c r="K607" s="59">
        <v>0</v>
      </c>
      <c r="L607" s="14">
        <v>0</v>
      </c>
      <c r="M607" s="59">
        <v>0</v>
      </c>
      <c r="N607" s="59">
        <f>F607+G607+H607+I607-J607+K607-L607+M607</f>
        <v>2772</v>
      </c>
      <c r="O607" s="685"/>
    </row>
    <row r="608" spans="1:15" ht="33" customHeight="1">
      <c r="A608" s="120">
        <v>13100201</v>
      </c>
      <c r="B608" s="59" t="s">
        <v>309</v>
      </c>
      <c r="C608" s="166" t="s">
        <v>310</v>
      </c>
      <c r="D608" s="410" t="s">
        <v>427</v>
      </c>
      <c r="E608" s="348">
        <v>15</v>
      </c>
      <c r="F608" s="59">
        <v>4512</v>
      </c>
      <c r="G608" s="59">
        <v>0</v>
      </c>
      <c r="H608" s="59">
        <v>0</v>
      </c>
      <c r="I608" s="59">
        <v>0</v>
      </c>
      <c r="J608" s="59">
        <v>436</v>
      </c>
      <c r="K608" s="59">
        <v>0</v>
      </c>
      <c r="L608" s="59">
        <v>0</v>
      </c>
      <c r="M608" s="59">
        <v>0</v>
      </c>
      <c r="N608" s="59">
        <f>F608+G608+H608+I608-J608+K608-L608+M608</f>
        <v>4076</v>
      </c>
      <c r="O608" s="29"/>
    </row>
    <row r="609" spans="1:15" ht="33" customHeight="1">
      <c r="A609" s="120">
        <v>13100202</v>
      </c>
      <c r="B609" s="59" t="s">
        <v>311</v>
      </c>
      <c r="C609" s="166" t="s">
        <v>312</v>
      </c>
      <c r="D609" s="410" t="s">
        <v>427</v>
      </c>
      <c r="E609" s="348">
        <v>15</v>
      </c>
      <c r="F609" s="59">
        <v>4000</v>
      </c>
      <c r="G609" s="14">
        <v>0</v>
      </c>
      <c r="H609" s="59">
        <v>0</v>
      </c>
      <c r="I609" s="59">
        <v>0</v>
      </c>
      <c r="J609" s="59">
        <v>349</v>
      </c>
      <c r="K609" s="59">
        <v>0</v>
      </c>
      <c r="L609" s="59">
        <v>0</v>
      </c>
      <c r="M609" s="59">
        <v>0</v>
      </c>
      <c r="N609" s="59">
        <f>F609+G609+H609+I609-J609+K609-L609+M609</f>
        <v>3651</v>
      </c>
      <c r="O609" s="29"/>
    </row>
    <row r="610" spans="1:15" ht="33" customHeight="1">
      <c r="A610" s="120">
        <v>13100203</v>
      </c>
      <c r="B610" s="59" t="s">
        <v>313</v>
      </c>
      <c r="C610" s="166" t="s">
        <v>314</v>
      </c>
      <c r="D610" s="410" t="s">
        <v>427</v>
      </c>
      <c r="E610" s="348">
        <v>15</v>
      </c>
      <c r="F610" s="59">
        <v>2174</v>
      </c>
      <c r="G610" s="59">
        <v>0</v>
      </c>
      <c r="H610" s="59">
        <v>0</v>
      </c>
      <c r="I610" s="59">
        <v>0</v>
      </c>
      <c r="J610" s="59">
        <v>0</v>
      </c>
      <c r="K610" s="59">
        <v>56</v>
      </c>
      <c r="L610" s="59">
        <v>0</v>
      </c>
      <c r="M610" s="59">
        <v>0</v>
      </c>
      <c r="N610" s="59">
        <f>F610+G610+H610+I610-J610+K610-L610+M610</f>
        <v>2230</v>
      </c>
      <c r="O610" s="29"/>
    </row>
    <row r="611" spans="1:15" ht="21" customHeight="1">
      <c r="A611" s="603" t="s">
        <v>69</v>
      </c>
      <c r="B611" s="627"/>
      <c r="C611" s="617"/>
      <c r="D611" s="628"/>
      <c r="E611" s="629"/>
      <c r="F611" s="633">
        <f aca="true" t="shared" si="100" ref="F611:M611">SUM(F607:F610)</f>
        <v>13517</v>
      </c>
      <c r="G611" s="633">
        <f t="shared" si="100"/>
        <v>0</v>
      </c>
      <c r="H611" s="633">
        <f t="shared" si="100"/>
        <v>0</v>
      </c>
      <c r="I611" s="633">
        <f t="shared" si="100"/>
        <v>0</v>
      </c>
      <c r="J611" s="633">
        <f>SUM(J607:J610)</f>
        <v>844</v>
      </c>
      <c r="K611" s="633">
        <f t="shared" si="100"/>
        <v>56</v>
      </c>
      <c r="L611" s="633">
        <f t="shared" si="100"/>
        <v>0</v>
      </c>
      <c r="M611" s="633">
        <f t="shared" si="100"/>
        <v>0</v>
      </c>
      <c r="N611" s="633">
        <f>SUM(N607:N610)</f>
        <v>12729</v>
      </c>
      <c r="O611" s="609"/>
    </row>
    <row r="612" spans="1:15" ht="22.5" customHeight="1">
      <c r="A612" s="100" t="s">
        <v>611</v>
      </c>
      <c r="B612" s="77"/>
      <c r="C612" s="416"/>
      <c r="D612" s="77"/>
      <c r="E612" s="340"/>
      <c r="F612" s="77"/>
      <c r="G612" s="77"/>
      <c r="H612" s="77"/>
      <c r="I612" s="77"/>
      <c r="J612" s="77"/>
      <c r="K612" s="77"/>
      <c r="L612" s="77"/>
      <c r="M612" s="77"/>
      <c r="N612" s="610"/>
      <c r="O612" s="76"/>
    </row>
    <row r="613" spans="1:15" ht="33" customHeight="1">
      <c r="A613" s="120">
        <v>11100520</v>
      </c>
      <c r="B613" s="59" t="s">
        <v>544</v>
      </c>
      <c r="C613" s="166" t="s">
        <v>612</v>
      </c>
      <c r="D613" s="43" t="s">
        <v>613</v>
      </c>
      <c r="E613" s="348">
        <v>15</v>
      </c>
      <c r="F613" s="59">
        <v>2858</v>
      </c>
      <c r="G613" s="59">
        <v>0</v>
      </c>
      <c r="H613" s="59">
        <v>0</v>
      </c>
      <c r="I613" s="59">
        <v>0</v>
      </c>
      <c r="J613" s="59">
        <v>62</v>
      </c>
      <c r="K613" s="59">
        <v>0</v>
      </c>
      <c r="L613" s="59">
        <v>0</v>
      </c>
      <c r="M613" s="59">
        <v>0</v>
      </c>
      <c r="N613" s="59">
        <f>F613+G613+H613+I613-J613+K613-L613+M613</f>
        <v>2796</v>
      </c>
      <c r="O613" s="29"/>
    </row>
    <row r="614" spans="1:15" s="23" customFormat="1" ht="21" customHeight="1">
      <c r="A614" s="603" t="s">
        <v>69</v>
      </c>
      <c r="B614" s="627"/>
      <c r="C614" s="617"/>
      <c r="D614" s="628"/>
      <c r="E614" s="629"/>
      <c r="F614" s="633">
        <f aca="true" t="shared" si="101" ref="F614:N614">F613</f>
        <v>2858</v>
      </c>
      <c r="G614" s="633">
        <f t="shared" si="101"/>
        <v>0</v>
      </c>
      <c r="H614" s="633">
        <f t="shared" si="101"/>
        <v>0</v>
      </c>
      <c r="I614" s="633">
        <f t="shared" si="101"/>
        <v>0</v>
      </c>
      <c r="J614" s="633">
        <f t="shared" si="101"/>
        <v>62</v>
      </c>
      <c r="K614" s="633">
        <f t="shared" si="101"/>
        <v>0</v>
      </c>
      <c r="L614" s="633">
        <f t="shared" si="101"/>
        <v>0</v>
      </c>
      <c r="M614" s="633">
        <f t="shared" si="101"/>
        <v>0</v>
      </c>
      <c r="N614" s="633">
        <f t="shared" si="101"/>
        <v>2796</v>
      </c>
      <c r="O614" s="609"/>
    </row>
    <row r="615" spans="1:15" ht="22.5" customHeight="1">
      <c r="A615" s="100" t="s">
        <v>416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77"/>
      <c r="O615" s="76"/>
    </row>
    <row r="616" spans="1:15" ht="33" customHeight="1">
      <c r="A616" s="170">
        <v>1310001</v>
      </c>
      <c r="B616" s="14" t="s">
        <v>688</v>
      </c>
      <c r="C616" s="680" t="s">
        <v>725</v>
      </c>
      <c r="D616" s="43" t="s">
        <v>726</v>
      </c>
      <c r="E616" s="348">
        <v>15</v>
      </c>
      <c r="F616" s="59">
        <v>2831</v>
      </c>
      <c r="G616" s="59">
        <v>0</v>
      </c>
      <c r="H616" s="59">
        <v>0</v>
      </c>
      <c r="I616" s="59">
        <v>0</v>
      </c>
      <c r="J616" s="59">
        <v>59</v>
      </c>
      <c r="K616" s="59">
        <v>0</v>
      </c>
      <c r="L616" s="59">
        <v>0</v>
      </c>
      <c r="M616" s="59">
        <v>0</v>
      </c>
      <c r="N616" s="59">
        <f>F616+G616+H616+I616-J616+K616-L616+M616</f>
        <v>2772</v>
      </c>
      <c r="O616" s="29"/>
    </row>
    <row r="617" spans="1:15" s="23" customFormat="1" ht="21" customHeight="1">
      <c r="A617" s="603" t="s">
        <v>69</v>
      </c>
      <c r="B617" s="627"/>
      <c r="C617" s="617"/>
      <c r="D617" s="628"/>
      <c r="E617" s="629"/>
      <c r="F617" s="633">
        <f aca="true" t="shared" si="102" ref="F617:M617">F616</f>
        <v>2831</v>
      </c>
      <c r="G617" s="633">
        <f t="shared" si="102"/>
        <v>0</v>
      </c>
      <c r="H617" s="633">
        <f t="shared" si="102"/>
        <v>0</v>
      </c>
      <c r="I617" s="633">
        <f t="shared" si="102"/>
        <v>0</v>
      </c>
      <c r="J617" s="633">
        <f>J616</f>
        <v>59</v>
      </c>
      <c r="K617" s="633">
        <f t="shared" si="102"/>
        <v>0</v>
      </c>
      <c r="L617" s="633">
        <f t="shared" si="102"/>
        <v>0</v>
      </c>
      <c r="M617" s="633">
        <f t="shared" si="102"/>
        <v>0</v>
      </c>
      <c r="N617" s="633">
        <f>N616</f>
        <v>2772</v>
      </c>
      <c r="O617" s="609"/>
    </row>
    <row r="618" spans="1:15" ht="24" customHeight="1">
      <c r="A618" s="56"/>
      <c r="B618" s="181" t="s">
        <v>31</v>
      </c>
      <c r="C618" s="426"/>
      <c r="D618" s="61"/>
      <c r="E618" s="349"/>
      <c r="F618" s="71">
        <f>F605+F611+F614+F617</f>
        <v>26753</v>
      </c>
      <c r="G618" s="71">
        <f aca="true" t="shared" si="103" ref="G618:M618">G605+G611+G614+G617</f>
        <v>0</v>
      </c>
      <c r="H618" s="71">
        <f t="shared" si="103"/>
        <v>0</v>
      </c>
      <c r="I618" s="71">
        <f t="shared" si="103"/>
        <v>0</v>
      </c>
      <c r="J618" s="71">
        <f>J605+J611+J614+J617</f>
        <v>1331</v>
      </c>
      <c r="K618" s="71">
        <f t="shared" si="103"/>
        <v>247</v>
      </c>
      <c r="L618" s="71">
        <f t="shared" si="103"/>
        <v>0</v>
      </c>
      <c r="M618" s="71">
        <f t="shared" si="103"/>
        <v>0</v>
      </c>
      <c r="N618" s="71">
        <f>N605+N611+N614+N617</f>
        <v>25669</v>
      </c>
      <c r="O618" s="58"/>
    </row>
    <row r="619" spans="1:15" s="187" customFormat="1" ht="48.75" customHeight="1">
      <c r="A619" s="451"/>
      <c r="B619" s="452"/>
      <c r="C619" s="452"/>
      <c r="D619" s="452" t="s">
        <v>536</v>
      </c>
      <c r="E619" s="453"/>
      <c r="F619" s="452"/>
      <c r="G619" s="452"/>
      <c r="H619" s="452"/>
      <c r="J619" s="457" t="s">
        <v>537</v>
      </c>
      <c r="K619" s="457"/>
      <c r="L619" s="452"/>
      <c r="M619" s="452"/>
      <c r="N619" s="452" t="s">
        <v>537</v>
      </c>
      <c r="O619" s="454"/>
    </row>
    <row r="620" spans="1:15" ht="15" customHeight="1">
      <c r="A620" s="451" t="s">
        <v>545</v>
      </c>
      <c r="B620" s="452"/>
      <c r="C620" s="452" t="s">
        <v>813</v>
      </c>
      <c r="D620" s="452"/>
      <c r="E620" s="453"/>
      <c r="F620" s="452"/>
      <c r="G620" s="452"/>
      <c r="H620" s="452"/>
      <c r="J620" s="457" t="s">
        <v>621</v>
      </c>
      <c r="K620" s="475"/>
      <c r="L620" s="451"/>
      <c r="M620" s="452" t="s">
        <v>622</v>
      </c>
      <c r="N620" s="452"/>
      <c r="O620" s="455"/>
    </row>
    <row r="621" spans="1:15" ht="14.25" customHeight="1">
      <c r="A621" s="451"/>
      <c r="B621" s="452"/>
      <c r="C621" s="452" t="s">
        <v>815</v>
      </c>
      <c r="D621" s="452"/>
      <c r="E621" s="453"/>
      <c r="F621" s="452"/>
      <c r="G621" s="452"/>
      <c r="H621" s="452"/>
      <c r="J621" s="456" t="s">
        <v>534</v>
      </c>
      <c r="K621" s="456"/>
      <c r="L621" s="452"/>
      <c r="M621" s="452" t="s">
        <v>535</v>
      </c>
      <c r="N621" s="452"/>
      <c r="O621" s="454"/>
    </row>
    <row r="622" spans="1:15" ht="3" customHeight="1">
      <c r="A622" s="86"/>
      <c r="B622" s="87"/>
      <c r="C622" s="432"/>
      <c r="D622" s="87"/>
      <c r="E622" s="357"/>
      <c r="F622" s="87"/>
      <c r="G622" s="87"/>
      <c r="H622" s="87"/>
      <c r="I622" s="87"/>
      <c r="J622" s="87"/>
      <c r="K622" s="87"/>
      <c r="L622" s="87"/>
      <c r="M622" s="87"/>
      <c r="N622" s="87"/>
      <c r="O622" s="89"/>
    </row>
    <row r="623" spans="1:15" ht="27.75" customHeight="1">
      <c r="A623" s="183" t="s">
        <v>0</v>
      </c>
      <c r="B623" s="33"/>
      <c r="C623" s="169" t="s">
        <v>851</v>
      </c>
      <c r="D623" s="169"/>
      <c r="E623" s="327"/>
      <c r="F623" s="55"/>
      <c r="G623" s="4"/>
      <c r="H623" s="4"/>
      <c r="I623" s="4"/>
      <c r="J623" s="4"/>
      <c r="K623" s="4"/>
      <c r="L623" s="4"/>
      <c r="M623" s="4"/>
      <c r="N623" s="4"/>
      <c r="O623" s="27"/>
    </row>
    <row r="624" spans="1:15" ht="15" customHeight="1">
      <c r="A624" s="6"/>
      <c r="B624" s="96" t="s">
        <v>25</v>
      </c>
      <c r="C624" s="413"/>
      <c r="D624" s="7"/>
      <c r="E624" s="317"/>
      <c r="F624" s="7"/>
      <c r="G624" s="7"/>
      <c r="H624" s="7"/>
      <c r="I624" s="8"/>
      <c r="J624" s="7"/>
      <c r="K624" s="7"/>
      <c r="L624" s="8"/>
      <c r="M624" s="7"/>
      <c r="N624" s="7"/>
      <c r="O624" s="402" t="s">
        <v>1292</v>
      </c>
    </row>
    <row r="625" spans="1:15" s="255" customFormat="1" ht="19.5" customHeight="1">
      <c r="A625" s="206"/>
      <c r="B625" s="241"/>
      <c r="C625" s="433"/>
      <c r="D625" s="242" t="s">
        <v>1462</v>
      </c>
      <c r="E625" s="360"/>
      <c r="F625" s="7"/>
      <c r="G625" s="7"/>
      <c r="H625" s="7"/>
      <c r="I625" s="7"/>
      <c r="J625" s="7"/>
      <c r="K625" s="7"/>
      <c r="L625" s="7"/>
      <c r="M625" s="7"/>
      <c r="N625" s="7"/>
      <c r="O625" s="144"/>
    </row>
    <row r="626" spans="1:15" ht="26.25" customHeight="1">
      <c r="A626" s="693" t="s">
        <v>497</v>
      </c>
      <c r="B626" s="275" t="s">
        <v>498</v>
      </c>
      <c r="C626" s="440" t="s">
        <v>1</v>
      </c>
      <c r="D626" s="275" t="s">
        <v>496</v>
      </c>
      <c r="E626" s="372" t="s">
        <v>507</v>
      </c>
      <c r="F626" s="276" t="s">
        <v>493</v>
      </c>
      <c r="G626" s="276" t="s">
        <v>494</v>
      </c>
      <c r="H626" s="276" t="s">
        <v>33</v>
      </c>
      <c r="I626" s="276" t="s">
        <v>495</v>
      </c>
      <c r="J626" s="276" t="s">
        <v>17</v>
      </c>
      <c r="K626" s="276" t="s">
        <v>18</v>
      </c>
      <c r="L626" s="276" t="s">
        <v>503</v>
      </c>
      <c r="M626" s="276" t="s">
        <v>30</v>
      </c>
      <c r="N626" s="276" t="s">
        <v>499</v>
      </c>
      <c r="O626" s="694" t="s">
        <v>19</v>
      </c>
    </row>
    <row r="627" spans="1:15" ht="19.5" customHeight="1">
      <c r="A627" s="695" t="s">
        <v>315</v>
      </c>
      <c r="B627" s="221"/>
      <c r="C627" s="399"/>
      <c r="D627" s="221"/>
      <c r="E627" s="367"/>
      <c r="F627" s="221"/>
      <c r="G627" s="221"/>
      <c r="H627" s="221"/>
      <c r="I627" s="221"/>
      <c r="J627" s="221"/>
      <c r="K627" s="221"/>
      <c r="L627" s="221"/>
      <c r="M627" s="221"/>
      <c r="N627" s="221"/>
      <c r="O627" s="553"/>
    </row>
    <row r="628" spans="1:15" ht="31.5" customHeight="1">
      <c r="A628" s="222">
        <v>1400002</v>
      </c>
      <c r="B628" s="145" t="s">
        <v>1152</v>
      </c>
      <c r="C628" s="396" t="s">
        <v>1153</v>
      </c>
      <c r="D628" s="396" t="s">
        <v>808</v>
      </c>
      <c r="E628" s="353">
        <v>15</v>
      </c>
      <c r="F628" s="130">
        <v>6348</v>
      </c>
      <c r="G628" s="130">
        <v>0</v>
      </c>
      <c r="H628" s="130">
        <v>300</v>
      </c>
      <c r="I628" s="130">
        <v>0</v>
      </c>
      <c r="J628" s="130">
        <v>809</v>
      </c>
      <c r="K628" s="130">
        <v>0</v>
      </c>
      <c r="L628" s="130">
        <v>0</v>
      </c>
      <c r="M628" s="130">
        <v>0</v>
      </c>
      <c r="N628" s="130">
        <f>F628+G628+H628+I628-J628+K628-L628+M628</f>
        <v>5839</v>
      </c>
      <c r="O628" s="561"/>
    </row>
    <row r="629" spans="1:15" ht="18" customHeight="1">
      <c r="A629" s="696" t="s">
        <v>69</v>
      </c>
      <c r="B629" s="576"/>
      <c r="C629" s="577"/>
      <c r="D629" s="577"/>
      <c r="E629" s="578"/>
      <c r="F629" s="579">
        <f aca="true" t="shared" si="104" ref="F629:N629">SUM(F628:F628)</f>
        <v>6348</v>
      </c>
      <c r="G629" s="579">
        <f t="shared" si="104"/>
        <v>0</v>
      </c>
      <c r="H629" s="579">
        <f t="shared" si="104"/>
        <v>300</v>
      </c>
      <c r="I629" s="579">
        <f t="shared" si="104"/>
        <v>0</v>
      </c>
      <c r="J629" s="579">
        <f t="shared" si="104"/>
        <v>809</v>
      </c>
      <c r="K629" s="579">
        <f t="shared" si="104"/>
        <v>0</v>
      </c>
      <c r="L629" s="579">
        <f t="shared" si="104"/>
        <v>0</v>
      </c>
      <c r="M629" s="579">
        <f t="shared" si="104"/>
        <v>0</v>
      </c>
      <c r="N629" s="579">
        <f t="shared" si="104"/>
        <v>5839</v>
      </c>
      <c r="O629" s="697"/>
    </row>
    <row r="630" spans="1:15" ht="19.5" customHeight="1">
      <c r="A630" s="695" t="s">
        <v>12</v>
      </c>
      <c r="B630" s="134"/>
      <c r="C630" s="399"/>
      <c r="D630" s="399"/>
      <c r="E630" s="354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1.5" customHeight="1">
      <c r="A631" s="222">
        <v>14100101</v>
      </c>
      <c r="B631" s="145" t="s">
        <v>558</v>
      </c>
      <c r="C631" s="396" t="s">
        <v>559</v>
      </c>
      <c r="D631" s="471" t="s">
        <v>42</v>
      </c>
      <c r="E631" s="353">
        <v>15</v>
      </c>
      <c r="F631" s="130">
        <v>3526</v>
      </c>
      <c r="G631" s="130">
        <v>0</v>
      </c>
      <c r="H631" s="130">
        <v>0</v>
      </c>
      <c r="I631" s="130">
        <v>0</v>
      </c>
      <c r="J631" s="130">
        <v>172</v>
      </c>
      <c r="K631" s="130">
        <v>0</v>
      </c>
      <c r="L631" s="130">
        <v>0</v>
      </c>
      <c r="M631" s="130">
        <v>0</v>
      </c>
      <c r="N631" s="130">
        <f aca="true" t="shared" si="105" ref="N631:N639">F631+G631+H631+I631-J631+K631-L631+M631</f>
        <v>3354</v>
      </c>
      <c r="O631" s="561"/>
    </row>
    <row r="632" spans="1:15" ht="31.5" customHeight="1">
      <c r="A632" s="222">
        <v>14100201</v>
      </c>
      <c r="B632" s="145" t="s">
        <v>317</v>
      </c>
      <c r="C632" s="396" t="s">
        <v>860</v>
      </c>
      <c r="D632" s="471" t="s">
        <v>318</v>
      </c>
      <c r="E632" s="353">
        <v>15</v>
      </c>
      <c r="F632" s="130">
        <v>2542</v>
      </c>
      <c r="G632" s="132">
        <v>0</v>
      </c>
      <c r="H632" s="130">
        <v>300</v>
      </c>
      <c r="I632" s="130">
        <v>0</v>
      </c>
      <c r="J632" s="130">
        <v>12</v>
      </c>
      <c r="K632" s="130">
        <v>0</v>
      </c>
      <c r="L632" s="130">
        <v>0</v>
      </c>
      <c r="M632" s="130">
        <v>0</v>
      </c>
      <c r="N632" s="130">
        <f t="shared" si="105"/>
        <v>2830</v>
      </c>
      <c r="O632" s="561"/>
    </row>
    <row r="633" spans="1:15" ht="31.5" customHeight="1">
      <c r="A633" s="222">
        <v>14100203</v>
      </c>
      <c r="B633" s="145" t="s">
        <v>319</v>
      </c>
      <c r="C633" s="396" t="s">
        <v>859</v>
      </c>
      <c r="D633" s="471" t="s">
        <v>318</v>
      </c>
      <c r="E633" s="353">
        <v>14</v>
      </c>
      <c r="F633" s="130">
        <v>2372</v>
      </c>
      <c r="G633" s="130">
        <v>0</v>
      </c>
      <c r="H633" s="130">
        <v>300</v>
      </c>
      <c r="I633" s="130">
        <v>0</v>
      </c>
      <c r="J633" s="130">
        <v>0</v>
      </c>
      <c r="K633" s="130">
        <v>38</v>
      </c>
      <c r="L633" s="130">
        <v>0</v>
      </c>
      <c r="M633" s="130">
        <v>0</v>
      </c>
      <c r="N633" s="130">
        <f t="shared" si="105"/>
        <v>2710</v>
      </c>
      <c r="O633" s="561"/>
    </row>
    <row r="634" spans="1:15" ht="31.5" customHeight="1">
      <c r="A634" s="222">
        <v>14100401</v>
      </c>
      <c r="B634" s="145" t="s">
        <v>320</v>
      </c>
      <c r="C634" s="396" t="s">
        <v>857</v>
      </c>
      <c r="D634" s="471" t="s">
        <v>13</v>
      </c>
      <c r="E634" s="353">
        <v>15</v>
      </c>
      <c r="F634" s="130">
        <v>2730</v>
      </c>
      <c r="G634" s="130">
        <v>0</v>
      </c>
      <c r="H634" s="130">
        <v>300</v>
      </c>
      <c r="I634" s="130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61"/>
    </row>
    <row r="635" spans="1:15" ht="31.5" customHeight="1">
      <c r="A635" s="222">
        <v>14100402</v>
      </c>
      <c r="B635" s="145" t="s">
        <v>321</v>
      </c>
      <c r="C635" s="396" t="s">
        <v>858</v>
      </c>
      <c r="D635" s="396" t="s">
        <v>13</v>
      </c>
      <c r="E635" s="353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61"/>
    </row>
    <row r="636" spans="1:15" ht="31.5" customHeight="1">
      <c r="A636" s="565">
        <v>14100403</v>
      </c>
      <c r="B636" s="145" t="s">
        <v>914</v>
      </c>
      <c r="C636" s="396" t="s">
        <v>915</v>
      </c>
      <c r="D636" s="396" t="s">
        <v>13</v>
      </c>
      <c r="E636" s="353">
        <v>15</v>
      </c>
      <c r="F636" s="130">
        <v>2730</v>
      </c>
      <c r="G636" s="130">
        <v>0</v>
      </c>
      <c r="H636" s="130">
        <v>300</v>
      </c>
      <c r="I636" s="384">
        <v>0</v>
      </c>
      <c r="J636" s="130">
        <v>48</v>
      </c>
      <c r="K636" s="130">
        <v>0</v>
      </c>
      <c r="L636" s="130">
        <v>0</v>
      </c>
      <c r="M636" s="130">
        <v>0</v>
      </c>
      <c r="N636" s="130">
        <f>F636+G636+H636+I636-J636+K636-L636+M636</f>
        <v>2982</v>
      </c>
      <c r="O636" s="561"/>
    </row>
    <row r="637" spans="1:15" ht="31.5" customHeight="1">
      <c r="A637" s="565">
        <v>14100404</v>
      </c>
      <c r="B637" s="145" t="s">
        <v>1424</v>
      </c>
      <c r="C637" s="396" t="s">
        <v>1425</v>
      </c>
      <c r="D637" s="396" t="s">
        <v>13</v>
      </c>
      <c r="E637" s="353">
        <v>15</v>
      </c>
      <c r="F637" s="130">
        <v>2730</v>
      </c>
      <c r="G637" s="130">
        <v>0</v>
      </c>
      <c r="H637" s="130">
        <v>300</v>
      </c>
      <c r="I637" s="384">
        <v>0</v>
      </c>
      <c r="J637" s="130">
        <v>48</v>
      </c>
      <c r="K637" s="130">
        <v>0</v>
      </c>
      <c r="L637" s="130">
        <v>0</v>
      </c>
      <c r="M637" s="130">
        <v>0</v>
      </c>
      <c r="N637" s="130">
        <f>F637+G637+H637+I637-J637+K637-L637+M637</f>
        <v>2982</v>
      </c>
      <c r="O637" s="561"/>
    </row>
    <row r="638" spans="1:15" ht="31.5" customHeight="1">
      <c r="A638" s="222">
        <v>14100407</v>
      </c>
      <c r="B638" s="145" t="s">
        <v>322</v>
      </c>
      <c r="C638" s="396" t="s">
        <v>855</v>
      </c>
      <c r="D638" s="396" t="s">
        <v>13</v>
      </c>
      <c r="E638" s="353">
        <v>15</v>
      </c>
      <c r="F638" s="130">
        <v>2730</v>
      </c>
      <c r="G638" s="130">
        <v>0</v>
      </c>
      <c r="H638" s="130">
        <v>300</v>
      </c>
      <c r="I638" s="130">
        <v>0</v>
      </c>
      <c r="J638" s="130">
        <v>48</v>
      </c>
      <c r="K638" s="130">
        <v>0</v>
      </c>
      <c r="L638" s="130">
        <v>0</v>
      </c>
      <c r="M638" s="130">
        <v>0</v>
      </c>
      <c r="N638" s="130">
        <f>F638+G638+H638+I638-J638+K638-L638+M638</f>
        <v>2982</v>
      </c>
      <c r="O638" s="561"/>
    </row>
    <row r="639" spans="1:15" s="23" customFormat="1" ht="31.5" customHeight="1">
      <c r="A639" s="222">
        <v>14100412</v>
      </c>
      <c r="B639" s="145" t="s">
        <v>323</v>
      </c>
      <c r="C639" s="396" t="s">
        <v>856</v>
      </c>
      <c r="D639" s="396" t="s">
        <v>316</v>
      </c>
      <c r="E639" s="353">
        <v>15</v>
      </c>
      <c r="F639" s="130">
        <v>6347</v>
      </c>
      <c r="G639" s="130">
        <v>0</v>
      </c>
      <c r="H639" s="130">
        <v>300</v>
      </c>
      <c r="I639" s="130">
        <v>0</v>
      </c>
      <c r="J639" s="130">
        <v>808</v>
      </c>
      <c r="K639" s="130">
        <v>0</v>
      </c>
      <c r="L639" s="130">
        <v>0</v>
      </c>
      <c r="M639" s="130">
        <v>0</v>
      </c>
      <c r="N639" s="130">
        <f t="shared" si="105"/>
        <v>5839</v>
      </c>
      <c r="O639" s="561"/>
    </row>
    <row r="640" spans="1:15" s="41" customFormat="1" ht="21" customHeight="1">
      <c r="A640" s="1075" t="s">
        <v>69</v>
      </c>
      <c r="B640" s="1076"/>
      <c r="C640" s="1077"/>
      <c r="D640" s="1078"/>
      <c r="E640" s="1079"/>
      <c r="F640" s="1080">
        <f aca="true" t="shared" si="106" ref="F640:M640">SUM(F631:F639)</f>
        <v>28437</v>
      </c>
      <c r="G640" s="1080">
        <f>SUM(G631:G639)</f>
        <v>0</v>
      </c>
      <c r="H640" s="1080">
        <f t="shared" si="106"/>
        <v>2400</v>
      </c>
      <c r="I640" s="1080">
        <f t="shared" si="106"/>
        <v>0</v>
      </c>
      <c r="J640" s="1080">
        <f t="shared" si="106"/>
        <v>1232</v>
      </c>
      <c r="K640" s="1080">
        <f t="shared" si="106"/>
        <v>38</v>
      </c>
      <c r="L640" s="1080">
        <f t="shared" si="106"/>
        <v>0</v>
      </c>
      <c r="M640" s="1080">
        <f t="shared" si="106"/>
        <v>0</v>
      </c>
      <c r="N640" s="1080">
        <f>SUM(N631:N639)</f>
        <v>29643</v>
      </c>
      <c r="O640" s="1081"/>
    </row>
    <row r="641" spans="1:15" s="187" customFormat="1" ht="18.75" customHeight="1">
      <c r="A641" s="672"/>
      <c r="B641" s="562" t="s">
        <v>31</v>
      </c>
      <c r="C641" s="563"/>
      <c r="D641" s="673"/>
      <c r="E641" s="674"/>
      <c r="F641" s="673">
        <f aca="true" t="shared" si="107" ref="F641:M641">F629+F640</f>
        <v>34785</v>
      </c>
      <c r="G641" s="564">
        <f>G629+G640</f>
        <v>0</v>
      </c>
      <c r="H641" s="673">
        <f t="shared" si="107"/>
        <v>2700</v>
      </c>
      <c r="I641" s="673">
        <f t="shared" si="107"/>
        <v>0</v>
      </c>
      <c r="J641" s="673">
        <f t="shared" si="107"/>
        <v>2041</v>
      </c>
      <c r="K641" s="673">
        <f t="shared" si="107"/>
        <v>38</v>
      </c>
      <c r="L641" s="673">
        <f t="shared" si="107"/>
        <v>0</v>
      </c>
      <c r="M641" s="673">
        <f t="shared" si="107"/>
        <v>0</v>
      </c>
      <c r="N641" s="673">
        <f>N629+N640</f>
        <v>35482</v>
      </c>
      <c r="O641" s="675"/>
    </row>
    <row r="642" spans="1:15" ht="33.75" customHeight="1">
      <c r="A642" s="451"/>
      <c r="B642" s="452"/>
      <c r="C642" s="452" t="s">
        <v>536</v>
      </c>
      <c r="E642" s="453"/>
      <c r="F642" s="452"/>
      <c r="G642" s="452"/>
      <c r="H642" s="457" t="s">
        <v>537</v>
      </c>
      <c r="I642" s="457"/>
      <c r="K642" s="452"/>
      <c r="L642" s="452"/>
      <c r="M642" s="452"/>
      <c r="N642" s="452" t="s">
        <v>537</v>
      </c>
      <c r="O642" s="454"/>
    </row>
    <row r="643" spans="1:15" ht="15" customHeight="1">
      <c r="A643" s="451"/>
      <c r="B643" s="452"/>
      <c r="C643" s="452"/>
      <c r="D643" s="452"/>
      <c r="E643" s="453"/>
      <c r="F643" s="452"/>
      <c r="G643" s="452"/>
      <c r="H643" s="457"/>
      <c r="I643" s="487"/>
      <c r="K643" s="452"/>
      <c r="L643" s="451"/>
      <c r="M643" s="452"/>
      <c r="N643" s="452"/>
      <c r="O643" s="455"/>
    </row>
    <row r="644" spans="1:15" ht="18.75">
      <c r="A644" s="451" t="s">
        <v>545</v>
      </c>
      <c r="B644" s="452"/>
      <c r="C644" s="457" t="s">
        <v>813</v>
      </c>
      <c r="D644" s="452"/>
      <c r="E644" s="453"/>
      <c r="F644" s="452"/>
      <c r="G644" s="452"/>
      <c r="H644" s="457" t="s">
        <v>621</v>
      </c>
      <c r="I644" s="487"/>
      <c r="K644" s="452"/>
      <c r="M644" s="452" t="s">
        <v>622</v>
      </c>
      <c r="N644" s="452"/>
      <c r="O644" s="455"/>
    </row>
    <row r="645" spans="1:15" ht="15" customHeight="1">
      <c r="A645" s="451"/>
      <c r="B645" s="452"/>
      <c r="C645" s="452" t="s">
        <v>816</v>
      </c>
      <c r="D645" s="452"/>
      <c r="E645" s="453"/>
      <c r="F645" s="452"/>
      <c r="G645" s="452"/>
      <c r="H645" s="456" t="s">
        <v>534</v>
      </c>
      <c r="I645" s="456"/>
      <c r="K645" s="452"/>
      <c r="M645" s="452" t="s">
        <v>535</v>
      </c>
      <c r="N645" s="452"/>
      <c r="O645" s="454"/>
    </row>
    <row r="646" spans="1:15" ht="33.75">
      <c r="A646" s="183" t="s">
        <v>0</v>
      </c>
      <c r="B646" s="33"/>
      <c r="C646" s="169" t="s">
        <v>851</v>
      </c>
      <c r="D646" s="169"/>
      <c r="E646" s="327"/>
      <c r="F646" s="4"/>
      <c r="G646" s="4"/>
      <c r="H646" s="4"/>
      <c r="I646" s="4"/>
      <c r="J646" s="4"/>
      <c r="K646" s="4"/>
      <c r="L646" s="4"/>
      <c r="M646" s="4"/>
      <c r="N646" s="4"/>
      <c r="O646" s="27"/>
    </row>
    <row r="647" spans="1:15" ht="20.25">
      <c r="A647" s="6"/>
      <c r="B647" s="177" t="s">
        <v>26</v>
      </c>
      <c r="C647" s="413"/>
      <c r="D647" s="7"/>
      <c r="E647" s="317"/>
      <c r="F647" s="7"/>
      <c r="G647" s="7"/>
      <c r="H647" s="7"/>
      <c r="I647" s="8"/>
      <c r="J647" s="7"/>
      <c r="K647" s="7"/>
      <c r="L647" s="8"/>
      <c r="M647" s="7"/>
      <c r="N647" s="7"/>
      <c r="O647" s="402" t="s">
        <v>1293</v>
      </c>
    </row>
    <row r="648" spans="1:15" s="255" customFormat="1" ht="33.75" customHeight="1">
      <c r="A648" s="10"/>
      <c r="B648" s="44"/>
      <c r="C648" s="414"/>
      <c r="D648" s="95" t="s">
        <v>1462</v>
      </c>
      <c r="E648" s="318"/>
      <c r="F648" s="12"/>
      <c r="G648" s="12"/>
      <c r="H648" s="12"/>
      <c r="I648" s="12"/>
      <c r="J648" s="12"/>
      <c r="K648" s="12"/>
      <c r="L648" s="12"/>
      <c r="M648" s="12"/>
      <c r="N648" s="12"/>
      <c r="O648" s="28"/>
    </row>
    <row r="649" spans="1:15" ht="30" customHeight="1">
      <c r="A649" s="211" t="s">
        <v>497</v>
      </c>
      <c r="B649" s="212" t="s">
        <v>498</v>
      </c>
      <c r="C649" s="425" t="s">
        <v>1</v>
      </c>
      <c r="D649" s="212" t="s">
        <v>496</v>
      </c>
      <c r="E649" s="374" t="s">
        <v>507</v>
      </c>
      <c r="F649" s="239" t="s">
        <v>493</v>
      </c>
      <c r="G649" s="239" t="s">
        <v>494</v>
      </c>
      <c r="H649" s="239" t="s">
        <v>33</v>
      </c>
      <c r="I649" s="239" t="s">
        <v>495</v>
      </c>
      <c r="J649" s="239" t="s">
        <v>17</v>
      </c>
      <c r="K649" s="239" t="s">
        <v>18</v>
      </c>
      <c r="L649" s="404" t="s">
        <v>503</v>
      </c>
      <c r="M649" s="239" t="s">
        <v>30</v>
      </c>
      <c r="N649" s="239" t="s">
        <v>499</v>
      </c>
      <c r="O649" s="258" t="s">
        <v>19</v>
      </c>
    </row>
    <row r="650" spans="1:15" ht="30" customHeight="1">
      <c r="A650" s="282" t="s">
        <v>324</v>
      </c>
      <c r="B650" s="283"/>
      <c r="C650" s="424"/>
      <c r="D650" s="283"/>
      <c r="E650" s="334"/>
      <c r="F650" s="283"/>
      <c r="G650" s="283"/>
      <c r="H650" s="283"/>
      <c r="I650" s="283"/>
      <c r="J650" s="283"/>
      <c r="K650" s="283"/>
      <c r="L650" s="283"/>
      <c r="M650" s="283"/>
      <c r="N650" s="283"/>
      <c r="O650" s="284"/>
    </row>
    <row r="651" spans="1:15" ht="39" customHeight="1">
      <c r="A651" s="120">
        <v>15100203</v>
      </c>
      <c r="B651" s="14" t="s">
        <v>327</v>
      </c>
      <c r="C651" s="166" t="s">
        <v>328</v>
      </c>
      <c r="D651" s="43" t="s">
        <v>326</v>
      </c>
      <c r="E651" s="348">
        <v>15</v>
      </c>
      <c r="F651" s="59">
        <v>1641</v>
      </c>
      <c r="G651" s="59">
        <v>0</v>
      </c>
      <c r="H651" s="59">
        <v>0</v>
      </c>
      <c r="I651" s="59">
        <v>0</v>
      </c>
      <c r="J651" s="59">
        <v>0</v>
      </c>
      <c r="K651" s="59">
        <v>107</v>
      </c>
      <c r="L651" s="59">
        <v>0</v>
      </c>
      <c r="M651" s="59">
        <v>0</v>
      </c>
      <c r="N651" s="59">
        <f>F651+G651+H651+I651-J651+K651-L651+M651</f>
        <v>1748</v>
      </c>
      <c r="O651" s="29"/>
    </row>
    <row r="652" spans="1:15" ht="39" customHeight="1">
      <c r="A652" s="120">
        <v>15100208</v>
      </c>
      <c r="B652" s="14" t="s">
        <v>609</v>
      </c>
      <c r="C652" s="166" t="s">
        <v>610</v>
      </c>
      <c r="D652" s="43" t="s">
        <v>403</v>
      </c>
      <c r="E652" s="348">
        <v>15</v>
      </c>
      <c r="F652" s="59">
        <v>3169</v>
      </c>
      <c r="G652" s="59">
        <v>0</v>
      </c>
      <c r="H652" s="59">
        <v>0</v>
      </c>
      <c r="I652" s="59">
        <v>0</v>
      </c>
      <c r="J652" s="59">
        <v>116</v>
      </c>
      <c r="K652" s="59">
        <v>0</v>
      </c>
      <c r="L652" s="59">
        <v>0</v>
      </c>
      <c r="M652" s="59">
        <v>0</v>
      </c>
      <c r="N652" s="59">
        <f>F652+G652+H652+I652-J652+K652-L652+M652</f>
        <v>3053</v>
      </c>
      <c r="O652" s="29"/>
    </row>
    <row r="653" spans="1:15" ht="18">
      <c r="A653" s="521" t="s">
        <v>69</v>
      </c>
      <c r="B653" s="573"/>
      <c r="C653" s="531"/>
      <c r="D653" s="543"/>
      <c r="E653" s="544"/>
      <c r="F653" s="546">
        <f aca="true" t="shared" si="108" ref="F653:N653">SUM(F651:F652)</f>
        <v>4810</v>
      </c>
      <c r="G653" s="546">
        <f t="shared" si="108"/>
        <v>0</v>
      </c>
      <c r="H653" s="546">
        <f t="shared" si="108"/>
        <v>0</v>
      </c>
      <c r="I653" s="546">
        <f t="shared" si="108"/>
        <v>0</v>
      </c>
      <c r="J653" s="546">
        <f t="shared" si="108"/>
        <v>116</v>
      </c>
      <c r="K653" s="546">
        <f t="shared" si="108"/>
        <v>107</v>
      </c>
      <c r="L653" s="546">
        <f t="shared" si="108"/>
        <v>0</v>
      </c>
      <c r="M653" s="546">
        <f t="shared" si="108"/>
        <v>0</v>
      </c>
      <c r="N653" s="546">
        <f t="shared" si="108"/>
        <v>4801</v>
      </c>
      <c r="O653" s="529"/>
    </row>
    <row r="654" spans="1:15" ht="33" customHeight="1">
      <c r="A654" s="100" t="s">
        <v>417</v>
      </c>
      <c r="B654" s="81"/>
      <c r="C654" s="416"/>
      <c r="D654" s="75"/>
      <c r="E654" s="337"/>
      <c r="F654" s="74"/>
      <c r="G654" s="74"/>
      <c r="H654" s="74"/>
      <c r="I654" s="74"/>
      <c r="J654" s="74"/>
      <c r="K654" s="74"/>
      <c r="L654" s="74"/>
      <c r="M654" s="74"/>
      <c r="N654" s="74"/>
      <c r="O654" s="76"/>
    </row>
    <row r="655" spans="1:15" ht="39.75" customHeight="1">
      <c r="A655" s="683">
        <v>1510002</v>
      </c>
      <c r="B655" s="691" t="s">
        <v>767</v>
      </c>
      <c r="C655" s="680" t="s">
        <v>727</v>
      </c>
      <c r="D655" s="410" t="s">
        <v>689</v>
      </c>
      <c r="E655" s="348">
        <v>15</v>
      </c>
      <c r="F655" s="59">
        <v>2831</v>
      </c>
      <c r="G655" s="59">
        <v>0</v>
      </c>
      <c r="H655" s="59">
        <v>0</v>
      </c>
      <c r="I655" s="59">
        <v>0</v>
      </c>
      <c r="J655" s="59">
        <v>59</v>
      </c>
      <c r="K655" s="59">
        <v>0</v>
      </c>
      <c r="L655" s="59">
        <v>0</v>
      </c>
      <c r="M655" s="59">
        <v>0</v>
      </c>
      <c r="N655" s="59">
        <f>F655+G655+H655+I655-J655+K655-L655+M655</f>
        <v>2772</v>
      </c>
      <c r="O655" s="29"/>
    </row>
    <row r="656" spans="1:15" ht="18">
      <c r="A656" s="521" t="s">
        <v>69</v>
      </c>
      <c r="B656" s="573"/>
      <c r="C656" s="531"/>
      <c r="D656" s="547"/>
      <c r="E656" s="544"/>
      <c r="F656" s="545">
        <f aca="true" t="shared" si="109" ref="F656:M656">SUM(F655:F655)</f>
        <v>2831</v>
      </c>
      <c r="G656" s="545">
        <f t="shared" si="109"/>
        <v>0</v>
      </c>
      <c r="H656" s="545">
        <f t="shared" si="109"/>
        <v>0</v>
      </c>
      <c r="I656" s="545">
        <f t="shared" si="109"/>
        <v>0</v>
      </c>
      <c r="J656" s="545">
        <f>SUM(J655:J655)</f>
        <v>59</v>
      </c>
      <c r="K656" s="545">
        <f t="shared" si="109"/>
        <v>0</v>
      </c>
      <c r="L656" s="545">
        <f t="shared" si="109"/>
        <v>0</v>
      </c>
      <c r="M656" s="545">
        <f t="shared" si="109"/>
        <v>0</v>
      </c>
      <c r="N656" s="545">
        <f>SUM(N655:N655)</f>
        <v>2772</v>
      </c>
      <c r="O656" s="529"/>
    </row>
    <row r="657" spans="1:15" ht="33.75" customHeight="1">
      <c r="A657" s="100" t="s">
        <v>418</v>
      </c>
      <c r="B657" s="81"/>
      <c r="C657" s="416"/>
      <c r="D657" s="445"/>
      <c r="E657" s="337"/>
      <c r="F657" s="74"/>
      <c r="G657" s="74"/>
      <c r="H657" s="74"/>
      <c r="I657" s="74"/>
      <c r="J657" s="74"/>
      <c r="K657" s="74"/>
      <c r="L657" s="74"/>
      <c r="M657" s="74"/>
      <c r="N657" s="74"/>
      <c r="O657" s="76"/>
    </row>
    <row r="658" spans="1:15" ht="39.75" customHeight="1">
      <c r="A658" s="170">
        <v>1520002</v>
      </c>
      <c r="B658" s="14" t="s">
        <v>737</v>
      </c>
      <c r="C658" s="680" t="s">
        <v>728</v>
      </c>
      <c r="D658" s="410" t="s">
        <v>690</v>
      </c>
      <c r="E658" s="331">
        <v>15</v>
      </c>
      <c r="F658" s="59">
        <v>3467</v>
      </c>
      <c r="G658" s="59">
        <v>0</v>
      </c>
      <c r="H658" s="59">
        <v>0</v>
      </c>
      <c r="I658" s="59">
        <v>0</v>
      </c>
      <c r="J658" s="59">
        <v>148</v>
      </c>
      <c r="K658" s="59">
        <v>0</v>
      </c>
      <c r="L658" s="59">
        <v>0</v>
      </c>
      <c r="M658" s="59">
        <v>0</v>
      </c>
      <c r="N658" s="59">
        <f>F658+G658+H658+I658-J658+K658-L658+M658</f>
        <v>3319</v>
      </c>
      <c r="O658" s="29"/>
    </row>
    <row r="659" spans="1:15" ht="39.75" customHeight="1">
      <c r="A659" s="120">
        <v>15100206</v>
      </c>
      <c r="B659" s="14" t="s">
        <v>331</v>
      </c>
      <c r="C659" s="166" t="s">
        <v>332</v>
      </c>
      <c r="D659" s="410" t="s">
        <v>53</v>
      </c>
      <c r="E659" s="331">
        <v>15</v>
      </c>
      <c r="F659" s="59">
        <v>1363</v>
      </c>
      <c r="G659" s="59">
        <v>0</v>
      </c>
      <c r="H659" s="59">
        <v>0</v>
      </c>
      <c r="I659" s="59">
        <v>0</v>
      </c>
      <c r="J659" s="59">
        <v>0</v>
      </c>
      <c r="K659" s="59">
        <v>124</v>
      </c>
      <c r="L659" s="59">
        <v>0</v>
      </c>
      <c r="M659" s="59">
        <v>0</v>
      </c>
      <c r="N659" s="59">
        <f>F659+G659+H659+I659-J659+K659-L659+M659</f>
        <v>1487</v>
      </c>
      <c r="O659" s="29"/>
    </row>
    <row r="660" spans="1:15" ht="18">
      <c r="A660" s="521" t="s">
        <v>69</v>
      </c>
      <c r="B660" s="542"/>
      <c r="C660" s="531"/>
      <c r="D660" s="543"/>
      <c r="E660" s="544"/>
      <c r="F660" s="546">
        <f aca="true" t="shared" si="110" ref="F660:N660">SUM(F658:F659)</f>
        <v>4830</v>
      </c>
      <c r="G660" s="546">
        <f t="shared" si="110"/>
        <v>0</v>
      </c>
      <c r="H660" s="546">
        <f t="shared" si="110"/>
        <v>0</v>
      </c>
      <c r="I660" s="546">
        <f t="shared" si="110"/>
        <v>0</v>
      </c>
      <c r="J660" s="546">
        <f t="shared" si="110"/>
        <v>148</v>
      </c>
      <c r="K660" s="546">
        <f t="shared" si="110"/>
        <v>124</v>
      </c>
      <c r="L660" s="546">
        <f t="shared" si="110"/>
        <v>0</v>
      </c>
      <c r="M660" s="546">
        <f t="shared" si="110"/>
        <v>0</v>
      </c>
      <c r="N660" s="546">
        <f t="shared" si="110"/>
        <v>4806</v>
      </c>
      <c r="O660" s="529"/>
    </row>
    <row r="661" spans="1:15" ht="22.5">
      <c r="A661" s="56"/>
      <c r="B661" s="181" t="s">
        <v>31</v>
      </c>
      <c r="C661" s="426"/>
      <c r="D661" s="68"/>
      <c r="E661" s="375"/>
      <c r="F661" s="69">
        <f aca="true" t="shared" si="111" ref="F661:N661">F653+F656+F660</f>
        <v>12471</v>
      </c>
      <c r="G661" s="69">
        <f t="shared" si="111"/>
        <v>0</v>
      </c>
      <c r="H661" s="69">
        <f t="shared" si="111"/>
        <v>0</v>
      </c>
      <c r="I661" s="69">
        <f t="shared" si="111"/>
        <v>0</v>
      </c>
      <c r="J661" s="69">
        <f t="shared" si="111"/>
        <v>323</v>
      </c>
      <c r="K661" s="69">
        <f t="shared" si="111"/>
        <v>231</v>
      </c>
      <c r="L661" s="69">
        <f t="shared" si="111"/>
        <v>0</v>
      </c>
      <c r="M661" s="69">
        <f t="shared" si="111"/>
        <v>0</v>
      </c>
      <c r="N661" s="69">
        <f t="shared" si="111"/>
        <v>12379</v>
      </c>
      <c r="O661" s="58"/>
    </row>
    <row r="662" spans="1:15" s="187" customFormat="1" ht="18">
      <c r="A662" s="17"/>
      <c r="B662" s="1"/>
      <c r="C662" s="418"/>
      <c r="D662" s="1"/>
      <c r="E662" s="323"/>
      <c r="F662" s="1"/>
      <c r="G662" s="1"/>
      <c r="H662" s="1"/>
      <c r="I662" s="1"/>
      <c r="J662" s="1"/>
      <c r="K662" s="1"/>
      <c r="L662" s="1"/>
      <c r="M662" s="1"/>
      <c r="N662" s="1"/>
      <c r="O662" s="30"/>
    </row>
    <row r="663" spans="1:15" s="187" customFormat="1" ht="14.25">
      <c r="A663" s="451"/>
      <c r="B663" s="452"/>
      <c r="C663" s="452" t="s">
        <v>536</v>
      </c>
      <c r="E663" s="453"/>
      <c r="F663" s="452"/>
      <c r="G663" s="452"/>
      <c r="H663" s="452"/>
      <c r="K663" s="457" t="s">
        <v>537</v>
      </c>
      <c r="L663" s="457"/>
      <c r="M663" s="452"/>
      <c r="O663" s="452" t="s">
        <v>537</v>
      </c>
    </row>
    <row r="664" spans="1:15" ht="18.75">
      <c r="A664" s="451"/>
      <c r="B664" s="452"/>
      <c r="C664" s="452"/>
      <c r="D664" s="452"/>
      <c r="E664" s="453"/>
      <c r="F664" s="452"/>
      <c r="G664" s="452"/>
      <c r="H664" s="452"/>
      <c r="K664" s="457"/>
      <c r="L664" s="487"/>
      <c r="M664" s="452"/>
      <c r="N664" s="452"/>
      <c r="O664" s="455"/>
    </row>
    <row r="665" spans="1:15" ht="18.75">
      <c r="A665" s="451" t="s">
        <v>545</v>
      </c>
      <c r="B665" s="452"/>
      <c r="C665" s="457" t="s">
        <v>813</v>
      </c>
      <c r="D665" s="452"/>
      <c r="E665" s="453"/>
      <c r="F665" s="452"/>
      <c r="G665" s="452"/>
      <c r="H665" s="452"/>
      <c r="K665" s="457" t="s">
        <v>621</v>
      </c>
      <c r="L665" s="487"/>
      <c r="N665" s="452" t="s">
        <v>826</v>
      </c>
      <c r="O665" s="455"/>
    </row>
    <row r="666" spans="1:15" ht="14.25" customHeight="1">
      <c r="A666" s="451"/>
      <c r="B666" s="452"/>
      <c r="C666" s="452" t="s">
        <v>816</v>
      </c>
      <c r="D666" s="452"/>
      <c r="E666" s="453"/>
      <c r="F666" s="452"/>
      <c r="G666" s="452"/>
      <c r="H666" s="452"/>
      <c r="K666" s="456" t="s">
        <v>534</v>
      </c>
      <c r="L666" s="456"/>
      <c r="N666" s="452" t="s">
        <v>827</v>
      </c>
      <c r="O666" s="454"/>
    </row>
    <row r="667" spans="1:15" ht="33.75">
      <c r="A667" s="183" t="s">
        <v>0</v>
      </c>
      <c r="B667" s="33"/>
      <c r="C667" s="169" t="s">
        <v>851</v>
      </c>
      <c r="D667" s="169"/>
      <c r="E667" s="327"/>
      <c r="F667" s="4"/>
      <c r="G667" s="4"/>
      <c r="H667" s="4"/>
      <c r="I667" s="4"/>
      <c r="J667" s="4"/>
      <c r="K667" s="4"/>
      <c r="L667" s="4"/>
      <c r="M667" s="4"/>
      <c r="N667" s="4"/>
      <c r="O667" s="27"/>
    </row>
    <row r="668" spans="1:15" ht="20.25">
      <c r="A668" s="6"/>
      <c r="B668" s="96" t="s">
        <v>339</v>
      </c>
      <c r="C668" s="413"/>
      <c r="D668" s="7"/>
      <c r="E668" s="317"/>
      <c r="F668" s="7"/>
      <c r="G668" s="7"/>
      <c r="H668" s="7"/>
      <c r="I668" s="8"/>
      <c r="J668" s="7"/>
      <c r="K668" s="7"/>
      <c r="L668" s="8"/>
      <c r="M668" s="7"/>
      <c r="N668" s="7"/>
      <c r="O668" s="402" t="s">
        <v>1283</v>
      </c>
    </row>
    <row r="669" spans="1:15" s="255" customFormat="1" ht="35.25" customHeight="1">
      <c r="A669" s="10"/>
      <c r="B669" s="11"/>
      <c r="C669" s="414"/>
      <c r="D669" s="95" t="s">
        <v>1462</v>
      </c>
      <c r="E669" s="318"/>
      <c r="F669" s="12"/>
      <c r="G669" s="12"/>
      <c r="H669" s="12"/>
      <c r="I669" s="12"/>
      <c r="J669" s="12"/>
      <c r="K669" s="12"/>
      <c r="L669" s="12"/>
      <c r="M669" s="12"/>
      <c r="N669" s="12"/>
      <c r="O669" s="28"/>
    </row>
    <row r="670" spans="1:15" ht="36" customHeight="1">
      <c r="A670" s="211" t="s">
        <v>497</v>
      </c>
      <c r="B670" s="212" t="s">
        <v>498</v>
      </c>
      <c r="C670" s="425" t="s">
        <v>1</v>
      </c>
      <c r="D670" s="212" t="s">
        <v>496</v>
      </c>
      <c r="E670" s="365" t="s">
        <v>507</v>
      </c>
      <c r="F670" s="234" t="s">
        <v>493</v>
      </c>
      <c r="G670" s="234" t="s">
        <v>494</v>
      </c>
      <c r="H670" s="234" t="s">
        <v>33</v>
      </c>
      <c r="I670" s="234" t="s">
        <v>495</v>
      </c>
      <c r="J670" s="303" t="s">
        <v>17</v>
      </c>
      <c r="K670" s="234" t="s">
        <v>18</v>
      </c>
      <c r="L670" s="234" t="s">
        <v>503</v>
      </c>
      <c r="M670" s="234" t="s">
        <v>30</v>
      </c>
      <c r="N670" s="234" t="s">
        <v>499</v>
      </c>
      <c r="O670" s="258" t="s">
        <v>19</v>
      </c>
    </row>
    <row r="671" spans="1:15" ht="25.5" customHeight="1">
      <c r="A671" s="102" t="s">
        <v>419</v>
      </c>
      <c r="B671" s="77"/>
      <c r="C671" s="416"/>
      <c r="D671" s="77"/>
      <c r="E671" s="340"/>
      <c r="F671" s="77"/>
      <c r="G671" s="77"/>
      <c r="H671" s="77"/>
      <c r="I671" s="77"/>
      <c r="J671" s="77"/>
      <c r="K671" s="77"/>
      <c r="L671" s="77"/>
      <c r="M671" s="77"/>
      <c r="N671" s="77"/>
      <c r="O671" s="76"/>
    </row>
    <row r="672" spans="1:15" ht="46.5" customHeight="1">
      <c r="A672" s="120">
        <v>1700002</v>
      </c>
      <c r="B672" s="59" t="s">
        <v>420</v>
      </c>
      <c r="C672" s="166" t="s">
        <v>465</v>
      </c>
      <c r="D672" s="43" t="s">
        <v>2</v>
      </c>
      <c r="E672" s="348">
        <v>15</v>
      </c>
      <c r="F672" s="59">
        <v>4013</v>
      </c>
      <c r="G672" s="59">
        <v>0</v>
      </c>
      <c r="H672" s="59">
        <v>0</v>
      </c>
      <c r="I672" s="59">
        <v>0</v>
      </c>
      <c r="J672" s="59">
        <v>351</v>
      </c>
      <c r="K672" s="59">
        <v>0</v>
      </c>
      <c r="L672" s="59">
        <v>0</v>
      </c>
      <c r="M672" s="59">
        <v>0</v>
      </c>
      <c r="N672" s="59">
        <f>F672+G672+H672+I672-J672+K672-L672+M672</f>
        <v>3662</v>
      </c>
      <c r="O672" s="29"/>
    </row>
    <row r="673" spans="1:15" ht="42" customHeight="1">
      <c r="A673" s="170">
        <v>1700003</v>
      </c>
      <c r="B673" s="14" t="s">
        <v>693</v>
      </c>
      <c r="C673" s="680" t="s">
        <v>730</v>
      </c>
      <c r="D673" s="410" t="s">
        <v>694</v>
      </c>
      <c r="E673" s="348">
        <v>15</v>
      </c>
      <c r="F673" s="59">
        <v>3467</v>
      </c>
      <c r="G673" s="59">
        <v>0</v>
      </c>
      <c r="H673" s="59">
        <v>0</v>
      </c>
      <c r="I673" s="59">
        <v>0</v>
      </c>
      <c r="J673" s="59">
        <v>148</v>
      </c>
      <c r="K673" s="59">
        <v>0</v>
      </c>
      <c r="L673" s="59">
        <v>0</v>
      </c>
      <c r="M673" s="59">
        <v>0</v>
      </c>
      <c r="N673" s="59">
        <f>F673+G673+H673+I673-J673+K673-L673+M673</f>
        <v>3319</v>
      </c>
      <c r="O673" s="29"/>
    </row>
    <row r="674" spans="1:15" ht="18">
      <c r="A674" s="603" t="s">
        <v>69</v>
      </c>
      <c r="B674" s="627"/>
      <c r="C674" s="617"/>
      <c r="D674" s="628"/>
      <c r="E674" s="629"/>
      <c r="F674" s="633">
        <f aca="true" t="shared" si="112" ref="F674:M674">SUM(F672:F673)</f>
        <v>7480</v>
      </c>
      <c r="G674" s="633">
        <f t="shared" si="112"/>
        <v>0</v>
      </c>
      <c r="H674" s="633">
        <f t="shared" si="112"/>
        <v>0</v>
      </c>
      <c r="I674" s="633">
        <f t="shared" si="112"/>
        <v>0</v>
      </c>
      <c r="J674" s="633">
        <f t="shared" si="112"/>
        <v>499</v>
      </c>
      <c r="K674" s="633">
        <f t="shared" si="112"/>
        <v>0</v>
      </c>
      <c r="L674" s="633">
        <f>SUM(L672:L673)</f>
        <v>0</v>
      </c>
      <c r="M674" s="633">
        <f t="shared" si="112"/>
        <v>0</v>
      </c>
      <c r="N674" s="633">
        <f>SUM(N672:N673)</f>
        <v>6981</v>
      </c>
      <c r="O674" s="609"/>
    </row>
    <row r="675" spans="1:15" ht="27.75" customHeight="1">
      <c r="A675" s="102" t="s">
        <v>14</v>
      </c>
      <c r="B675" s="74"/>
      <c r="C675" s="416"/>
      <c r="D675" s="75"/>
      <c r="E675" s="337"/>
      <c r="F675" s="74"/>
      <c r="G675" s="74"/>
      <c r="H675" s="74"/>
      <c r="I675" s="74"/>
      <c r="J675" s="74"/>
      <c r="K675" s="74"/>
      <c r="L675" s="74"/>
      <c r="M675" s="74"/>
      <c r="N675" s="74"/>
      <c r="O675" s="76"/>
    </row>
    <row r="676" spans="1:16" ht="46.5" customHeight="1">
      <c r="A676" s="170">
        <v>1720001</v>
      </c>
      <c r="B676" s="14" t="s">
        <v>695</v>
      </c>
      <c r="C676" s="680" t="s">
        <v>731</v>
      </c>
      <c r="D676" s="410" t="s">
        <v>696</v>
      </c>
      <c r="E676" s="348">
        <v>15</v>
      </c>
      <c r="F676" s="59">
        <v>3467</v>
      </c>
      <c r="G676" s="59">
        <v>0</v>
      </c>
      <c r="H676" s="59">
        <v>0</v>
      </c>
      <c r="I676" s="59">
        <v>0</v>
      </c>
      <c r="J676" s="59">
        <v>148</v>
      </c>
      <c r="K676" s="59">
        <v>0</v>
      </c>
      <c r="L676" s="59">
        <v>0</v>
      </c>
      <c r="M676" s="59">
        <v>0</v>
      </c>
      <c r="N676" s="59">
        <f>F676+G676+H676+I676-J676+K676-L676+M676</f>
        <v>3319</v>
      </c>
      <c r="O676" s="681"/>
      <c r="P676" s="31"/>
    </row>
    <row r="677" spans="1:15" ht="46.5" customHeight="1">
      <c r="A677" s="120">
        <v>17100401</v>
      </c>
      <c r="B677" s="59" t="s">
        <v>340</v>
      </c>
      <c r="C677" s="166" t="s">
        <v>341</v>
      </c>
      <c r="D677" s="43" t="s">
        <v>11</v>
      </c>
      <c r="E677" s="348">
        <v>15</v>
      </c>
      <c r="F677" s="59">
        <v>1772</v>
      </c>
      <c r="G677" s="59">
        <v>0</v>
      </c>
      <c r="H677" s="59">
        <v>0</v>
      </c>
      <c r="I677" s="59">
        <v>0</v>
      </c>
      <c r="J677" s="59">
        <v>0</v>
      </c>
      <c r="K677" s="59">
        <v>86</v>
      </c>
      <c r="L677" s="59">
        <v>0</v>
      </c>
      <c r="M677" s="59">
        <v>0</v>
      </c>
      <c r="N677" s="59">
        <f>F677+G677+H677+I677-J677+K677-L677+M677</f>
        <v>1858</v>
      </c>
      <c r="O677" s="29"/>
    </row>
    <row r="678" spans="1:15" s="23" customFormat="1" ht="18">
      <c r="A678" s="603" t="s">
        <v>69</v>
      </c>
      <c r="B678" s="613"/>
      <c r="C678" s="617"/>
      <c r="D678" s="628"/>
      <c r="E678" s="629"/>
      <c r="F678" s="630">
        <f aca="true" t="shared" si="113" ref="F678:N678">SUM(F676:F677)</f>
        <v>5239</v>
      </c>
      <c r="G678" s="630">
        <f t="shared" si="113"/>
        <v>0</v>
      </c>
      <c r="H678" s="630">
        <f t="shared" si="113"/>
        <v>0</v>
      </c>
      <c r="I678" s="630">
        <f t="shared" si="113"/>
        <v>0</v>
      </c>
      <c r="J678" s="630">
        <f t="shared" si="113"/>
        <v>148</v>
      </c>
      <c r="K678" s="630">
        <f t="shared" si="113"/>
        <v>86</v>
      </c>
      <c r="L678" s="630">
        <f t="shared" si="113"/>
        <v>0</v>
      </c>
      <c r="M678" s="630">
        <f t="shared" si="113"/>
        <v>0</v>
      </c>
      <c r="N678" s="630">
        <f t="shared" si="113"/>
        <v>5177</v>
      </c>
      <c r="O678" s="609"/>
    </row>
    <row r="679" spans="1:15" ht="22.5">
      <c r="A679" s="56"/>
      <c r="B679" s="181" t="s">
        <v>31</v>
      </c>
      <c r="C679" s="426"/>
      <c r="D679" s="57"/>
      <c r="E679" s="338"/>
      <c r="F679" s="71">
        <f aca="true" t="shared" si="114" ref="F679:M679">F674+F678</f>
        <v>12719</v>
      </c>
      <c r="G679" s="71">
        <f t="shared" si="114"/>
        <v>0</v>
      </c>
      <c r="H679" s="71">
        <f t="shared" si="114"/>
        <v>0</v>
      </c>
      <c r="I679" s="71">
        <f t="shared" si="114"/>
        <v>0</v>
      </c>
      <c r="J679" s="71">
        <f t="shared" si="114"/>
        <v>647</v>
      </c>
      <c r="K679" s="71">
        <f t="shared" si="114"/>
        <v>86</v>
      </c>
      <c r="L679" s="71">
        <f>L674+L678</f>
        <v>0</v>
      </c>
      <c r="M679" s="71">
        <f t="shared" si="114"/>
        <v>0</v>
      </c>
      <c r="N679" s="71">
        <f>N674+N678</f>
        <v>12158</v>
      </c>
      <c r="O679" s="58"/>
    </row>
    <row r="680" spans="1:15" ht="18">
      <c r="A680" s="24"/>
      <c r="B680" s="8"/>
      <c r="C680" s="423"/>
      <c r="D680" s="8"/>
      <c r="E680" s="317"/>
      <c r="F680" s="38"/>
      <c r="G680" s="38"/>
      <c r="H680" s="38"/>
      <c r="I680" s="38"/>
      <c r="J680" s="38"/>
      <c r="K680" s="38"/>
      <c r="L680" s="38"/>
      <c r="M680" s="38"/>
      <c r="N680" s="38"/>
      <c r="O680" s="31"/>
    </row>
    <row r="681" spans="1:15" ht="18">
      <c r="A681" s="24"/>
      <c r="B681" s="8"/>
      <c r="C681" s="423"/>
      <c r="D681" s="8"/>
      <c r="E681" s="317"/>
      <c r="F681" s="38"/>
      <c r="G681" s="38"/>
      <c r="H681" s="38"/>
      <c r="I681" s="38"/>
      <c r="J681" s="38"/>
      <c r="K681" s="38"/>
      <c r="L681" s="38"/>
      <c r="M681" s="38"/>
      <c r="N681" s="38"/>
      <c r="O681" s="31"/>
    </row>
    <row r="682" spans="1:15" ht="18">
      <c r="A682" s="24"/>
      <c r="B682" s="8"/>
      <c r="C682" s="423"/>
      <c r="D682" s="8"/>
      <c r="E682" s="317"/>
      <c r="F682" s="38"/>
      <c r="G682" s="38"/>
      <c r="H682" s="38"/>
      <c r="I682" s="38"/>
      <c r="J682" s="38"/>
      <c r="K682" s="38"/>
      <c r="L682" s="38"/>
      <c r="M682" s="38"/>
      <c r="N682" s="38"/>
      <c r="O682" s="31"/>
    </row>
    <row r="683" spans="1:15" ht="18.75">
      <c r="A683" s="451"/>
      <c r="B683" s="452"/>
      <c r="C683" s="452" t="s">
        <v>536</v>
      </c>
      <c r="E683" s="453"/>
      <c r="F683" s="452"/>
      <c r="G683" s="452"/>
      <c r="H683" s="452"/>
      <c r="J683" s="457" t="s">
        <v>537</v>
      </c>
      <c r="K683" s="484"/>
      <c r="L683" s="452"/>
      <c r="M683" s="452"/>
      <c r="N683" s="452" t="s">
        <v>537</v>
      </c>
      <c r="O683" s="454"/>
    </row>
    <row r="684" spans="1:15" s="187" customFormat="1" ht="18.75">
      <c r="A684" s="451"/>
      <c r="B684" s="452"/>
      <c r="C684" s="452"/>
      <c r="D684" s="452"/>
      <c r="E684" s="453"/>
      <c r="F684" s="452"/>
      <c r="G684" s="452"/>
      <c r="H684" s="452"/>
      <c r="J684" s="457"/>
      <c r="K684" s="486"/>
      <c r="L684" s="451"/>
      <c r="M684" s="452"/>
      <c r="N684" s="452"/>
      <c r="O684" s="455"/>
    </row>
    <row r="685" spans="1:15" s="187" customFormat="1" ht="18.75">
      <c r="A685" s="451" t="s">
        <v>545</v>
      </c>
      <c r="B685" s="452"/>
      <c r="C685" s="457" t="s">
        <v>813</v>
      </c>
      <c r="D685" s="452"/>
      <c r="E685" s="453"/>
      <c r="F685" s="452"/>
      <c r="G685" s="452"/>
      <c r="H685" s="452"/>
      <c r="J685" s="457" t="s">
        <v>621</v>
      </c>
      <c r="K685" s="486"/>
      <c r="L685" s="451"/>
      <c r="M685" s="452" t="s">
        <v>622</v>
      </c>
      <c r="N685" s="452"/>
      <c r="O685" s="455"/>
    </row>
    <row r="686" spans="1:15" ht="18.75">
      <c r="A686" s="451"/>
      <c r="B686" s="452"/>
      <c r="C686" s="452" t="s">
        <v>816</v>
      </c>
      <c r="D686" s="452"/>
      <c r="E686" s="453"/>
      <c r="F686" s="452"/>
      <c r="G686" s="452"/>
      <c r="H686" s="452"/>
      <c r="J686" s="456" t="s">
        <v>534</v>
      </c>
      <c r="K686" s="473"/>
      <c r="L686" s="452"/>
      <c r="M686" s="452" t="s">
        <v>535</v>
      </c>
      <c r="N686" s="452"/>
      <c r="O686" s="454"/>
    </row>
    <row r="687" spans="1:15" ht="14.25" customHeight="1">
      <c r="A687" s="86"/>
      <c r="B687" s="143"/>
      <c r="C687" s="432"/>
      <c r="D687" s="143"/>
      <c r="E687" s="359"/>
      <c r="F687" s="143"/>
      <c r="G687" s="143"/>
      <c r="H687" s="143"/>
      <c r="I687" s="143"/>
      <c r="J687" s="143"/>
      <c r="K687" s="143"/>
      <c r="L687" s="143"/>
      <c r="M687" s="143"/>
      <c r="N687" s="143"/>
      <c r="O687" s="89"/>
    </row>
    <row r="688" spans="1:15" ht="33.75">
      <c r="A688" s="183" t="s">
        <v>0</v>
      </c>
      <c r="B688" s="20"/>
      <c r="C688" s="169" t="s">
        <v>851</v>
      </c>
      <c r="D688" s="169"/>
      <c r="E688" s="327"/>
      <c r="F688" s="4"/>
      <c r="G688" s="4"/>
      <c r="H688" s="4"/>
      <c r="I688" s="4"/>
      <c r="J688" s="4"/>
      <c r="K688" s="4"/>
      <c r="L688" s="4"/>
      <c r="M688" s="4"/>
      <c r="N688" s="4"/>
      <c r="O688" s="27"/>
    </row>
    <row r="689" spans="1:15" ht="20.25">
      <c r="A689" s="6"/>
      <c r="B689" s="96" t="s">
        <v>342</v>
      </c>
      <c r="C689" s="413"/>
      <c r="D689" s="7"/>
      <c r="E689" s="317"/>
      <c r="F689" s="7"/>
      <c r="G689" s="7"/>
      <c r="H689" s="7"/>
      <c r="I689" s="8"/>
      <c r="J689" s="7"/>
      <c r="K689" s="7"/>
      <c r="L689" s="8"/>
      <c r="M689" s="7"/>
      <c r="N689" s="7"/>
      <c r="O689" s="402" t="s">
        <v>1294</v>
      </c>
    </row>
    <row r="690" spans="1:15" s="255" customFormat="1" ht="27.75" customHeight="1">
      <c r="A690" s="10"/>
      <c r="B690" s="44"/>
      <c r="C690" s="414"/>
      <c r="D690" s="95" t="s">
        <v>1462</v>
      </c>
      <c r="E690" s="318"/>
      <c r="F690" s="12"/>
      <c r="G690" s="12"/>
      <c r="H690" s="12"/>
      <c r="I690" s="12"/>
      <c r="J690" s="12"/>
      <c r="K690" s="12"/>
      <c r="L690" s="12"/>
      <c r="M690" s="12"/>
      <c r="N690" s="12"/>
      <c r="O690" s="28"/>
    </row>
    <row r="691" spans="1:15" ht="27.75" customHeight="1">
      <c r="A691" s="211" t="s">
        <v>497</v>
      </c>
      <c r="B691" s="212" t="s">
        <v>498</v>
      </c>
      <c r="C691" s="425" t="s">
        <v>1</v>
      </c>
      <c r="D691" s="212" t="s">
        <v>496</v>
      </c>
      <c r="E691" s="365" t="s">
        <v>507</v>
      </c>
      <c r="F691" s="234" t="s">
        <v>493</v>
      </c>
      <c r="G691" s="234" t="s">
        <v>494</v>
      </c>
      <c r="H691" s="234" t="s">
        <v>33</v>
      </c>
      <c r="I691" s="234" t="s">
        <v>495</v>
      </c>
      <c r="J691" s="303" t="s">
        <v>17</v>
      </c>
      <c r="K691" s="234" t="s">
        <v>18</v>
      </c>
      <c r="L691" s="234" t="s">
        <v>503</v>
      </c>
      <c r="M691" s="234" t="s">
        <v>30</v>
      </c>
      <c r="N691" s="234" t="s">
        <v>499</v>
      </c>
      <c r="O691" s="258" t="s">
        <v>19</v>
      </c>
    </row>
    <row r="692" spans="1:15" ht="30" customHeight="1">
      <c r="A692" s="102" t="s">
        <v>421</v>
      </c>
      <c r="B692" s="77"/>
      <c r="C692" s="416"/>
      <c r="D692" s="77"/>
      <c r="E692" s="340"/>
      <c r="F692" s="77"/>
      <c r="G692" s="77"/>
      <c r="H692" s="77"/>
      <c r="I692" s="77"/>
      <c r="J692" s="77"/>
      <c r="K692" s="77"/>
      <c r="L692" s="77"/>
      <c r="M692" s="77"/>
      <c r="N692" s="77"/>
      <c r="O692" s="76"/>
    </row>
    <row r="693" spans="1:15" ht="40.5" customHeight="1">
      <c r="A693" s="170">
        <v>1900001</v>
      </c>
      <c r="B693" s="16" t="s">
        <v>697</v>
      </c>
      <c r="C693" s="680" t="s">
        <v>732</v>
      </c>
      <c r="D693" s="689" t="s">
        <v>406</v>
      </c>
      <c r="E693" s="690">
        <v>15</v>
      </c>
      <c r="F693" s="59">
        <v>3467</v>
      </c>
      <c r="G693" s="59">
        <v>0</v>
      </c>
      <c r="H693" s="59">
        <v>0</v>
      </c>
      <c r="I693" s="59">
        <v>0</v>
      </c>
      <c r="J693" s="59">
        <v>148</v>
      </c>
      <c r="K693" s="59">
        <v>0</v>
      </c>
      <c r="L693" s="59">
        <v>0</v>
      </c>
      <c r="M693" s="59">
        <v>0</v>
      </c>
      <c r="N693" s="59">
        <f>F693+G693+H693+I693-J693+K693-L693+M693</f>
        <v>3319</v>
      </c>
      <c r="O693" s="29"/>
    </row>
    <row r="694" spans="1:15" ht="40.5" customHeight="1">
      <c r="A694" s="120">
        <v>19000101</v>
      </c>
      <c r="B694" s="16" t="s">
        <v>343</v>
      </c>
      <c r="C694" s="166" t="s">
        <v>344</v>
      </c>
      <c r="D694" s="410" t="s">
        <v>2</v>
      </c>
      <c r="E694" s="348">
        <v>15</v>
      </c>
      <c r="F694" s="59">
        <v>2699</v>
      </c>
      <c r="G694" s="59">
        <v>0</v>
      </c>
      <c r="H694" s="59">
        <v>0</v>
      </c>
      <c r="I694" s="59">
        <v>0</v>
      </c>
      <c r="J694" s="59">
        <v>44</v>
      </c>
      <c r="K694" s="59">
        <v>0</v>
      </c>
      <c r="L694" s="59">
        <v>0</v>
      </c>
      <c r="M694" s="59">
        <v>0</v>
      </c>
      <c r="N694" s="59">
        <f>F694+G694+H694+I694-J694+K694-L694+M694</f>
        <v>2655</v>
      </c>
      <c r="O694" s="29"/>
    </row>
    <row r="695" spans="1:15" ht="18">
      <c r="A695" s="603" t="s">
        <v>69</v>
      </c>
      <c r="B695" s="627"/>
      <c r="C695" s="617"/>
      <c r="D695" s="628"/>
      <c r="E695" s="629"/>
      <c r="F695" s="630">
        <f aca="true" t="shared" si="115" ref="F695:N695">SUM(F693:F694)</f>
        <v>6166</v>
      </c>
      <c r="G695" s="630">
        <f t="shared" si="115"/>
        <v>0</v>
      </c>
      <c r="H695" s="630">
        <f t="shared" si="115"/>
        <v>0</v>
      </c>
      <c r="I695" s="630">
        <f t="shared" si="115"/>
        <v>0</v>
      </c>
      <c r="J695" s="630">
        <f t="shared" si="115"/>
        <v>192</v>
      </c>
      <c r="K695" s="630">
        <f t="shared" si="115"/>
        <v>0</v>
      </c>
      <c r="L695" s="630">
        <f t="shared" si="115"/>
        <v>0</v>
      </c>
      <c r="M695" s="630">
        <f t="shared" si="115"/>
        <v>0</v>
      </c>
      <c r="N695" s="630">
        <f t="shared" si="115"/>
        <v>5974</v>
      </c>
      <c r="O695" s="609"/>
    </row>
    <row r="696" spans="1:15" ht="30" customHeight="1">
      <c r="A696" s="102" t="s">
        <v>345</v>
      </c>
      <c r="B696" s="74"/>
      <c r="C696" s="416"/>
      <c r="D696" s="75"/>
      <c r="E696" s="337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19100001</v>
      </c>
      <c r="B697" s="16" t="s">
        <v>346</v>
      </c>
      <c r="C697" s="166" t="s">
        <v>347</v>
      </c>
      <c r="D697" s="410" t="s">
        <v>438</v>
      </c>
      <c r="E697" s="348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18">
      <c r="A698" s="603" t="s">
        <v>69</v>
      </c>
      <c r="B698" s="627"/>
      <c r="C698" s="617"/>
      <c r="D698" s="628"/>
      <c r="E698" s="629"/>
      <c r="F698" s="630">
        <f aca="true" t="shared" si="116" ref="F698:M698">F697</f>
        <v>4541</v>
      </c>
      <c r="G698" s="630">
        <f>G697</f>
        <v>0</v>
      </c>
      <c r="H698" s="630">
        <f t="shared" si="116"/>
        <v>300</v>
      </c>
      <c r="I698" s="630">
        <f t="shared" si="116"/>
        <v>0</v>
      </c>
      <c r="J698" s="630">
        <f t="shared" si="116"/>
        <v>441</v>
      </c>
      <c r="K698" s="630">
        <f t="shared" si="116"/>
        <v>0</v>
      </c>
      <c r="L698" s="630">
        <f t="shared" si="116"/>
        <v>0</v>
      </c>
      <c r="M698" s="630">
        <f t="shared" si="116"/>
        <v>0</v>
      </c>
      <c r="N698" s="630">
        <f>N697</f>
        <v>4400</v>
      </c>
      <c r="O698" s="609"/>
    </row>
    <row r="699" spans="1:15" ht="30.75" customHeight="1">
      <c r="A699" s="102" t="s">
        <v>348</v>
      </c>
      <c r="B699" s="74"/>
      <c r="C699" s="416"/>
      <c r="D699" s="75"/>
      <c r="E699" s="337"/>
      <c r="F699" s="74"/>
      <c r="G699" s="74"/>
      <c r="H699" s="74"/>
      <c r="I699" s="74"/>
      <c r="J699" s="74"/>
      <c r="K699" s="74"/>
      <c r="L699" s="74"/>
      <c r="M699" s="74"/>
      <c r="N699" s="74"/>
      <c r="O699" s="76"/>
    </row>
    <row r="700" spans="1:15" ht="40.5" customHeight="1">
      <c r="A700" s="120">
        <v>19200001</v>
      </c>
      <c r="B700" s="14" t="s">
        <v>349</v>
      </c>
      <c r="C700" s="166" t="s">
        <v>350</v>
      </c>
      <c r="D700" s="410" t="s">
        <v>439</v>
      </c>
      <c r="E700" s="348">
        <v>15</v>
      </c>
      <c r="F700" s="59">
        <v>4541</v>
      </c>
      <c r="G700" s="59">
        <v>0</v>
      </c>
      <c r="H700" s="59">
        <v>300</v>
      </c>
      <c r="I700" s="59">
        <v>0</v>
      </c>
      <c r="J700" s="59">
        <v>441</v>
      </c>
      <c r="K700" s="59">
        <v>0</v>
      </c>
      <c r="L700" s="59">
        <v>0</v>
      </c>
      <c r="M700" s="59">
        <v>0</v>
      </c>
      <c r="N700" s="59">
        <f>F700+G700+H700+I700-J700+K700-L700+M700</f>
        <v>4400</v>
      </c>
      <c r="O700" s="29"/>
    </row>
    <row r="701" spans="1:15" ht="40.5" customHeight="1">
      <c r="A701" s="120">
        <v>19300006</v>
      </c>
      <c r="B701" s="14" t="s">
        <v>351</v>
      </c>
      <c r="C701" s="166" t="s">
        <v>352</v>
      </c>
      <c r="D701" s="410" t="s">
        <v>427</v>
      </c>
      <c r="E701" s="348">
        <v>15</v>
      </c>
      <c r="F701" s="59">
        <v>2730</v>
      </c>
      <c r="G701" s="59">
        <v>0</v>
      </c>
      <c r="H701" s="59">
        <v>300</v>
      </c>
      <c r="I701" s="59">
        <v>0</v>
      </c>
      <c r="J701" s="59">
        <v>48</v>
      </c>
      <c r="K701" s="59">
        <v>0</v>
      </c>
      <c r="L701" s="59">
        <v>0</v>
      </c>
      <c r="M701" s="59">
        <v>0</v>
      </c>
      <c r="N701" s="59">
        <f>F701+G701+H701+I701-J701+K701-L701+M701</f>
        <v>2982</v>
      </c>
      <c r="O701" s="29"/>
    </row>
    <row r="702" spans="1:15" ht="40.5" customHeight="1">
      <c r="A702" s="120">
        <v>19300012</v>
      </c>
      <c r="B702" s="14" t="s">
        <v>353</v>
      </c>
      <c r="C702" s="166" t="s">
        <v>354</v>
      </c>
      <c r="D702" s="410" t="s">
        <v>15</v>
      </c>
      <c r="E702" s="348">
        <v>15</v>
      </c>
      <c r="F702" s="59">
        <v>3276</v>
      </c>
      <c r="G702" s="59">
        <v>0</v>
      </c>
      <c r="H702" s="59">
        <v>300</v>
      </c>
      <c r="I702" s="59">
        <v>0</v>
      </c>
      <c r="J702" s="59">
        <v>127</v>
      </c>
      <c r="K702" s="59">
        <v>0</v>
      </c>
      <c r="L702" s="59">
        <v>0</v>
      </c>
      <c r="M702" s="59">
        <v>0</v>
      </c>
      <c r="N702" s="59">
        <f>F702+G702+H702+I702-J702+K702-L702+M702</f>
        <v>3449</v>
      </c>
      <c r="O702" s="29"/>
    </row>
    <row r="703" spans="1:15" ht="40.5" customHeight="1">
      <c r="A703" s="120">
        <v>19300013</v>
      </c>
      <c r="B703" s="14" t="s">
        <v>1168</v>
      </c>
      <c r="C703" s="166" t="s">
        <v>356</v>
      </c>
      <c r="D703" s="410" t="s">
        <v>15</v>
      </c>
      <c r="E703" s="348">
        <v>15</v>
      </c>
      <c r="F703" s="59">
        <v>2730</v>
      </c>
      <c r="G703" s="59">
        <v>0</v>
      </c>
      <c r="H703" s="59">
        <v>300</v>
      </c>
      <c r="I703" s="59">
        <v>0</v>
      </c>
      <c r="J703" s="59">
        <v>48</v>
      </c>
      <c r="K703" s="59">
        <v>0</v>
      </c>
      <c r="L703" s="59">
        <v>0</v>
      </c>
      <c r="M703" s="59">
        <v>0</v>
      </c>
      <c r="N703" s="59">
        <f>F703+G703+H703+I703-J703+K703-L703+M703</f>
        <v>2982</v>
      </c>
      <c r="O703" s="29"/>
    </row>
    <row r="704" spans="1:15" ht="18">
      <c r="A704" s="603" t="s">
        <v>69</v>
      </c>
      <c r="B704" s="627"/>
      <c r="C704" s="617"/>
      <c r="D704" s="632"/>
      <c r="E704" s="629"/>
      <c r="F704" s="633">
        <f aca="true" t="shared" si="117" ref="F704:M704">SUM(F700:F703)</f>
        <v>13277</v>
      </c>
      <c r="G704" s="633">
        <f>SUM(G700:G703)</f>
        <v>0</v>
      </c>
      <c r="H704" s="633">
        <f t="shared" si="117"/>
        <v>1200</v>
      </c>
      <c r="I704" s="633">
        <f t="shared" si="117"/>
        <v>0</v>
      </c>
      <c r="J704" s="633">
        <f t="shared" si="117"/>
        <v>664</v>
      </c>
      <c r="K704" s="633">
        <f t="shared" si="117"/>
        <v>0</v>
      </c>
      <c r="L704" s="633">
        <f t="shared" si="117"/>
        <v>0</v>
      </c>
      <c r="M704" s="633">
        <f t="shared" si="117"/>
        <v>0</v>
      </c>
      <c r="N704" s="633">
        <f>SUM(N700:N703)</f>
        <v>13813</v>
      </c>
      <c r="O704" s="609"/>
    </row>
    <row r="705" spans="1:15" ht="22.5" customHeight="1">
      <c r="A705" s="56"/>
      <c r="B705" s="181" t="s">
        <v>31</v>
      </c>
      <c r="C705" s="426"/>
      <c r="D705" s="57"/>
      <c r="E705" s="338"/>
      <c r="F705" s="69">
        <f aca="true" t="shared" si="118" ref="F705:M705">F695+F698+F704</f>
        <v>23984</v>
      </c>
      <c r="G705" s="69">
        <f>G695+G698+G704</f>
        <v>0</v>
      </c>
      <c r="H705" s="69">
        <f t="shared" si="118"/>
        <v>1500</v>
      </c>
      <c r="I705" s="69">
        <f t="shared" si="118"/>
        <v>0</v>
      </c>
      <c r="J705" s="69">
        <f t="shared" si="118"/>
        <v>1297</v>
      </c>
      <c r="K705" s="69">
        <f t="shared" si="118"/>
        <v>0</v>
      </c>
      <c r="L705" s="69">
        <f t="shared" si="118"/>
        <v>0</v>
      </c>
      <c r="M705" s="69">
        <f t="shared" si="118"/>
        <v>0</v>
      </c>
      <c r="N705" s="69">
        <f>N695+N698+N704</f>
        <v>24187</v>
      </c>
      <c r="O705" s="58"/>
    </row>
    <row r="706" spans="1:15" s="187" customFormat="1" ht="9.75" customHeight="1">
      <c r="A706" s="17"/>
      <c r="B706" s="1"/>
      <c r="C706" s="418"/>
      <c r="D706" s="1"/>
      <c r="E706" s="323"/>
      <c r="F706" s="1"/>
      <c r="G706" s="1"/>
      <c r="H706" s="1"/>
      <c r="I706" s="1"/>
      <c r="J706" s="1"/>
      <c r="K706" s="1"/>
      <c r="L706" s="1"/>
      <c r="M706" s="1"/>
      <c r="N706" s="1"/>
      <c r="O706" s="30"/>
    </row>
    <row r="707" spans="1:15" s="187" customFormat="1" ht="13.5" customHeight="1">
      <c r="A707" s="451"/>
      <c r="B707" s="452"/>
      <c r="C707" s="457" t="s">
        <v>536</v>
      </c>
      <c r="E707" s="453"/>
      <c r="F707" s="452"/>
      <c r="G707" s="452"/>
      <c r="H707" s="452"/>
      <c r="J707" s="457" t="s">
        <v>537</v>
      </c>
      <c r="K707" s="452"/>
      <c r="L707" s="452"/>
      <c r="M707" s="452"/>
      <c r="N707" s="452" t="s">
        <v>537</v>
      </c>
      <c r="O707" s="454"/>
    </row>
    <row r="708" spans="1:15" ht="18.75">
      <c r="A708" s="451" t="s">
        <v>545</v>
      </c>
      <c r="B708" s="452"/>
      <c r="C708" s="457" t="s">
        <v>813</v>
      </c>
      <c r="D708" s="452"/>
      <c r="E708" s="453"/>
      <c r="F708" s="452"/>
      <c r="G708" s="452"/>
      <c r="H708" s="452"/>
      <c r="J708" s="457" t="s">
        <v>621</v>
      </c>
      <c r="K708" s="452"/>
      <c r="L708" s="451"/>
      <c r="M708" s="452" t="s">
        <v>622</v>
      </c>
      <c r="N708" s="452"/>
      <c r="O708" s="455"/>
    </row>
    <row r="709" spans="1:15" ht="15.75" customHeight="1">
      <c r="A709" s="451"/>
      <c r="B709" s="452"/>
      <c r="C709" s="452" t="s">
        <v>814</v>
      </c>
      <c r="D709" s="452"/>
      <c r="E709" s="453"/>
      <c r="F709" s="452"/>
      <c r="G709" s="452"/>
      <c r="H709" s="452"/>
      <c r="J709" s="456" t="s">
        <v>534</v>
      </c>
      <c r="K709" s="452"/>
      <c r="L709" s="452"/>
      <c r="M709" s="452" t="s">
        <v>535</v>
      </c>
      <c r="N709" s="452"/>
      <c r="O709" s="454"/>
    </row>
    <row r="710" spans="1:15" ht="25.5" customHeight="1">
      <c r="A710" s="183" t="s">
        <v>0</v>
      </c>
      <c r="B710" s="33"/>
      <c r="C710" s="169" t="s">
        <v>851</v>
      </c>
      <c r="D710" s="169"/>
      <c r="E710" s="327"/>
      <c r="F710" s="4"/>
      <c r="G710" s="4"/>
      <c r="H710" s="4"/>
      <c r="I710" s="4"/>
      <c r="J710" s="4"/>
      <c r="K710" s="4"/>
      <c r="L710" s="4"/>
      <c r="M710" s="4"/>
      <c r="N710" s="4"/>
      <c r="O710" s="27"/>
    </row>
    <row r="711" spans="1:15" ht="20.25">
      <c r="A711" s="6"/>
      <c r="B711" s="96" t="s">
        <v>27</v>
      </c>
      <c r="C711" s="413"/>
      <c r="D711" s="7"/>
      <c r="E711" s="317"/>
      <c r="F711" s="7"/>
      <c r="G711" s="7"/>
      <c r="H711" s="7"/>
      <c r="I711" s="8"/>
      <c r="J711" s="7"/>
      <c r="K711" s="7"/>
      <c r="L711" s="8"/>
      <c r="M711" s="7"/>
      <c r="N711" s="7"/>
      <c r="O711" s="402" t="s">
        <v>1295</v>
      </c>
    </row>
    <row r="712" spans="1:15" s="70" customFormat="1" ht="21" customHeight="1">
      <c r="A712" s="10"/>
      <c r="B712" s="44"/>
      <c r="C712" s="414"/>
      <c r="D712" s="95" t="s">
        <v>1462</v>
      </c>
      <c r="E712" s="318"/>
      <c r="F712" s="12"/>
      <c r="G712" s="12"/>
      <c r="H712" s="12"/>
      <c r="I712" s="12"/>
      <c r="J712" s="12"/>
      <c r="K712" s="12"/>
      <c r="L712" s="12"/>
      <c r="M712" s="12"/>
      <c r="N712" s="12"/>
      <c r="O712" s="28"/>
    </row>
    <row r="713" spans="1:15" ht="30" customHeight="1">
      <c r="A713" s="124" t="s">
        <v>497</v>
      </c>
      <c r="B713" s="146" t="s">
        <v>498</v>
      </c>
      <c r="C713" s="441" t="s">
        <v>1</v>
      </c>
      <c r="D713" s="146" t="s">
        <v>496</v>
      </c>
      <c r="E713" s="376" t="s">
        <v>507</v>
      </c>
      <c r="F713" s="138" t="s">
        <v>493</v>
      </c>
      <c r="G713" s="138" t="s">
        <v>494</v>
      </c>
      <c r="H713" s="138" t="s">
        <v>33</v>
      </c>
      <c r="I713" s="138" t="s">
        <v>495</v>
      </c>
      <c r="J713" s="311" t="s">
        <v>17</v>
      </c>
      <c r="K713" s="138" t="s">
        <v>18</v>
      </c>
      <c r="L713" s="310" t="s">
        <v>503</v>
      </c>
      <c r="M713" s="138" t="s">
        <v>30</v>
      </c>
      <c r="N713" s="138" t="s">
        <v>499</v>
      </c>
      <c r="O713" s="147" t="s">
        <v>19</v>
      </c>
    </row>
    <row r="714" spans="1:15" ht="30" customHeight="1">
      <c r="A714" s="703" t="s">
        <v>65</v>
      </c>
      <c r="B714" s="704"/>
      <c r="C714" s="705"/>
      <c r="D714" s="704"/>
      <c r="E714" s="706"/>
      <c r="F714" s="704"/>
      <c r="G714" s="704"/>
      <c r="H714" s="704"/>
      <c r="I714" s="704"/>
      <c r="J714" s="704"/>
      <c r="K714" s="704"/>
      <c r="L714" s="704"/>
      <c r="M714" s="704"/>
      <c r="N714" s="704"/>
      <c r="O714" s="708"/>
    </row>
    <row r="715" spans="1:15" ht="46.5" customHeight="1">
      <c r="A715" s="170">
        <v>2310001</v>
      </c>
      <c r="B715" s="14" t="s">
        <v>698</v>
      </c>
      <c r="C715" s="680" t="s">
        <v>733</v>
      </c>
      <c r="D715" s="410" t="s">
        <v>699</v>
      </c>
      <c r="E715" s="348">
        <v>15</v>
      </c>
      <c r="F715" s="59">
        <v>3003</v>
      </c>
      <c r="G715" s="59">
        <v>0</v>
      </c>
      <c r="H715" s="59">
        <v>0</v>
      </c>
      <c r="I715" s="59">
        <v>0</v>
      </c>
      <c r="J715" s="59">
        <v>77</v>
      </c>
      <c r="K715" s="59">
        <v>0</v>
      </c>
      <c r="L715" s="59">
        <v>0</v>
      </c>
      <c r="M715" s="59">
        <v>0</v>
      </c>
      <c r="N715" s="59">
        <f>F715+G715+H715+I715-J715+K715-L715+M715</f>
        <v>2926</v>
      </c>
      <c r="O715" s="43"/>
    </row>
    <row r="716" spans="1:15" ht="46.5" customHeight="1">
      <c r="A716" s="170">
        <v>2310002</v>
      </c>
      <c r="B716" s="14" t="s">
        <v>700</v>
      </c>
      <c r="C716" s="680" t="s">
        <v>734</v>
      </c>
      <c r="D716" s="410" t="s">
        <v>1310</v>
      </c>
      <c r="E716" s="348">
        <v>15</v>
      </c>
      <c r="F716" s="59">
        <v>2831</v>
      </c>
      <c r="G716" s="59">
        <v>0</v>
      </c>
      <c r="H716" s="59">
        <v>0</v>
      </c>
      <c r="I716" s="59">
        <v>0</v>
      </c>
      <c r="J716" s="59">
        <v>59</v>
      </c>
      <c r="K716" s="59">
        <v>0</v>
      </c>
      <c r="L716" s="59">
        <v>0</v>
      </c>
      <c r="M716" s="59">
        <v>0</v>
      </c>
      <c r="N716" s="59">
        <f>F716+G716+H716+I716-J716+K716-L716+M716</f>
        <v>2772</v>
      </c>
      <c r="O716" s="681"/>
    </row>
    <row r="717" spans="1:15" ht="46.5" customHeight="1">
      <c r="A717" s="120">
        <v>5400204</v>
      </c>
      <c r="B717" s="65" t="s">
        <v>357</v>
      </c>
      <c r="C717" s="166" t="s">
        <v>358</v>
      </c>
      <c r="D717" s="449" t="s">
        <v>6</v>
      </c>
      <c r="E717" s="377">
        <v>15</v>
      </c>
      <c r="F717" s="65">
        <v>3169</v>
      </c>
      <c r="G717" s="65">
        <v>0</v>
      </c>
      <c r="H717" s="65">
        <v>0</v>
      </c>
      <c r="I717" s="65">
        <v>0</v>
      </c>
      <c r="J717" s="65">
        <v>116</v>
      </c>
      <c r="K717" s="65">
        <v>0</v>
      </c>
      <c r="L717" s="65">
        <v>0</v>
      </c>
      <c r="M717" s="65">
        <v>0</v>
      </c>
      <c r="N717" s="59">
        <f>F717+G717+H717+I717-J717+K717-L717+M717</f>
        <v>3053</v>
      </c>
      <c r="O717" s="43"/>
    </row>
    <row r="718" spans="1:15" ht="46.5" customHeight="1">
      <c r="A718" s="120">
        <v>8100205</v>
      </c>
      <c r="B718" s="65" t="s">
        <v>524</v>
      </c>
      <c r="C718" s="166" t="s">
        <v>525</v>
      </c>
      <c r="D718" s="449" t="s">
        <v>526</v>
      </c>
      <c r="E718" s="377">
        <v>15</v>
      </c>
      <c r="F718" s="65">
        <v>7826</v>
      </c>
      <c r="G718" s="65">
        <v>0</v>
      </c>
      <c r="H718" s="65">
        <v>0</v>
      </c>
      <c r="I718" s="65">
        <v>0</v>
      </c>
      <c r="J718" s="65">
        <v>1124</v>
      </c>
      <c r="K718" s="65">
        <v>0</v>
      </c>
      <c r="L718" s="65">
        <v>0</v>
      </c>
      <c r="M718" s="65">
        <v>0</v>
      </c>
      <c r="N718" s="59">
        <f>F718+G718+H718+I718-J718+K718-L718+M718</f>
        <v>6702</v>
      </c>
      <c r="O718" s="514"/>
    </row>
    <row r="719" spans="1:15" ht="46.5" customHeight="1">
      <c r="A719" s="120">
        <v>8100208</v>
      </c>
      <c r="B719" s="65" t="s">
        <v>359</v>
      </c>
      <c r="C719" s="166" t="s">
        <v>360</v>
      </c>
      <c r="D719" s="449" t="s">
        <v>440</v>
      </c>
      <c r="E719" s="377">
        <v>15</v>
      </c>
      <c r="F719" s="65">
        <v>3762</v>
      </c>
      <c r="G719" s="65">
        <v>0</v>
      </c>
      <c r="H719" s="65">
        <v>0</v>
      </c>
      <c r="I719" s="65">
        <v>0</v>
      </c>
      <c r="J719" s="65">
        <v>311</v>
      </c>
      <c r="K719" s="65">
        <v>0</v>
      </c>
      <c r="L719" s="65">
        <v>0</v>
      </c>
      <c r="M719" s="65">
        <v>0</v>
      </c>
      <c r="N719" s="59">
        <f>F719+G719+H719+I719-J719+K719-L719+M719</f>
        <v>3451</v>
      </c>
      <c r="O719" s="65"/>
    </row>
    <row r="720" spans="1:15" ht="46.5" customHeight="1">
      <c r="A720" s="120">
        <v>20000300</v>
      </c>
      <c r="B720" s="65" t="s">
        <v>361</v>
      </c>
      <c r="C720" s="166" t="s">
        <v>466</v>
      </c>
      <c r="D720" s="449" t="s">
        <v>441</v>
      </c>
      <c r="E720" s="377">
        <v>15</v>
      </c>
      <c r="F720" s="65">
        <v>3169</v>
      </c>
      <c r="G720" s="65">
        <v>0</v>
      </c>
      <c r="H720" s="65">
        <v>0</v>
      </c>
      <c r="I720" s="65">
        <v>0</v>
      </c>
      <c r="J720" s="65">
        <v>116</v>
      </c>
      <c r="K720" s="65">
        <v>0</v>
      </c>
      <c r="L720" s="65">
        <v>0</v>
      </c>
      <c r="M720" s="65">
        <v>0.2</v>
      </c>
      <c r="N720" s="59">
        <f>F720+G720+H720+I720-J720+K720-L720-M720</f>
        <v>3052.8</v>
      </c>
      <c r="O720" s="65"/>
    </row>
    <row r="721" spans="1:15" ht="18">
      <c r="A721" s="603" t="s">
        <v>69</v>
      </c>
      <c r="B721" s="627"/>
      <c r="C721" s="617"/>
      <c r="D721" s="628"/>
      <c r="E721" s="629"/>
      <c r="F721" s="633">
        <f>SUM(F715:F720)</f>
        <v>23760</v>
      </c>
      <c r="G721" s="633">
        <f>SUM(G715:G720)</f>
        <v>0</v>
      </c>
      <c r="H721" s="633">
        <f aca="true" t="shared" si="119" ref="H721:M721">SUM(H715:H720)</f>
        <v>0</v>
      </c>
      <c r="I721" s="633">
        <f t="shared" si="119"/>
        <v>0</v>
      </c>
      <c r="J721" s="633">
        <f>SUM(J715:J720)</f>
        <v>1803</v>
      </c>
      <c r="K721" s="633">
        <f t="shared" si="119"/>
        <v>0</v>
      </c>
      <c r="L721" s="633">
        <f t="shared" si="119"/>
        <v>0</v>
      </c>
      <c r="M721" s="633">
        <f t="shared" si="119"/>
        <v>0.2</v>
      </c>
      <c r="N721" s="633">
        <f>SUM(N715:N720)</f>
        <v>21956.8</v>
      </c>
      <c r="O721" s="609"/>
    </row>
    <row r="722" spans="1:15" ht="21" customHeight="1">
      <c r="A722" s="182" t="s">
        <v>31</v>
      </c>
      <c r="B722" s="73"/>
      <c r="C722" s="422"/>
      <c r="D722" s="53"/>
      <c r="E722" s="341"/>
      <c r="F722" s="71">
        <f>F721</f>
        <v>23760</v>
      </c>
      <c r="G722" s="71">
        <f>G721</f>
        <v>0</v>
      </c>
      <c r="H722" s="71">
        <f aca="true" t="shared" si="120" ref="H722:M722">H721</f>
        <v>0</v>
      </c>
      <c r="I722" s="71">
        <f t="shared" si="120"/>
        <v>0</v>
      </c>
      <c r="J722" s="71">
        <f>J721</f>
        <v>1803</v>
      </c>
      <c r="K722" s="71">
        <f t="shared" si="120"/>
        <v>0</v>
      </c>
      <c r="L722" s="71">
        <f t="shared" si="120"/>
        <v>0</v>
      </c>
      <c r="M722" s="71">
        <f t="shared" si="120"/>
        <v>0.2</v>
      </c>
      <c r="N722" s="71">
        <f>N721</f>
        <v>21956.8</v>
      </c>
      <c r="O722" s="71"/>
    </row>
    <row r="723" spans="1:15" ht="15.75" customHeight="1">
      <c r="A723" s="666"/>
      <c r="B723" s="72"/>
      <c r="C723" s="423"/>
      <c r="D723" s="8"/>
      <c r="E723" s="317"/>
      <c r="F723" s="667"/>
      <c r="G723" s="667"/>
      <c r="H723" s="667"/>
      <c r="I723" s="667"/>
      <c r="J723" s="667"/>
      <c r="K723" s="667"/>
      <c r="L723" s="667"/>
      <c r="M723" s="667"/>
      <c r="N723" s="667"/>
      <c r="O723" s="72"/>
    </row>
    <row r="724" spans="1:15" s="37" customFormat="1" ht="18">
      <c r="A724" s="24"/>
      <c r="B724" s="72"/>
      <c r="C724" s="423"/>
      <c r="D724" s="8"/>
      <c r="E724" s="317"/>
      <c r="F724" s="25"/>
      <c r="G724" s="25"/>
      <c r="H724" s="25"/>
      <c r="I724" s="25"/>
      <c r="J724" s="25"/>
      <c r="K724" s="25"/>
      <c r="L724" s="25"/>
      <c r="M724" s="25"/>
      <c r="N724" s="25"/>
      <c r="O724" s="31"/>
    </row>
    <row r="725" spans="1:15" s="187" customFormat="1" ht="18.75">
      <c r="A725" s="451"/>
      <c r="B725" s="452"/>
      <c r="C725" s="452"/>
      <c r="D725" s="452" t="s">
        <v>536</v>
      </c>
      <c r="E725" s="453"/>
      <c r="F725" s="452"/>
      <c r="G725" s="452"/>
      <c r="H725" s="452"/>
      <c r="J725" s="484" t="s">
        <v>537</v>
      </c>
      <c r="K725" s="452"/>
      <c r="L725" s="452"/>
      <c r="M725" s="452"/>
      <c r="N725" s="452" t="s">
        <v>537</v>
      </c>
      <c r="O725" s="454"/>
    </row>
    <row r="726" spans="1:15" s="187" customFormat="1" ht="18.75">
      <c r="A726" s="451"/>
      <c r="B726" s="452"/>
      <c r="C726" s="452"/>
      <c r="D726" s="452"/>
      <c r="E726" s="453"/>
      <c r="F726" s="452"/>
      <c r="G726" s="452"/>
      <c r="H726" s="452"/>
      <c r="J726" s="484"/>
      <c r="K726" s="452"/>
      <c r="L726" s="451"/>
      <c r="M726" s="452"/>
      <c r="N726" s="452"/>
      <c r="O726" s="455"/>
    </row>
    <row r="727" spans="1:15" ht="18.75">
      <c r="A727" s="451" t="s">
        <v>545</v>
      </c>
      <c r="B727" s="452"/>
      <c r="C727" s="452" t="s">
        <v>813</v>
      </c>
      <c r="D727" s="452"/>
      <c r="E727" s="453"/>
      <c r="F727" s="452"/>
      <c r="G727" s="452"/>
      <c r="H727" s="452"/>
      <c r="J727" s="457" t="s">
        <v>621</v>
      </c>
      <c r="K727" s="452"/>
      <c r="L727" s="451"/>
      <c r="M727" s="452" t="s">
        <v>622</v>
      </c>
      <c r="N727" s="452"/>
      <c r="O727" s="455"/>
    </row>
    <row r="728" spans="1:15" ht="18.75">
      <c r="A728" s="451"/>
      <c r="B728" s="452"/>
      <c r="C728" s="452" t="s">
        <v>818</v>
      </c>
      <c r="D728" s="452"/>
      <c r="E728" s="453"/>
      <c r="F728" s="452"/>
      <c r="G728" s="452"/>
      <c r="H728" s="452"/>
      <c r="J728" s="456" t="s">
        <v>534</v>
      </c>
      <c r="K728" s="452"/>
      <c r="L728" s="452"/>
      <c r="M728" s="452" t="s">
        <v>535</v>
      </c>
      <c r="N728" s="452"/>
      <c r="O728" s="454"/>
    </row>
    <row r="729" spans="1:15" ht="33.75">
      <c r="A729" s="183" t="s">
        <v>0</v>
      </c>
      <c r="B729" s="33"/>
      <c r="C729" s="93" t="s">
        <v>1259</v>
      </c>
      <c r="D729" s="93"/>
      <c r="E729" s="327"/>
      <c r="F729" s="4"/>
      <c r="G729" s="4"/>
      <c r="H729" s="4"/>
      <c r="I729" s="4"/>
      <c r="J729" s="4"/>
      <c r="K729" s="4"/>
      <c r="L729" s="4"/>
      <c r="M729" s="4"/>
      <c r="N729" s="4"/>
      <c r="O729" s="27"/>
    </row>
    <row r="730" spans="1:15" ht="20.25">
      <c r="A730" s="6"/>
      <c r="B730" s="96" t="s">
        <v>32</v>
      </c>
      <c r="C730" s="413"/>
      <c r="D730" s="7"/>
      <c r="E730" s="317"/>
      <c r="F730" s="7"/>
      <c r="G730" s="7"/>
      <c r="H730" s="7"/>
      <c r="I730" s="8"/>
      <c r="J730" s="7"/>
      <c r="K730" s="7"/>
      <c r="L730" s="8"/>
      <c r="M730" s="7"/>
      <c r="N730" s="7"/>
      <c r="O730" s="402" t="s">
        <v>1296</v>
      </c>
    </row>
    <row r="731" spans="1:15" s="218" customFormat="1" ht="34.5" customHeight="1">
      <c r="A731" s="676"/>
      <c r="B731" s="44"/>
      <c r="C731" s="414"/>
      <c r="D731" s="95" t="s">
        <v>1462</v>
      </c>
      <c r="E731" s="318"/>
      <c r="F731" s="12"/>
      <c r="G731" s="12"/>
      <c r="H731" s="12"/>
      <c r="I731" s="12"/>
      <c r="J731" s="12"/>
      <c r="K731" s="12"/>
      <c r="L731" s="12"/>
      <c r="M731" s="12"/>
      <c r="N731" s="12"/>
      <c r="O731" s="28"/>
    </row>
    <row r="732" spans="1:15" s="41" customFormat="1" ht="36" customHeight="1">
      <c r="A732" s="211" t="s">
        <v>497</v>
      </c>
      <c r="B732" s="212" t="s">
        <v>498</v>
      </c>
      <c r="C732" s="425" t="s">
        <v>1</v>
      </c>
      <c r="D732" s="212" t="s">
        <v>496</v>
      </c>
      <c r="E732" s="374" t="s">
        <v>507</v>
      </c>
      <c r="F732" s="239" t="s">
        <v>493</v>
      </c>
      <c r="G732" s="239" t="s">
        <v>494</v>
      </c>
      <c r="H732" s="239" t="s">
        <v>33</v>
      </c>
      <c r="I732" s="239" t="s">
        <v>495</v>
      </c>
      <c r="J732" s="239" t="s">
        <v>17</v>
      </c>
      <c r="K732" s="239" t="s">
        <v>18</v>
      </c>
      <c r="L732" s="239" t="s">
        <v>503</v>
      </c>
      <c r="M732" s="239" t="s">
        <v>30</v>
      </c>
      <c r="N732" s="239" t="s">
        <v>499</v>
      </c>
      <c r="O732" s="258" t="s">
        <v>19</v>
      </c>
    </row>
    <row r="733" spans="1:15" ht="25.5" customHeight="1">
      <c r="A733" s="102" t="s">
        <v>701</v>
      </c>
      <c r="B733" s="1037"/>
      <c r="C733" s="416"/>
      <c r="D733" s="1038"/>
      <c r="E733" s="1039"/>
      <c r="F733" s="1038"/>
      <c r="G733" s="1038"/>
      <c r="H733" s="1038"/>
      <c r="I733" s="1038"/>
      <c r="J733" s="1038"/>
      <c r="K733" s="1038"/>
      <c r="L733" s="1038"/>
      <c r="M733" s="1038"/>
      <c r="N733" s="1038"/>
      <c r="O733" s="1038"/>
    </row>
    <row r="734" spans="1:15" ht="45" customHeight="1">
      <c r="A734" s="170">
        <v>3000004</v>
      </c>
      <c r="B734" s="15" t="s">
        <v>1261</v>
      </c>
      <c r="C734" s="680" t="s">
        <v>1262</v>
      </c>
      <c r="D734" s="410" t="s">
        <v>1260</v>
      </c>
      <c r="E734" s="348">
        <v>15</v>
      </c>
      <c r="F734" s="59">
        <v>2831</v>
      </c>
      <c r="G734" s="59">
        <v>0</v>
      </c>
      <c r="H734" s="59">
        <v>0</v>
      </c>
      <c r="I734" s="59">
        <v>0</v>
      </c>
      <c r="J734" s="59">
        <v>59</v>
      </c>
      <c r="K734" s="59">
        <v>0</v>
      </c>
      <c r="L734" s="59">
        <v>0</v>
      </c>
      <c r="M734" s="59">
        <v>0</v>
      </c>
      <c r="N734" s="59">
        <f>F734+G734+H734+I734-J734+K734-L734+M734</f>
        <v>2772</v>
      </c>
      <c r="O734" s="59"/>
    </row>
    <row r="735" spans="1:15" s="37" customFormat="1" ht="27" customHeight="1">
      <c r="A735" s="180" t="s">
        <v>69</v>
      </c>
      <c r="B735" s="677"/>
      <c r="C735" s="422"/>
      <c r="D735" s="53"/>
      <c r="E735" s="341"/>
      <c r="F735" s="71">
        <f aca="true" t="shared" si="121" ref="F735:K735">SUM(F734:F734)</f>
        <v>2831</v>
      </c>
      <c r="G735" s="71">
        <f t="shared" si="121"/>
        <v>0</v>
      </c>
      <c r="H735" s="71">
        <f t="shared" si="121"/>
        <v>0</v>
      </c>
      <c r="I735" s="71">
        <f t="shared" si="121"/>
        <v>0</v>
      </c>
      <c r="J735" s="71">
        <f>SUM(J734:J734)</f>
        <v>59</v>
      </c>
      <c r="K735" s="71">
        <f t="shared" si="121"/>
        <v>0</v>
      </c>
      <c r="L735" s="71">
        <f>SUM(L734:L734)</f>
        <v>0</v>
      </c>
      <c r="M735" s="71">
        <f>SUM(M734:M734)</f>
        <v>0</v>
      </c>
      <c r="N735" s="71">
        <f>SUM(N734:N734)</f>
        <v>2772</v>
      </c>
      <c r="O735" s="71"/>
    </row>
    <row r="736" spans="1:15" s="23" customFormat="1" ht="18">
      <c r="A736" s="490"/>
      <c r="B736" s="1"/>
      <c r="C736" s="418"/>
      <c r="D736" s="1"/>
      <c r="E736" s="323"/>
      <c r="F736" s="1"/>
      <c r="G736" s="1"/>
      <c r="H736" s="1"/>
      <c r="I736" s="1"/>
      <c r="J736" s="1"/>
      <c r="K736" s="1"/>
      <c r="L736" s="1"/>
      <c r="M736" s="1"/>
      <c r="N736" s="1"/>
      <c r="O736" s="30"/>
    </row>
    <row r="737" spans="1:15" s="187" customFormat="1" ht="18.75">
      <c r="A737" s="451"/>
      <c r="B737" s="452"/>
      <c r="C737" s="452"/>
      <c r="D737" s="452" t="s">
        <v>536</v>
      </c>
      <c r="E737" s="453"/>
      <c r="F737" s="452"/>
      <c r="G737" s="452"/>
      <c r="H737" s="452"/>
      <c r="J737" s="484" t="s">
        <v>537</v>
      </c>
      <c r="K737" s="452"/>
      <c r="L737" s="452"/>
      <c r="M737" s="452"/>
      <c r="N737" s="452" t="s">
        <v>537</v>
      </c>
      <c r="O737" s="454"/>
    </row>
    <row r="738" spans="1:15" s="187" customFormat="1" ht="18.75">
      <c r="A738" s="451"/>
      <c r="B738" s="452"/>
      <c r="C738" s="452"/>
      <c r="D738" s="452"/>
      <c r="E738" s="453"/>
      <c r="F738" s="452"/>
      <c r="G738" s="452"/>
      <c r="H738" s="452"/>
      <c r="J738" s="484"/>
      <c r="K738" s="452"/>
      <c r="L738" s="451"/>
      <c r="M738" s="452"/>
      <c r="N738" s="452"/>
      <c r="O738" s="455"/>
    </row>
    <row r="739" spans="1:15" ht="18.75">
      <c r="A739" s="451" t="s">
        <v>545</v>
      </c>
      <c r="B739" s="452"/>
      <c r="C739" s="452" t="s">
        <v>813</v>
      </c>
      <c r="D739" s="452"/>
      <c r="E739" s="453"/>
      <c r="F739" s="452"/>
      <c r="G739" s="452"/>
      <c r="H739" s="452"/>
      <c r="J739" s="457" t="s">
        <v>621</v>
      </c>
      <c r="K739" s="452"/>
      <c r="L739" s="451"/>
      <c r="M739" s="452" t="s">
        <v>622</v>
      </c>
      <c r="N739" s="452"/>
      <c r="O739" s="455"/>
    </row>
    <row r="740" spans="1:15" ht="18.75">
      <c r="A740" s="451"/>
      <c r="B740" s="452"/>
      <c r="C740" s="452" t="s">
        <v>818</v>
      </c>
      <c r="D740" s="452"/>
      <c r="E740" s="453"/>
      <c r="F740" s="452"/>
      <c r="G740" s="452"/>
      <c r="H740" s="452"/>
      <c r="J740" s="456" t="s">
        <v>534</v>
      </c>
      <c r="K740" s="452"/>
      <c r="L740" s="452"/>
      <c r="M740" s="452" t="s">
        <v>535</v>
      </c>
      <c r="N740" s="452"/>
      <c r="O740" s="454"/>
    </row>
    <row r="741" spans="1:15" ht="33.75">
      <c r="A741" s="183" t="s">
        <v>0</v>
      </c>
      <c r="B741" s="33"/>
      <c r="C741" s="421"/>
      <c r="D741" s="93" t="s">
        <v>738</v>
      </c>
      <c r="E741" s="327"/>
      <c r="F741" s="4"/>
      <c r="G741" s="4"/>
      <c r="H741" s="4"/>
      <c r="I741" s="4"/>
      <c r="J741" s="4"/>
      <c r="K741" s="4"/>
      <c r="L741" s="4"/>
      <c r="M741" s="4"/>
      <c r="N741" s="4"/>
      <c r="O741" s="27"/>
    </row>
    <row r="742" spans="1:15" ht="20.25">
      <c r="A742" s="6"/>
      <c r="B742" s="96" t="s">
        <v>32</v>
      </c>
      <c r="C742" s="413"/>
      <c r="D742" s="7"/>
      <c r="E742" s="317"/>
      <c r="F742" s="7"/>
      <c r="G742" s="7"/>
      <c r="H742" s="7"/>
      <c r="I742" s="8"/>
      <c r="J742" s="7"/>
      <c r="K742" s="7"/>
      <c r="L742" s="8"/>
      <c r="M742" s="7"/>
      <c r="N742" s="7"/>
      <c r="O742" s="402" t="s">
        <v>1297</v>
      </c>
    </row>
    <row r="743" spans="1:15" s="218" customFormat="1" ht="27.75" customHeight="1">
      <c r="A743" s="676"/>
      <c r="B743" s="44"/>
      <c r="C743" s="414"/>
      <c r="D743" s="95" t="s">
        <v>1462</v>
      </c>
      <c r="E743" s="318"/>
      <c r="F743" s="12"/>
      <c r="G743" s="12"/>
      <c r="H743" s="12"/>
      <c r="I743" s="12"/>
      <c r="J743" s="12"/>
      <c r="K743" s="12"/>
      <c r="L743" s="12"/>
      <c r="M743" s="12"/>
      <c r="N743" s="12"/>
      <c r="O743" s="28"/>
    </row>
    <row r="744" spans="1:15" ht="38.25" customHeight="1">
      <c r="A744" s="211" t="s">
        <v>497</v>
      </c>
      <c r="B744" s="212" t="s">
        <v>498</v>
      </c>
      <c r="C744" s="425" t="s">
        <v>1</v>
      </c>
      <c r="D744" s="212" t="s">
        <v>496</v>
      </c>
      <c r="E744" s="374" t="s">
        <v>507</v>
      </c>
      <c r="F744" s="239" t="s">
        <v>493</v>
      </c>
      <c r="G744" s="239" t="s">
        <v>494</v>
      </c>
      <c r="H744" s="239" t="s">
        <v>33</v>
      </c>
      <c r="I744" s="692" t="s">
        <v>495</v>
      </c>
      <c r="J744" s="239" t="s">
        <v>17</v>
      </c>
      <c r="K744" s="239" t="s">
        <v>18</v>
      </c>
      <c r="L744" s="239" t="s">
        <v>503</v>
      </c>
      <c r="M744" s="239" t="s">
        <v>30</v>
      </c>
      <c r="N744" s="239" t="s">
        <v>499</v>
      </c>
      <c r="O744" s="258" t="s">
        <v>19</v>
      </c>
    </row>
    <row r="745" spans="1:15" ht="35.25" customHeight="1">
      <c r="A745" s="102" t="s">
        <v>702</v>
      </c>
      <c r="B745" s="77"/>
      <c r="C745" s="416"/>
      <c r="D745" s="77"/>
      <c r="E745" s="340"/>
      <c r="F745" s="77"/>
      <c r="G745" s="77"/>
      <c r="H745" s="77"/>
      <c r="I745" s="77"/>
      <c r="J745" s="77"/>
      <c r="K745" s="77"/>
      <c r="L745" s="77"/>
      <c r="M745" s="77"/>
      <c r="N745" s="77"/>
      <c r="O745" s="76"/>
    </row>
    <row r="746" spans="1:15" ht="42" customHeight="1">
      <c r="A746" s="170">
        <v>4000001</v>
      </c>
      <c r="B746" s="14" t="s">
        <v>907</v>
      </c>
      <c r="C746" s="680" t="s">
        <v>735</v>
      </c>
      <c r="D746" s="43" t="s">
        <v>703</v>
      </c>
      <c r="E746" s="348">
        <v>15</v>
      </c>
      <c r="F746" s="59">
        <v>3467</v>
      </c>
      <c r="G746" s="59">
        <v>0</v>
      </c>
      <c r="H746" s="59">
        <v>0</v>
      </c>
      <c r="I746" s="59">
        <v>0</v>
      </c>
      <c r="J746" s="59">
        <v>148</v>
      </c>
      <c r="K746" s="59">
        <v>0</v>
      </c>
      <c r="L746" s="59">
        <v>0</v>
      </c>
      <c r="M746" s="59">
        <v>0</v>
      </c>
      <c r="N746" s="59">
        <f>F746+G746+H746+I746-J746+K746-L746+M746</f>
        <v>3319</v>
      </c>
      <c r="O746" s="59"/>
    </row>
    <row r="747" spans="1:15" ht="42" customHeight="1">
      <c r="A747" s="170">
        <v>4010001</v>
      </c>
      <c r="B747" s="14" t="s">
        <v>704</v>
      </c>
      <c r="C747" s="680" t="s">
        <v>736</v>
      </c>
      <c r="D747" s="43" t="s">
        <v>705</v>
      </c>
      <c r="E747" s="348">
        <v>15</v>
      </c>
      <c r="F747" s="59">
        <v>2831</v>
      </c>
      <c r="G747" s="59">
        <v>0</v>
      </c>
      <c r="H747" s="59">
        <v>0</v>
      </c>
      <c r="I747" s="59">
        <v>0</v>
      </c>
      <c r="J747" s="59">
        <v>59</v>
      </c>
      <c r="K747" s="59">
        <v>0</v>
      </c>
      <c r="L747" s="59">
        <v>0</v>
      </c>
      <c r="M747" s="59">
        <v>0</v>
      </c>
      <c r="N747" s="59">
        <f>F747+G747+H747+I747-J747+K747-L747+M747</f>
        <v>2772</v>
      </c>
      <c r="O747" s="681"/>
    </row>
    <row r="748" spans="1:15" s="37" customFormat="1" ht="32.25" customHeight="1">
      <c r="A748" s="180" t="s">
        <v>69</v>
      </c>
      <c r="B748" s="677"/>
      <c r="C748" s="422"/>
      <c r="D748" s="53"/>
      <c r="E748" s="341"/>
      <c r="F748" s="71">
        <f>SUM(F746:F747)</f>
        <v>6298</v>
      </c>
      <c r="G748" s="71">
        <f aca="true" t="shared" si="122" ref="G748:M748">SUM(G746:G747)</f>
        <v>0</v>
      </c>
      <c r="H748" s="71">
        <f t="shared" si="122"/>
        <v>0</v>
      </c>
      <c r="I748" s="71">
        <f t="shared" si="122"/>
        <v>0</v>
      </c>
      <c r="J748" s="71">
        <f>SUM(J746:J747)</f>
        <v>207</v>
      </c>
      <c r="K748" s="71">
        <f t="shared" si="122"/>
        <v>0</v>
      </c>
      <c r="L748" s="71">
        <f>SUM(L746:L747)</f>
        <v>0</v>
      </c>
      <c r="M748" s="71">
        <f t="shared" si="122"/>
        <v>0</v>
      </c>
      <c r="N748" s="71">
        <f>SUM(N746:N747)</f>
        <v>6091</v>
      </c>
      <c r="O748" s="71"/>
    </row>
    <row r="749" spans="1:15" s="37" customFormat="1" ht="18">
      <c r="A749" s="24"/>
      <c r="B749" s="679"/>
      <c r="C749" s="423"/>
      <c r="D749" s="8"/>
      <c r="E749" s="317"/>
      <c r="F749" s="25"/>
      <c r="G749" s="25"/>
      <c r="H749" s="25"/>
      <c r="I749" s="25"/>
      <c r="J749" s="25"/>
      <c r="K749" s="25"/>
      <c r="L749" s="25"/>
      <c r="M749" s="25"/>
      <c r="N749" s="25"/>
      <c r="O749" s="31"/>
    </row>
    <row r="750" spans="1:15" s="37" customFormat="1" ht="18">
      <c r="A750" s="24"/>
      <c r="B750" s="679"/>
      <c r="C750" s="423"/>
      <c r="D750" s="8"/>
      <c r="E750" s="317"/>
      <c r="F750" s="25"/>
      <c r="G750" s="25"/>
      <c r="H750" s="25"/>
      <c r="I750" s="25"/>
      <c r="J750" s="25"/>
      <c r="K750" s="25"/>
      <c r="L750" s="25"/>
      <c r="M750" s="25"/>
      <c r="N750" s="25"/>
      <c r="O750" s="31"/>
    </row>
    <row r="751" spans="1:15" s="670" customFormat="1" ht="26.25" customHeight="1">
      <c r="A751" s="24"/>
      <c r="B751" s="679"/>
      <c r="C751" s="423"/>
      <c r="D751" s="8"/>
      <c r="E751" s="317"/>
      <c r="F751" s="25"/>
      <c r="G751" s="25"/>
      <c r="H751" s="25"/>
      <c r="I751" s="25"/>
      <c r="J751" s="25"/>
      <c r="K751" s="25"/>
      <c r="L751" s="25"/>
      <c r="M751" s="25"/>
      <c r="N751" s="25"/>
      <c r="O751" s="31"/>
    </row>
    <row r="752" spans="1:15" s="37" customFormat="1" ht="29.25" customHeight="1">
      <c r="A752" s="567"/>
      <c r="B752" s="568" t="s">
        <v>35</v>
      </c>
      <c r="C752" s="569"/>
      <c r="D752" s="570"/>
      <c r="E752" s="571"/>
      <c r="F752" s="572">
        <f aca="true" t="shared" si="123" ref="F752:N752">SUM(F17+F34+F49+F82+F112+F134+F145+F165+F190+F219+F243+F256+F284+F308+F331+F354+F377+F396+F416+F436+F458+F485+F507+F532+F552+F575+F592+F618+F641+F661+F679+F705+F722+F735+F748)</f>
        <v>1034669</v>
      </c>
      <c r="G752" s="572">
        <f t="shared" si="123"/>
        <v>25751</v>
      </c>
      <c r="H752" s="572">
        <f t="shared" si="123"/>
        <v>18460</v>
      </c>
      <c r="I752" s="572">
        <f t="shared" si="123"/>
        <v>876</v>
      </c>
      <c r="J752" s="572">
        <f t="shared" si="123"/>
        <v>86550</v>
      </c>
      <c r="K752" s="572">
        <f t="shared" si="123"/>
        <v>3785</v>
      </c>
      <c r="L752" s="572">
        <f t="shared" si="123"/>
        <v>12300</v>
      </c>
      <c r="M752" s="572">
        <f t="shared" si="123"/>
        <v>0.4</v>
      </c>
      <c r="N752" s="572">
        <f t="shared" si="123"/>
        <v>984690.6000000001</v>
      </c>
      <c r="O752" s="570"/>
    </row>
    <row r="753" spans="1:15" ht="18">
      <c r="A753" s="668"/>
      <c r="B753" s="8"/>
      <c r="C753" s="423"/>
      <c r="D753" s="8"/>
      <c r="E753" s="317"/>
      <c r="F753" s="8"/>
      <c r="G753" s="8"/>
      <c r="H753" s="8"/>
      <c r="I753" s="8"/>
      <c r="J753" s="8"/>
      <c r="K753" s="8"/>
      <c r="L753" s="8"/>
      <c r="M753" s="8"/>
      <c r="N753" s="8"/>
      <c r="O753" s="31"/>
    </row>
    <row r="754" spans="1:15" s="41" customFormat="1" ht="24.75" customHeight="1">
      <c r="A754" s="490"/>
      <c r="B754" s="1"/>
      <c r="C754" s="418"/>
      <c r="D754" s="1"/>
      <c r="E754" s="323"/>
      <c r="F754" s="1"/>
      <c r="G754" s="1"/>
      <c r="H754" s="1"/>
      <c r="I754" s="1"/>
      <c r="J754" s="1"/>
      <c r="K754" s="1"/>
      <c r="L754" s="1"/>
      <c r="M754" s="1"/>
      <c r="N754" s="1"/>
      <c r="O754" s="30"/>
    </row>
    <row r="755" ht="18">
      <c r="A755" s="490"/>
    </row>
    <row r="756" ht="18">
      <c r="A756" s="490"/>
    </row>
    <row r="757" ht="18">
      <c r="A757" s="490"/>
    </row>
    <row r="758" spans="1:15" s="187" customFormat="1" ht="18.75">
      <c r="A758" s="451"/>
      <c r="B758" s="452"/>
      <c r="C758" s="452"/>
      <c r="D758" s="452" t="s">
        <v>536</v>
      </c>
      <c r="E758" s="453"/>
      <c r="F758" s="452"/>
      <c r="G758" s="452"/>
      <c r="H758" s="452"/>
      <c r="J758" s="484" t="s">
        <v>537</v>
      </c>
      <c r="K758" s="452"/>
      <c r="L758" s="452"/>
      <c r="M758" s="452"/>
      <c r="N758" s="452" t="s">
        <v>537</v>
      </c>
      <c r="O758" s="454"/>
    </row>
    <row r="759" spans="1:15" s="187" customFormat="1" ht="18.75">
      <c r="A759" s="451"/>
      <c r="B759" s="452"/>
      <c r="C759" s="452"/>
      <c r="D759" s="452"/>
      <c r="E759" s="453"/>
      <c r="F759" s="452"/>
      <c r="G759" s="452"/>
      <c r="H759" s="452"/>
      <c r="J759" s="484"/>
      <c r="K759" s="452"/>
      <c r="L759" s="451"/>
      <c r="M759" s="452"/>
      <c r="N759" s="452"/>
      <c r="O759" s="455"/>
    </row>
    <row r="760" spans="1:15" ht="18.75">
      <c r="A760" s="451" t="s">
        <v>545</v>
      </c>
      <c r="B760" s="452"/>
      <c r="C760" s="452" t="s">
        <v>813</v>
      </c>
      <c r="D760" s="452"/>
      <c r="E760" s="453"/>
      <c r="F760" s="452"/>
      <c r="G760" s="452"/>
      <c r="H760" s="452"/>
      <c r="J760" s="457" t="s">
        <v>621</v>
      </c>
      <c r="K760" s="452"/>
      <c r="L760" s="451"/>
      <c r="M760" s="452" t="s">
        <v>622</v>
      </c>
      <c r="N760" s="452"/>
      <c r="O760" s="455"/>
    </row>
    <row r="761" spans="1:15" ht="18.75">
      <c r="A761" s="451"/>
      <c r="B761" s="452"/>
      <c r="C761" s="452" t="s">
        <v>817</v>
      </c>
      <c r="D761" s="452"/>
      <c r="E761" s="453"/>
      <c r="F761" s="452"/>
      <c r="G761" s="452"/>
      <c r="H761" s="452"/>
      <c r="J761" s="456" t="s">
        <v>534</v>
      </c>
      <c r="K761" s="452"/>
      <c r="L761" s="452"/>
      <c r="M761" s="452" t="s">
        <v>535</v>
      </c>
      <c r="N761" s="452"/>
      <c r="O761" s="454"/>
    </row>
    <row r="762" spans="1:15" s="23" customFormat="1" ht="18">
      <c r="A762" s="490"/>
      <c r="B762" s="1"/>
      <c r="C762" s="418"/>
      <c r="D762" s="1"/>
      <c r="E762" s="323"/>
      <c r="F762" s="1"/>
      <c r="G762" s="1"/>
      <c r="H762" s="1"/>
      <c r="I762" s="1"/>
      <c r="J762" s="1"/>
      <c r="K762" s="1"/>
      <c r="L762" s="1"/>
      <c r="M762" s="1"/>
      <c r="N762" s="1"/>
      <c r="O762" s="30"/>
    </row>
    <row r="763" ht="18">
      <c r="A763" s="490"/>
    </row>
    <row r="764" spans="1:6" ht="18">
      <c r="A764" s="490"/>
      <c r="F764" s="991">
        <f>F752+G752+H752+I752</f>
        <v>1079756</v>
      </c>
    </row>
    <row r="765" ht="18">
      <c r="A765" s="490"/>
    </row>
    <row r="766" ht="18">
      <c r="A766" s="490"/>
    </row>
    <row r="769" ht="18">
      <c r="J769" s="1" t="s">
        <v>530</v>
      </c>
    </row>
  </sheetData>
  <sheetProtection/>
  <mergeCells count="5">
    <mergeCell ref="K378:L378"/>
    <mergeCell ref="I309:J309"/>
    <mergeCell ref="K594:L594"/>
    <mergeCell ref="H595:K595"/>
    <mergeCell ref="H596:K596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7" max="255" man="1"/>
    <brk id="137" max="255" man="1"/>
    <brk id="150" max="255" man="1"/>
    <brk id="170" max="255" man="1"/>
    <brk id="194" max="255" man="1"/>
    <brk id="223" max="255" man="1"/>
    <brk id="247" max="255" man="1"/>
    <brk id="264" max="255" man="1"/>
    <brk id="289" max="255" man="1"/>
    <brk id="312" max="255" man="1"/>
    <brk id="335" max="255" man="1"/>
    <brk id="357" max="255" man="1"/>
    <brk id="380" max="255" man="1"/>
    <brk id="400" max="255" man="1"/>
    <brk id="420" max="255" man="1"/>
    <brk id="442" max="255" man="1"/>
    <brk id="465" max="255" man="1"/>
    <brk id="489" max="255" man="1"/>
    <brk id="511" max="255" man="1"/>
    <brk id="536" max="255" man="1"/>
    <brk id="556" max="255" man="1"/>
    <brk id="578" max="255" man="1"/>
    <brk id="596" max="255" man="1"/>
    <brk id="622" max="255" man="1"/>
    <brk id="645" max="255" man="1"/>
    <brk id="666" max="255" man="1"/>
    <brk id="687" max="255" man="1"/>
    <brk id="709" max="255" man="1"/>
    <brk id="728" max="255" man="1"/>
    <brk id="740" max="255" man="1"/>
    <brk id="7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0"/>
  <sheetViews>
    <sheetView zoomScaleSheetLayoutView="100" zoomScalePageLayoutView="0" workbookViewId="0" topLeftCell="C546">
      <selection activeCell="P555" sqref="P555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68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75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1233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1462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497</v>
      </c>
      <c r="B4" s="62" t="s">
        <v>498</v>
      </c>
      <c r="C4" s="62" t="s">
        <v>1</v>
      </c>
      <c r="D4" s="62" t="s">
        <v>496</v>
      </c>
      <c r="E4" s="339" t="s">
        <v>507</v>
      </c>
      <c r="F4" s="26" t="s">
        <v>493</v>
      </c>
      <c r="G4" s="26" t="s">
        <v>494</v>
      </c>
      <c r="H4" s="26" t="s">
        <v>33</v>
      </c>
      <c r="I4" s="26" t="s">
        <v>400</v>
      </c>
      <c r="J4" s="26" t="s">
        <v>17</v>
      </c>
      <c r="K4" s="26" t="s">
        <v>18</v>
      </c>
      <c r="L4" s="26" t="s">
        <v>503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805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671</v>
      </c>
      <c r="C6" s="43" t="s">
        <v>863</v>
      </c>
      <c r="D6" s="1040" t="s">
        <v>1298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1358</v>
      </c>
      <c r="C7" s="43" t="s">
        <v>1359</v>
      </c>
      <c r="D7" s="43" t="s">
        <v>1360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1428</v>
      </c>
      <c r="C8" s="43" t="s">
        <v>1429</v>
      </c>
      <c r="D8" s="43" t="s">
        <v>1315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69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536</v>
      </c>
      <c r="F15" s="453"/>
      <c r="G15" s="452"/>
      <c r="H15" s="452"/>
      <c r="J15" s="457" t="s">
        <v>537</v>
      </c>
      <c r="K15" s="452"/>
      <c r="L15" s="452"/>
      <c r="N15" s="452" t="s">
        <v>537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545</v>
      </c>
      <c r="B17" s="452"/>
      <c r="C17" s="452"/>
      <c r="D17" s="457" t="s">
        <v>813</v>
      </c>
      <c r="E17" s="452"/>
      <c r="F17" s="453"/>
      <c r="G17" s="452"/>
      <c r="H17" s="452"/>
      <c r="J17" s="457" t="s">
        <v>621</v>
      </c>
      <c r="K17" s="452"/>
      <c r="L17" s="451"/>
      <c r="N17" s="457" t="s">
        <v>622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814</v>
      </c>
      <c r="E18" s="452"/>
      <c r="F18" s="453"/>
      <c r="G18" s="452"/>
      <c r="H18" s="452"/>
      <c r="J18" s="456" t="s">
        <v>534</v>
      </c>
      <c r="K18" s="452"/>
      <c r="L18" s="452"/>
      <c r="N18" s="457" t="s">
        <v>535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68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1234</v>
      </c>
    </row>
    <row r="22" spans="1:15" ht="20.25" customHeight="1">
      <c r="A22" s="762"/>
      <c r="B22" s="763"/>
      <c r="C22" s="763"/>
      <c r="D22" s="764" t="s">
        <v>1462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497</v>
      </c>
      <c r="B23" s="260" t="s">
        <v>498</v>
      </c>
      <c r="C23" s="260" t="s">
        <v>1</v>
      </c>
      <c r="D23" s="260" t="s">
        <v>496</v>
      </c>
      <c r="E23" s="366" t="s">
        <v>507</v>
      </c>
      <c r="F23" s="243" t="s">
        <v>493</v>
      </c>
      <c r="G23" s="243" t="s">
        <v>494</v>
      </c>
      <c r="H23" s="243" t="s">
        <v>33</v>
      </c>
      <c r="I23" s="243" t="s">
        <v>400</v>
      </c>
      <c r="J23" s="243" t="s">
        <v>17</v>
      </c>
      <c r="K23" s="998" t="s">
        <v>18</v>
      </c>
      <c r="L23" s="304" t="s">
        <v>503</v>
      </c>
      <c r="M23" s="243" t="s">
        <v>30</v>
      </c>
      <c r="N23" s="243" t="s">
        <v>29</v>
      </c>
      <c r="O23" s="265" t="s">
        <v>19</v>
      </c>
      <c r="P23" s="1059"/>
      <c r="Q23" s="1059"/>
      <c r="R23" s="1059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1187</v>
      </c>
      <c r="C25" s="141" t="s">
        <v>1188</v>
      </c>
      <c r="D25" s="709" t="s">
        <v>1184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586</v>
      </c>
      <c r="C26" s="261" t="s">
        <v>485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768</v>
      </c>
      <c r="C27" s="443" t="s">
        <v>784</v>
      </c>
      <c r="D27" s="717" t="s">
        <v>305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769</v>
      </c>
      <c r="C28" s="131" t="s">
        <v>783</v>
      </c>
      <c r="D28" s="447" t="s">
        <v>305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1035</v>
      </c>
      <c r="C29" s="131" t="s">
        <v>1036</v>
      </c>
      <c r="D29" s="447" t="s">
        <v>49</v>
      </c>
      <c r="E29" s="353">
        <v>15</v>
      </c>
      <c r="F29" s="130">
        <v>1923</v>
      </c>
      <c r="G29" s="130">
        <v>450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2450</v>
      </c>
      <c r="O29" s="133"/>
    </row>
    <row r="30" spans="1:15" ht="15" customHeight="1">
      <c r="A30" s="648" t="s">
        <v>69</v>
      </c>
      <c r="B30" s="735"/>
      <c r="C30" s="649"/>
      <c r="D30" s="736"/>
      <c r="E30" s="650"/>
      <c r="F30" s="587">
        <f>SUM(F25:F29)</f>
        <v>13534</v>
      </c>
      <c r="G30" s="587">
        <f>SUM(G25:G29)</f>
        <v>450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13455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1210</v>
      </c>
      <c r="C32" s="131" t="s">
        <v>1211</v>
      </c>
      <c r="D32" s="447" t="s">
        <v>1212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1197</v>
      </c>
      <c r="C33" s="131" t="s">
        <v>1198</v>
      </c>
      <c r="D33" s="447" t="s">
        <v>1199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1299</v>
      </c>
      <c r="C34" s="131" t="s">
        <v>1300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1326</v>
      </c>
      <c r="C35" s="131" t="s">
        <v>1327</v>
      </c>
      <c r="D35" s="447" t="s">
        <v>53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443</v>
      </c>
      <c r="C36" s="261" t="s">
        <v>469</v>
      </c>
      <c r="D36" s="737" t="s">
        <v>444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889</v>
      </c>
      <c r="C37" s="131" t="s">
        <v>890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1146</v>
      </c>
      <c r="C38" s="131" t="s">
        <v>1147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69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509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30" customHeight="1">
      <c r="A41" s="748">
        <v>126</v>
      </c>
      <c r="B41" s="384" t="s">
        <v>922</v>
      </c>
      <c r="C41" s="131" t="s">
        <v>923</v>
      </c>
      <c r="D41" s="447" t="s">
        <v>10</v>
      </c>
      <c r="E41" s="368">
        <v>15</v>
      </c>
      <c r="F41" s="130">
        <v>1006</v>
      </c>
      <c r="G41" s="130">
        <v>0</v>
      </c>
      <c r="H41" s="130">
        <v>0</v>
      </c>
      <c r="I41" s="130">
        <v>0</v>
      </c>
      <c r="J41" s="130">
        <v>0</v>
      </c>
      <c r="K41" s="130">
        <v>147</v>
      </c>
      <c r="L41" s="130">
        <v>0</v>
      </c>
      <c r="M41" s="130">
        <v>0</v>
      </c>
      <c r="N41" s="140">
        <f>F41+G41+H41+I41-J41+K41-L41-M41</f>
        <v>1153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 aca="true" t="shared" si="5" ref="F42:N42">F41</f>
        <v>1006</v>
      </c>
      <c r="G42" s="785">
        <f t="shared" si="5"/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147</v>
      </c>
      <c r="L42" s="785">
        <f t="shared" si="5"/>
        <v>0</v>
      </c>
      <c r="M42" s="785">
        <f t="shared" si="5"/>
        <v>0</v>
      </c>
      <c r="N42" s="785">
        <f t="shared" si="5"/>
        <v>1153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 aca="true" t="shared" si="6" ref="F43:N43">F30+F39+F42</f>
        <v>28766</v>
      </c>
      <c r="G43" s="251">
        <f t="shared" si="6"/>
        <v>450</v>
      </c>
      <c r="H43" s="251">
        <f t="shared" si="6"/>
        <v>0</v>
      </c>
      <c r="I43" s="251">
        <f t="shared" si="6"/>
        <v>0</v>
      </c>
      <c r="J43" s="251">
        <f t="shared" si="6"/>
        <v>274</v>
      </c>
      <c r="K43" s="251">
        <f t="shared" si="6"/>
        <v>599</v>
      </c>
      <c r="L43" s="251">
        <f t="shared" si="6"/>
        <v>350</v>
      </c>
      <c r="M43" s="251">
        <f t="shared" si="6"/>
        <v>0</v>
      </c>
      <c r="N43" s="251">
        <f t="shared" si="6"/>
        <v>29191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536</v>
      </c>
      <c r="F44" s="453"/>
      <c r="G44" s="452"/>
      <c r="H44" s="452"/>
      <c r="J44" s="466" t="s">
        <v>537</v>
      </c>
      <c r="K44" s="452"/>
      <c r="L44" s="452"/>
      <c r="N44" s="452" t="s">
        <v>537</v>
      </c>
      <c r="O44" s="454"/>
      <c r="P44" s="106"/>
      <c r="Q44" s="106"/>
      <c r="R44" s="106"/>
    </row>
    <row r="45" spans="1:18" s="103" customFormat="1" ht="15.75" customHeight="1">
      <c r="A45" s="451" t="s">
        <v>545</v>
      </c>
      <c r="B45" s="452"/>
      <c r="C45" s="452"/>
      <c r="D45" s="457" t="s">
        <v>813</v>
      </c>
      <c r="E45" s="452"/>
      <c r="F45" s="453"/>
      <c r="G45" s="452"/>
      <c r="H45" s="452"/>
      <c r="J45" s="457" t="s">
        <v>621</v>
      </c>
      <c r="K45" s="452"/>
      <c r="L45" s="451"/>
      <c r="M45" s="452" t="s">
        <v>622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814</v>
      </c>
      <c r="E46" s="452"/>
      <c r="F46" s="453"/>
      <c r="G46" s="452"/>
      <c r="H46" s="452"/>
      <c r="J46" s="456" t="s">
        <v>534</v>
      </c>
      <c r="K46" s="452"/>
      <c r="L46" s="452"/>
      <c r="M46" s="452" t="s">
        <v>535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68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1235</v>
      </c>
    </row>
    <row r="49" spans="1:15" ht="20.25" customHeight="1">
      <c r="A49" s="762"/>
      <c r="B49" s="763"/>
      <c r="C49" s="763"/>
      <c r="D49" s="764" t="s">
        <v>1462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497</v>
      </c>
      <c r="B50" s="260" t="s">
        <v>498</v>
      </c>
      <c r="C50" s="260" t="s">
        <v>1</v>
      </c>
      <c r="D50" s="260" t="s">
        <v>496</v>
      </c>
      <c r="E50" s="366" t="s">
        <v>507</v>
      </c>
      <c r="F50" s="243" t="s">
        <v>493</v>
      </c>
      <c r="G50" s="243" t="s">
        <v>494</v>
      </c>
      <c r="H50" s="243" t="s">
        <v>33</v>
      </c>
      <c r="I50" s="243" t="s">
        <v>400</v>
      </c>
      <c r="J50" s="243" t="s">
        <v>17</v>
      </c>
      <c r="K50" s="998" t="s">
        <v>18</v>
      </c>
      <c r="L50" s="999" t="s">
        <v>503</v>
      </c>
      <c r="M50" s="243" t="s">
        <v>30</v>
      </c>
      <c r="N50" s="243" t="s">
        <v>29</v>
      </c>
      <c r="O50" s="265" t="s">
        <v>19</v>
      </c>
      <c r="P50" s="1059"/>
      <c r="Q50" s="1059"/>
      <c r="R50" s="1059"/>
    </row>
    <row r="51" spans="1:15" ht="16.5" customHeight="1">
      <c r="A51" s="179" t="s">
        <v>509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141</v>
      </c>
      <c r="B52" s="384" t="s">
        <v>1430</v>
      </c>
      <c r="C52" s="131" t="s">
        <v>1431</v>
      </c>
      <c r="D52" s="447" t="s">
        <v>613</v>
      </c>
      <c r="E52" s="368">
        <v>15</v>
      </c>
      <c r="F52" s="130">
        <v>2396</v>
      </c>
      <c r="G52" s="130">
        <v>0</v>
      </c>
      <c r="H52" s="130">
        <v>0</v>
      </c>
      <c r="I52" s="130">
        <v>0</v>
      </c>
      <c r="J52" s="130">
        <v>0</v>
      </c>
      <c r="K52" s="130">
        <v>4</v>
      </c>
      <c r="L52" s="130">
        <v>0</v>
      </c>
      <c r="M52" s="130">
        <v>0</v>
      </c>
      <c r="N52" s="140">
        <f aca="true" t="shared" si="7" ref="N52:N57">F52+G52+H52+I52-J52+K52-L52-M52</f>
        <v>2400</v>
      </c>
      <c r="O52" s="750"/>
      <c r="P52" s="84"/>
      <c r="Q52" s="84"/>
      <c r="R52" s="84"/>
    </row>
    <row r="53" spans="1:18" s="41" customFormat="1" ht="30" customHeight="1">
      <c r="A53" s="748">
        <v>142</v>
      </c>
      <c r="B53" s="384" t="s">
        <v>517</v>
      </c>
      <c r="C53" s="261" t="s">
        <v>518</v>
      </c>
      <c r="D53" s="737" t="s">
        <v>11</v>
      </c>
      <c r="E53" s="368">
        <v>15</v>
      </c>
      <c r="F53" s="130">
        <v>1201</v>
      </c>
      <c r="G53" s="130">
        <v>0</v>
      </c>
      <c r="H53" s="130">
        <v>0</v>
      </c>
      <c r="I53" s="130">
        <v>0</v>
      </c>
      <c r="J53" s="130">
        <v>0</v>
      </c>
      <c r="K53" s="130">
        <v>135</v>
      </c>
      <c r="L53" s="130">
        <v>0</v>
      </c>
      <c r="M53" s="130">
        <v>0</v>
      </c>
      <c r="N53" s="140">
        <f t="shared" si="7"/>
        <v>1336</v>
      </c>
      <c r="O53" s="750"/>
      <c r="P53" s="84"/>
      <c r="Q53" s="84"/>
      <c r="R53" s="84"/>
    </row>
    <row r="54" spans="1:18" s="41" customFormat="1" ht="30" customHeight="1">
      <c r="A54" s="748">
        <v>143</v>
      </c>
      <c r="B54" s="384" t="s">
        <v>520</v>
      </c>
      <c r="C54" s="261" t="s">
        <v>519</v>
      </c>
      <c r="D54" s="737" t="s">
        <v>11</v>
      </c>
      <c r="E54" s="368">
        <v>15</v>
      </c>
      <c r="F54" s="130">
        <v>874</v>
      </c>
      <c r="G54" s="130">
        <v>0</v>
      </c>
      <c r="H54" s="130">
        <v>0</v>
      </c>
      <c r="I54" s="130">
        <v>0</v>
      </c>
      <c r="J54" s="130">
        <v>0</v>
      </c>
      <c r="K54" s="130">
        <v>156</v>
      </c>
      <c r="L54" s="130">
        <v>0</v>
      </c>
      <c r="M54" s="130">
        <v>0</v>
      </c>
      <c r="N54" s="140">
        <f t="shared" si="7"/>
        <v>1030</v>
      </c>
      <c r="O54" s="749"/>
      <c r="P54" s="84"/>
      <c r="Q54" s="84"/>
      <c r="R54" s="84"/>
    </row>
    <row r="55" spans="1:18" s="41" customFormat="1" ht="30" customHeight="1">
      <c r="A55" s="748">
        <v>144</v>
      </c>
      <c r="B55" s="384" t="s">
        <v>920</v>
      </c>
      <c r="C55" s="131" t="s">
        <v>921</v>
      </c>
      <c r="D55" s="447" t="s">
        <v>10</v>
      </c>
      <c r="E55" s="368">
        <v>15</v>
      </c>
      <c r="F55" s="130">
        <v>308</v>
      </c>
      <c r="G55" s="130">
        <v>0</v>
      </c>
      <c r="H55" s="130">
        <v>0</v>
      </c>
      <c r="I55" s="130">
        <v>0</v>
      </c>
      <c r="J55" s="130">
        <v>0</v>
      </c>
      <c r="K55" s="130">
        <v>192</v>
      </c>
      <c r="L55" s="130">
        <v>0</v>
      </c>
      <c r="M55" s="130">
        <v>0</v>
      </c>
      <c r="N55" s="140">
        <f t="shared" si="7"/>
        <v>500</v>
      </c>
      <c r="O55" s="749"/>
      <c r="P55" s="84"/>
      <c r="Q55" s="84"/>
      <c r="R55" s="84"/>
    </row>
    <row r="56" spans="1:18" s="41" customFormat="1" ht="30" customHeight="1">
      <c r="A56" s="748">
        <v>151</v>
      </c>
      <c r="B56" s="384" t="s">
        <v>1475</v>
      </c>
      <c r="C56" s="131" t="s">
        <v>1476</v>
      </c>
      <c r="D56" s="447" t="s">
        <v>337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50"/>
      <c r="P56" s="84"/>
      <c r="Q56" s="84"/>
      <c r="R56" s="84"/>
    </row>
    <row r="57" spans="1:18" s="41" customFormat="1" ht="30" customHeight="1">
      <c r="A57" s="748">
        <v>272</v>
      </c>
      <c r="B57" s="384" t="s">
        <v>918</v>
      </c>
      <c r="C57" s="131" t="s">
        <v>919</v>
      </c>
      <c r="D57" s="447" t="s">
        <v>282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 aca="true" t="shared" si="8" ref="F58:N58">SUM(F52:F57)</f>
        <v>7483</v>
      </c>
      <c r="G58" s="791">
        <f t="shared" si="8"/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 t="shared" si="8"/>
        <v>683</v>
      </c>
      <c r="L58" s="791">
        <f t="shared" si="8"/>
        <v>0</v>
      </c>
      <c r="M58" s="791">
        <f t="shared" si="8"/>
        <v>0</v>
      </c>
      <c r="N58" s="791">
        <f t="shared" si="8"/>
        <v>8166</v>
      </c>
      <c r="O58" s="794"/>
      <c r="P58" s="84"/>
      <c r="Q58" s="84"/>
      <c r="R58" s="84"/>
    </row>
    <row r="59" spans="1:15" ht="15" customHeight="1">
      <c r="A59" s="648" t="s">
        <v>69</v>
      </c>
      <c r="B59" s="735"/>
      <c r="C59" s="649"/>
      <c r="D59" s="649"/>
      <c r="E59" s="650"/>
      <c r="F59" s="587">
        <f aca="true" t="shared" si="9" ref="F59:N59">F42+F58</f>
        <v>8489</v>
      </c>
      <c r="G59" s="587">
        <f t="shared" si="9"/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 t="shared" si="9"/>
        <v>830</v>
      </c>
      <c r="L59" s="587">
        <f t="shared" si="9"/>
        <v>0</v>
      </c>
      <c r="M59" s="587">
        <f t="shared" si="9"/>
        <v>0</v>
      </c>
      <c r="N59" s="587">
        <f t="shared" si="9"/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69">
        <v>63</v>
      </c>
      <c r="B61" s="671" t="s">
        <v>1301</v>
      </c>
      <c r="C61" s="435" t="s">
        <v>1302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850</v>
      </c>
      <c r="M61" s="140">
        <v>0</v>
      </c>
      <c r="N61" s="140">
        <f aca="true" t="shared" si="10" ref="N61:N66">F61+G61+H61+I61-J61+K61-L61-M61</f>
        <v>150</v>
      </c>
      <c r="O61" s="142"/>
    </row>
    <row r="62" spans="1:15" ht="30" customHeight="1">
      <c r="A62" s="1069">
        <v>145</v>
      </c>
      <c r="B62" s="671" t="s">
        <v>1438</v>
      </c>
      <c r="C62" s="435" t="s">
        <v>1439</v>
      </c>
      <c r="D62" s="709" t="s">
        <v>11</v>
      </c>
      <c r="E62" s="393">
        <v>15</v>
      </c>
      <c r="F62" s="140">
        <v>1645</v>
      </c>
      <c r="G62" s="140">
        <v>0</v>
      </c>
      <c r="H62" s="140">
        <v>0</v>
      </c>
      <c r="I62" s="140">
        <v>0</v>
      </c>
      <c r="J62" s="140">
        <v>0</v>
      </c>
      <c r="K62" s="140">
        <v>106</v>
      </c>
      <c r="L62" s="140">
        <v>0</v>
      </c>
      <c r="M62" s="140">
        <v>0</v>
      </c>
      <c r="N62" s="140">
        <f t="shared" si="10"/>
        <v>1751</v>
      </c>
      <c r="O62" s="142"/>
    </row>
    <row r="63" spans="1:15" ht="30" customHeight="1">
      <c r="A63" s="1069">
        <v>150</v>
      </c>
      <c r="B63" s="671" t="s">
        <v>1440</v>
      </c>
      <c r="C63" s="435" t="s">
        <v>1441</v>
      </c>
      <c r="D63" s="709" t="s">
        <v>11</v>
      </c>
      <c r="E63" s="393">
        <v>15</v>
      </c>
      <c r="F63" s="140">
        <v>1645</v>
      </c>
      <c r="G63" s="140">
        <v>0</v>
      </c>
      <c r="H63" s="140">
        <v>0</v>
      </c>
      <c r="I63" s="140">
        <v>0</v>
      </c>
      <c r="J63" s="140">
        <v>0</v>
      </c>
      <c r="K63" s="140">
        <v>106</v>
      </c>
      <c r="L63" s="140">
        <v>0</v>
      </c>
      <c r="M63" s="140">
        <v>0</v>
      </c>
      <c r="N63" s="140">
        <f t="shared" si="10"/>
        <v>1751</v>
      </c>
      <c r="O63" s="142"/>
    </row>
    <row r="64" spans="1:15" ht="30" customHeight="1">
      <c r="A64" s="1070">
        <v>278</v>
      </c>
      <c r="B64" s="384" t="s">
        <v>845</v>
      </c>
      <c r="C64" s="494" t="s">
        <v>916</v>
      </c>
      <c r="D64" s="773" t="s">
        <v>2</v>
      </c>
      <c r="E64" s="496">
        <v>15</v>
      </c>
      <c r="F64" s="493">
        <v>1923</v>
      </c>
      <c r="G64" s="493">
        <v>0</v>
      </c>
      <c r="H64" s="493">
        <v>0</v>
      </c>
      <c r="I64" s="493">
        <v>339</v>
      </c>
      <c r="J64" s="493">
        <v>0</v>
      </c>
      <c r="K64" s="493">
        <v>77</v>
      </c>
      <c r="L64" s="493">
        <v>0</v>
      </c>
      <c r="M64" s="493">
        <v>0</v>
      </c>
      <c r="N64" s="140">
        <f t="shared" si="10"/>
        <v>2339</v>
      </c>
      <c r="O64" s="133"/>
    </row>
    <row r="65" spans="1:15" ht="30" customHeight="1">
      <c r="A65" s="1071">
        <v>313</v>
      </c>
      <c r="B65" s="682" t="s">
        <v>1113</v>
      </c>
      <c r="C65" s="922" t="s">
        <v>1114</v>
      </c>
      <c r="D65" s="923" t="s">
        <v>123</v>
      </c>
      <c r="E65" s="924">
        <v>15</v>
      </c>
      <c r="F65" s="1082">
        <v>2329</v>
      </c>
      <c r="G65" s="1082">
        <v>0</v>
      </c>
      <c r="H65" s="1082">
        <v>0</v>
      </c>
      <c r="I65" s="1082">
        <v>0</v>
      </c>
      <c r="J65" s="1082">
        <v>0</v>
      </c>
      <c r="K65" s="1082">
        <v>11</v>
      </c>
      <c r="L65" s="1082">
        <v>0</v>
      </c>
      <c r="M65" s="1082">
        <v>0</v>
      </c>
      <c r="N65" s="140">
        <f t="shared" si="10"/>
        <v>2340</v>
      </c>
      <c r="O65" s="390"/>
    </row>
    <row r="66" spans="1:15" ht="30" customHeight="1">
      <c r="A66" s="1071">
        <v>319</v>
      </c>
      <c r="B66" s="682" t="s">
        <v>1123</v>
      </c>
      <c r="C66" s="922" t="s">
        <v>1124</v>
      </c>
      <c r="D66" s="923" t="s">
        <v>613</v>
      </c>
      <c r="E66" s="924">
        <v>15</v>
      </c>
      <c r="F66" s="1082">
        <v>2509</v>
      </c>
      <c r="G66" s="1082">
        <v>0</v>
      </c>
      <c r="H66" s="1082">
        <v>0</v>
      </c>
      <c r="I66" s="1082">
        <v>0</v>
      </c>
      <c r="J66" s="1082">
        <v>9</v>
      </c>
      <c r="K66" s="1082">
        <v>0</v>
      </c>
      <c r="L66" s="1082">
        <v>0</v>
      </c>
      <c r="M66" s="1082">
        <v>0</v>
      </c>
      <c r="N66" s="140">
        <f t="shared" si="10"/>
        <v>2500</v>
      </c>
      <c r="O66" s="390"/>
    </row>
    <row r="67" spans="1:15" ht="15" customHeight="1">
      <c r="A67" s="716" t="s">
        <v>69</v>
      </c>
      <c r="B67" s="770"/>
      <c r="C67" s="711"/>
      <c r="D67" s="712"/>
      <c r="E67" s="713"/>
      <c r="F67" s="771">
        <f aca="true" t="shared" si="11" ref="F67:N67">SUM(F61:F66)</f>
        <v>10893</v>
      </c>
      <c r="G67" s="771">
        <f t="shared" si="11"/>
        <v>0</v>
      </c>
      <c r="H67" s="771">
        <f t="shared" si="11"/>
        <v>0</v>
      </c>
      <c r="I67" s="771">
        <f t="shared" si="11"/>
        <v>339</v>
      </c>
      <c r="J67" s="771">
        <f t="shared" si="11"/>
        <v>9</v>
      </c>
      <c r="K67" s="771">
        <f t="shared" si="11"/>
        <v>458</v>
      </c>
      <c r="L67" s="771">
        <f t="shared" si="11"/>
        <v>850</v>
      </c>
      <c r="M67" s="771">
        <f t="shared" si="11"/>
        <v>0</v>
      </c>
      <c r="N67" s="771">
        <f t="shared" si="11"/>
        <v>10831</v>
      </c>
      <c r="O67" s="772"/>
    </row>
    <row r="68" spans="1:15" ht="16.5" customHeight="1">
      <c r="A68" s="179" t="s">
        <v>504</v>
      </c>
      <c r="B68" s="221"/>
      <c r="C68" s="135"/>
      <c r="D68" s="448"/>
      <c r="E68" s="354"/>
      <c r="F68" s="221"/>
      <c r="G68" s="221"/>
      <c r="H68" s="221"/>
      <c r="I68" s="221"/>
      <c r="J68" s="221"/>
      <c r="K68" s="221"/>
      <c r="L68" s="221"/>
      <c r="M68" s="221"/>
      <c r="N68" s="221"/>
      <c r="O68" s="136"/>
    </row>
    <row r="69" spans="1:15" ht="30" customHeight="1">
      <c r="A69" s="748">
        <v>118</v>
      </c>
      <c r="B69" s="384" t="s">
        <v>1386</v>
      </c>
      <c r="C69" s="396" t="s">
        <v>1387</v>
      </c>
      <c r="D69" s="447" t="s">
        <v>53</v>
      </c>
      <c r="E69" s="353">
        <v>15</v>
      </c>
      <c r="F69" s="130">
        <v>1923</v>
      </c>
      <c r="G69" s="130">
        <v>0</v>
      </c>
      <c r="H69" s="130">
        <v>0</v>
      </c>
      <c r="I69" s="130">
        <v>0</v>
      </c>
      <c r="J69" s="130">
        <v>0</v>
      </c>
      <c r="K69" s="130">
        <v>77</v>
      </c>
      <c r="L69" s="130">
        <v>0</v>
      </c>
      <c r="M69" s="130">
        <v>0</v>
      </c>
      <c r="N69" s="140">
        <f>F69+G69+H69+I69-J69+K69-L69-M69</f>
        <v>2000</v>
      </c>
      <c r="O69" s="133"/>
    </row>
    <row r="70" spans="1:15" ht="30" customHeight="1">
      <c r="A70" s="748">
        <v>119</v>
      </c>
      <c r="B70" s="384" t="s">
        <v>506</v>
      </c>
      <c r="C70" s="396" t="s">
        <v>505</v>
      </c>
      <c r="D70" s="447" t="s">
        <v>10</v>
      </c>
      <c r="E70" s="353">
        <v>15</v>
      </c>
      <c r="F70" s="130">
        <v>1310</v>
      </c>
      <c r="G70" s="130">
        <v>0</v>
      </c>
      <c r="H70" s="130">
        <v>0</v>
      </c>
      <c r="I70" s="130">
        <v>0</v>
      </c>
      <c r="J70" s="130">
        <v>0</v>
      </c>
      <c r="K70" s="130">
        <v>128</v>
      </c>
      <c r="L70" s="130">
        <v>0</v>
      </c>
      <c r="M70" s="130">
        <v>0</v>
      </c>
      <c r="N70" s="140">
        <f>F70+G70+H70+I70-J70+K70-L70-M70</f>
        <v>1438</v>
      </c>
      <c r="O70" s="133"/>
    </row>
    <row r="71" spans="1:15" ht="30" customHeight="1">
      <c r="A71" s="769">
        <v>320</v>
      </c>
      <c r="B71" s="671" t="s">
        <v>1125</v>
      </c>
      <c r="C71" s="435" t="s">
        <v>1159</v>
      </c>
      <c r="D71" s="709" t="s">
        <v>613</v>
      </c>
      <c r="E71" s="393">
        <v>15</v>
      </c>
      <c r="F71" s="140">
        <v>2396</v>
      </c>
      <c r="G71" s="140">
        <v>0</v>
      </c>
      <c r="H71" s="140">
        <v>0</v>
      </c>
      <c r="I71" s="140">
        <v>0</v>
      </c>
      <c r="J71" s="140">
        <v>0</v>
      </c>
      <c r="K71" s="140">
        <v>4</v>
      </c>
      <c r="L71" s="140">
        <v>0</v>
      </c>
      <c r="M71" s="140">
        <v>0</v>
      </c>
      <c r="N71" s="140">
        <f>F71+G71+H71+I71-J71+K71-L71-M71</f>
        <v>2400</v>
      </c>
      <c r="O71" s="142"/>
    </row>
    <row r="72" spans="1:15" ht="15" customHeight="1">
      <c r="A72" s="660" t="s">
        <v>69</v>
      </c>
      <c r="B72" s="774"/>
      <c r="C72" s="662"/>
      <c r="D72" s="775"/>
      <c r="E72" s="663"/>
      <c r="F72" s="776">
        <f>SUM(F69:F71)</f>
        <v>5629</v>
      </c>
      <c r="G72" s="776">
        <f aca="true" t="shared" si="12" ref="G72:N72">SUM(G69:G71)</f>
        <v>0</v>
      </c>
      <c r="H72" s="776">
        <f t="shared" si="12"/>
        <v>0</v>
      </c>
      <c r="I72" s="776">
        <f t="shared" si="12"/>
        <v>0</v>
      </c>
      <c r="J72" s="776">
        <f t="shared" si="12"/>
        <v>0</v>
      </c>
      <c r="K72" s="776">
        <f t="shared" si="12"/>
        <v>209</v>
      </c>
      <c r="L72" s="776">
        <f t="shared" si="12"/>
        <v>0</v>
      </c>
      <c r="M72" s="776">
        <f t="shared" si="12"/>
        <v>0</v>
      </c>
      <c r="N72" s="776">
        <f t="shared" si="12"/>
        <v>5838</v>
      </c>
      <c r="O72" s="665"/>
    </row>
    <row r="73" spans="1:18" s="103" customFormat="1" ht="22.5" customHeight="1">
      <c r="A73" s="227"/>
      <c r="B73" s="751" t="s">
        <v>31</v>
      </c>
      <c r="C73" s="230"/>
      <c r="D73" s="230"/>
      <c r="E73" s="356"/>
      <c r="F73" s="251">
        <f aca="true" t="shared" si="13" ref="F73:N73">F58+F67+F72</f>
        <v>24005</v>
      </c>
      <c r="G73" s="251">
        <f t="shared" si="13"/>
        <v>0</v>
      </c>
      <c r="H73" s="251">
        <f t="shared" si="13"/>
        <v>0</v>
      </c>
      <c r="I73" s="251">
        <f t="shared" si="13"/>
        <v>339</v>
      </c>
      <c r="J73" s="251">
        <f t="shared" si="13"/>
        <v>9</v>
      </c>
      <c r="K73" s="251">
        <f t="shared" si="13"/>
        <v>1350</v>
      </c>
      <c r="L73" s="251">
        <f t="shared" si="13"/>
        <v>850</v>
      </c>
      <c r="M73" s="251">
        <f t="shared" si="13"/>
        <v>0</v>
      </c>
      <c r="N73" s="251">
        <f t="shared" si="13"/>
        <v>24835</v>
      </c>
      <c r="O73" s="252"/>
      <c r="P73" s="106"/>
      <c r="Q73" s="106"/>
      <c r="R73" s="106"/>
    </row>
    <row r="74" spans="1:18" s="103" customFormat="1" ht="36.75" customHeight="1">
      <c r="A74" s="451"/>
      <c r="B74" s="452"/>
      <c r="C74" s="452"/>
      <c r="D74" s="452" t="s">
        <v>536</v>
      </c>
      <c r="F74" s="453"/>
      <c r="G74" s="452"/>
      <c r="H74" s="452"/>
      <c r="J74" s="466" t="s">
        <v>537</v>
      </c>
      <c r="K74" s="452"/>
      <c r="L74" s="452"/>
      <c r="N74" s="452" t="s">
        <v>537</v>
      </c>
      <c r="O74" s="454"/>
      <c r="P74" s="106"/>
      <c r="Q74" s="106"/>
      <c r="R74" s="106"/>
    </row>
    <row r="75" spans="1:18" s="103" customFormat="1" ht="14.25" customHeight="1">
      <c r="A75" s="451" t="s">
        <v>545</v>
      </c>
      <c r="B75" s="452"/>
      <c r="C75" s="452"/>
      <c r="D75" s="457" t="s">
        <v>813</v>
      </c>
      <c r="E75" s="452"/>
      <c r="F75" s="453"/>
      <c r="G75" s="452"/>
      <c r="H75" s="452"/>
      <c r="J75" s="457" t="s">
        <v>621</v>
      </c>
      <c r="K75" s="452"/>
      <c r="L75" s="451"/>
      <c r="M75" s="452" t="s">
        <v>622</v>
      </c>
      <c r="N75" s="452"/>
      <c r="O75" s="455"/>
      <c r="P75" s="106"/>
      <c r="Q75" s="106"/>
      <c r="R75" s="106"/>
    </row>
    <row r="76" spans="1:18" s="103" customFormat="1" ht="12.75" customHeight="1">
      <c r="A76" s="451"/>
      <c r="B76" s="452"/>
      <c r="C76" s="452"/>
      <c r="D76" s="457" t="s">
        <v>814</v>
      </c>
      <c r="E76" s="452"/>
      <c r="F76" s="453"/>
      <c r="G76" s="452"/>
      <c r="H76" s="452"/>
      <c r="J76" s="456" t="s">
        <v>534</v>
      </c>
      <c r="K76" s="452"/>
      <c r="L76" s="452"/>
      <c r="M76" s="452" t="s">
        <v>535</v>
      </c>
      <c r="N76" s="452"/>
      <c r="O76" s="454"/>
      <c r="P76" s="106"/>
      <c r="Q76" s="106"/>
      <c r="R76" s="106"/>
    </row>
    <row r="77" spans="1:15" ht="21.75" customHeight="1">
      <c r="A77" s="3" t="s">
        <v>0</v>
      </c>
      <c r="B77" s="33"/>
      <c r="C77" s="4"/>
      <c r="D77" s="93" t="s">
        <v>68</v>
      </c>
      <c r="E77" s="327"/>
      <c r="F77" s="4"/>
      <c r="G77" s="4"/>
      <c r="H77" s="4"/>
      <c r="I77" s="4"/>
      <c r="J77" s="4"/>
      <c r="K77" s="4"/>
      <c r="L77" s="5"/>
      <c r="M77" s="4"/>
      <c r="N77" s="4"/>
      <c r="O77" s="27"/>
    </row>
    <row r="78" spans="1:15" ht="15" customHeight="1">
      <c r="A78" s="6"/>
      <c r="B78" s="96" t="s">
        <v>20</v>
      </c>
      <c r="C78" s="7"/>
      <c r="D78" s="7"/>
      <c r="E78" s="317"/>
      <c r="F78" s="7"/>
      <c r="G78" s="7"/>
      <c r="H78" s="7"/>
      <c r="I78" s="8"/>
      <c r="J78" s="7"/>
      <c r="K78" s="7"/>
      <c r="L78" s="9"/>
      <c r="M78" s="7"/>
      <c r="N78" s="7"/>
      <c r="O78" s="402" t="s">
        <v>1236</v>
      </c>
    </row>
    <row r="79" spans="1:15" ht="15.75" customHeight="1">
      <c r="A79" s="762"/>
      <c r="B79" s="763"/>
      <c r="C79" s="763"/>
      <c r="D79" s="764" t="s">
        <v>1462</v>
      </c>
      <c r="E79" s="765"/>
      <c r="F79" s="766"/>
      <c r="G79" s="766"/>
      <c r="H79" s="766"/>
      <c r="I79" s="766"/>
      <c r="J79" s="766"/>
      <c r="K79" s="766"/>
      <c r="L79" s="767"/>
      <c r="M79" s="766"/>
      <c r="N79" s="766"/>
      <c r="O79" s="768"/>
    </row>
    <row r="80" spans="1:18" s="64" customFormat="1" ht="21" customHeight="1" thickBot="1">
      <c r="A80" s="264" t="s">
        <v>497</v>
      </c>
      <c r="B80" s="260" t="s">
        <v>498</v>
      </c>
      <c r="C80" s="260" t="s">
        <v>1</v>
      </c>
      <c r="D80" s="260" t="s">
        <v>496</v>
      </c>
      <c r="E80" s="366" t="s">
        <v>507</v>
      </c>
      <c r="F80" s="243" t="s">
        <v>493</v>
      </c>
      <c r="G80" s="243" t="s">
        <v>494</v>
      </c>
      <c r="H80" s="243" t="s">
        <v>33</v>
      </c>
      <c r="I80" s="243" t="s">
        <v>400</v>
      </c>
      <c r="J80" s="243" t="s">
        <v>17</v>
      </c>
      <c r="K80" s="243" t="s">
        <v>18</v>
      </c>
      <c r="L80" s="26" t="s">
        <v>503</v>
      </c>
      <c r="M80" s="243" t="s">
        <v>30</v>
      </c>
      <c r="N80" s="243" t="s">
        <v>29</v>
      </c>
      <c r="O80" s="265" t="s">
        <v>19</v>
      </c>
      <c r="P80" s="1059"/>
      <c r="Q80" s="1059"/>
      <c r="R80" s="1059"/>
    </row>
    <row r="81" spans="1:15" ht="14.25" customHeight="1" hidden="1" thickTop="1">
      <c r="A81" s="179" t="s">
        <v>88</v>
      </c>
      <c r="B81" s="221"/>
      <c r="C81" s="399"/>
      <c r="D81" s="135"/>
      <c r="E81" s="354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ht="29.25" customHeight="1" hidden="1">
      <c r="A82" s="748"/>
      <c r="B82" s="384"/>
      <c r="C82" s="494"/>
      <c r="D82" s="773"/>
      <c r="E82" s="496"/>
      <c r="F82" s="555"/>
      <c r="G82" s="555"/>
      <c r="H82" s="555"/>
      <c r="I82" s="555"/>
      <c r="J82" s="555"/>
      <c r="K82" s="555"/>
      <c r="L82" s="555"/>
      <c r="M82" s="555"/>
      <c r="N82" s="140"/>
      <c r="O82" s="133"/>
    </row>
    <row r="83" spans="1:15" ht="12" customHeight="1" hidden="1" thickTop="1">
      <c r="A83" s="583" t="s">
        <v>69</v>
      </c>
      <c r="B83" s="778"/>
      <c r="C83" s="779"/>
      <c r="D83" s="780"/>
      <c r="E83" s="781"/>
      <c r="F83" s="782">
        <f aca="true" t="shared" si="14" ref="F83:N83">SUM(F82:F82)</f>
        <v>0</v>
      </c>
      <c r="G83" s="782">
        <f t="shared" si="14"/>
        <v>0</v>
      </c>
      <c r="H83" s="782">
        <f t="shared" si="14"/>
        <v>0</v>
      </c>
      <c r="I83" s="782">
        <f t="shared" si="14"/>
        <v>0</v>
      </c>
      <c r="J83" s="782">
        <f t="shared" si="14"/>
        <v>0</v>
      </c>
      <c r="K83" s="782">
        <f t="shared" si="14"/>
        <v>0</v>
      </c>
      <c r="L83" s="782">
        <f t="shared" si="14"/>
        <v>0</v>
      </c>
      <c r="M83" s="782">
        <f t="shared" si="14"/>
        <v>0</v>
      </c>
      <c r="N83" s="782">
        <f t="shared" si="14"/>
        <v>0</v>
      </c>
      <c r="O83" s="651"/>
    </row>
    <row r="84" spans="1:15" ht="14.25" customHeight="1" thickTop="1">
      <c r="A84" s="178" t="s">
        <v>521</v>
      </c>
      <c r="B84" s="126"/>
      <c r="C84" s="257"/>
      <c r="D84" s="777"/>
      <c r="E84" s="361"/>
      <c r="F84" s="126"/>
      <c r="G84" s="126"/>
      <c r="H84" s="126"/>
      <c r="I84" s="126"/>
      <c r="J84" s="126"/>
      <c r="K84" s="126"/>
      <c r="L84" s="126"/>
      <c r="M84" s="126"/>
      <c r="N84" s="126"/>
      <c r="O84" s="128"/>
    </row>
    <row r="85" spans="1:15" ht="30.75" customHeight="1">
      <c r="A85" s="748">
        <v>115</v>
      </c>
      <c r="B85" s="384" t="s">
        <v>1380</v>
      </c>
      <c r="C85" s="396" t="s">
        <v>1381</v>
      </c>
      <c r="D85" s="447" t="s">
        <v>488</v>
      </c>
      <c r="E85" s="353">
        <v>15</v>
      </c>
      <c r="F85" s="130">
        <v>1537</v>
      </c>
      <c r="G85" s="130">
        <v>0</v>
      </c>
      <c r="H85" s="130">
        <v>0</v>
      </c>
      <c r="I85" s="130">
        <v>0</v>
      </c>
      <c r="J85" s="130">
        <v>0</v>
      </c>
      <c r="K85" s="130">
        <v>113</v>
      </c>
      <c r="L85" s="130">
        <v>0</v>
      </c>
      <c r="M85" s="130">
        <v>0</v>
      </c>
      <c r="N85" s="140">
        <f>F85+G85+H85+I85-J85+K85-L85-M85</f>
        <v>1650</v>
      </c>
      <c r="O85" s="133"/>
    </row>
    <row r="86" spans="1:15" ht="30.75" customHeight="1">
      <c r="A86" s="748">
        <v>146</v>
      </c>
      <c r="B86" s="384" t="s">
        <v>796</v>
      </c>
      <c r="C86" s="396" t="s">
        <v>797</v>
      </c>
      <c r="D86" s="447" t="s">
        <v>522</v>
      </c>
      <c r="E86" s="353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ht="12" customHeight="1">
      <c r="A87" s="648" t="s">
        <v>69</v>
      </c>
      <c r="B87" s="735"/>
      <c r="C87" s="649"/>
      <c r="D87" s="736"/>
      <c r="E87" s="650"/>
      <c r="F87" s="587">
        <f aca="true" t="shared" si="15" ref="F87:N87">SUM(F85:F86)</f>
        <v>3933</v>
      </c>
      <c r="G87" s="587">
        <f t="shared" si="15"/>
        <v>0</v>
      </c>
      <c r="H87" s="587">
        <f t="shared" si="15"/>
        <v>0</v>
      </c>
      <c r="I87" s="587">
        <f t="shared" si="15"/>
        <v>0</v>
      </c>
      <c r="J87" s="587">
        <f t="shared" si="15"/>
        <v>0</v>
      </c>
      <c r="K87" s="587">
        <f t="shared" si="15"/>
        <v>117</v>
      </c>
      <c r="L87" s="587">
        <f t="shared" si="15"/>
        <v>0</v>
      </c>
      <c r="M87" s="587">
        <f t="shared" si="15"/>
        <v>0</v>
      </c>
      <c r="N87" s="587">
        <f t="shared" si="15"/>
        <v>4050</v>
      </c>
      <c r="O87" s="651"/>
    </row>
    <row r="88" spans="1:15" ht="13.5" customHeight="1">
      <c r="A88" s="179" t="s">
        <v>823</v>
      </c>
      <c r="B88" s="221"/>
      <c r="C88" s="135"/>
      <c r="D88" s="448"/>
      <c r="E88" s="354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ht="30" customHeight="1">
      <c r="A89" s="748">
        <v>147</v>
      </c>
      <c r="B89" s="384" t="s">
        <v>925</v>
      </c>
      <c r="C89" s="396" t="s">
        <v>926</v>
      </c>
      <c r="D89" s="447" t="s">
        <v>927</v>
      </c>
      <c r="E89" s="353">
        <v>15</v>
      </c>
      <c r="F89" s="130">
        <v>2452</v>
      </c>
      <c r="G89" s="130">
        <v>0</v>
      </c>
      <c r="H89" s="130">
        <v>0</v>
      </c>
      <c r="I89" s="130">
        <v>0</v>
      </c>
      <c r="J89" s="130">
        <v>2</v>
      </c>
      <c r="K89" s="130">
        <v>0</v>
      </c>
      <c r="L89" s="130">
        <v>0</v>
      </c>
      <c r="M89" s="130">
        <v>0</v>
      </c>
      <c r="N89" s="140">
        <f>F89+G89+H89+I89-J89+K89-L89-M89</f>
        <v>2450</v>
      </c>
      <c r="O89" s="133"/>
    </row>
    <row r="90" spans="1:15" ht="30" customHeight="1">
      <c r="A90" s="748">
        <v>148</v>
      </c>
      <c r="B90" s="384" t="s">
        <v>928</v>
      </c>
      <c r="C90" s="396" t="s">
        <v>929</v>
      </c>
      <c r="D90" s="447" t="s">
        <v>930</v>
      </c>
      <c r="E90" s="353">
        <v>15</v>
      </c>
      <c r="F90" s="130">
        <v>842</v>
      </c>
      <c r="G90" s="130">
        <v>0</v>
      </c>
      <c r="H90" s="130">
        <v>0</v>
      </c>
      <c r="I90" s="130">
        <v>0</v>
      </c>
      <c r="J90" s="130">
        <v>0</v>
      </c>
      <c r="K90" s="130">
        <v>158</v>
      </c>
      <c r="L90" s="130">
        <v>0</v>
      </c>
      <c r="M90" s="130">
        <v>0</v>
      </c>
      <c r="N90" s="140">
        <f>F90+G90+H90+I90-J90+K90-L90-M90</f>
        <v>1000</v>
      </c>
      <c r="O90" s="133"/>
    </row>
    <row r="91" spans="1:15" ht="30" customHeight="1">
      <c r="A91" s="748">
        <v>244</v>
      </c>
      <c r="B91" s="384" t="s">
        <v>824</v>
      </c>
      <c r="C91" s="396" t="s">
        <v>825</v>
      </c>
      <c r="D91" s="447" t="s">
        <v>522</v>
      </c>
      <c r="E91" s="353">
        <v>15</v>
      </c>
      <c r="F91" s="130">
        <v>1376</v>
      </c>
      <c r="G91" s="130">
        <v>0</v>
      </c>
      <c r="H91" s="130">
        <v>0</v>
      </c>
      <c r="I91" s="130">
        <v>0</v>
      </c>
      <c r="J91" s="130">
        <v>0</v>
      </c>
      <c r="K91" s="130">
        <v>124</v>
      </c>
      <c r="L91" s="130">
        <v>0</v>
      </c>
      <c r="M91" s="130">
        <v>0</v>
      </c>
      <c r="N91" s="140">
        <f>F91+G91+H91+I91-J91+K91-L91-M91</f>
        <v>1500</v>
      </c>
      <c r="O91" s="133"/>
    </row>
    <row r="92" spans="1:15" ht="30" customHeight="1">
      <c r="A92" s="748">
        <v>275</v>
      </c>
      <c r="B92" s="384" t="s">
        <v>931</v>
      </c>
      <c r="C92" s="396" t="s">
        <v>932</v>
      </c>
      <c r="D92" s="447" t="s">
        <v>933</v>
      </c>
      <c r="E92" s="353">
        <v>15</v>
      </c>
      <c r="F92" s="130">
        <v>2396</v>
      </c>
      <c r="G92" s="130">
        <v>0</v>
      </c>
      <c r="H92" s="130">
        <v>0</v>
      </c>
      <c r="I92" s="130">
        <v>0</v>
      </c>
      <c r="J92" s="130">
        <v>0</v>
      </c>
      <c r="K92" s="130">
        <v>4</v>
      </c>
      <c r="L92" s="130">
        <v>0</v>
      </c>
      <c r="M92" s="130">
        <v>0</v>
      </c>
      <c r="N92" s="140">
        <f>F92+G92+H92+I92-J92+K92-L92-M92</f>
        <v>2400</v>
      </c>
      <c r="O92" s="133"/>
    </row>
    <row r="93" spans="1:15" ht="12" customHeight="1">
      <c r="A93" s="648" t="s">
        <v>69</v>
      </c>
      <c r="B93" s="735"/>
      <c r="C93" s="649"/>
      <c r="D93" s="736"/>
      <c r="E93" s="650"/>
      <c r="F93" s="587">
        <f>SUM(F89:F92)</f>
        <v>7066</v>
      </c>
      <c r="G93" s="587">
        <f aca="true" t="shared" si="16" ref="G93:N93">SUM(G89:G92)</f>
        <v>0</v>
      </c>
      <c r="H93" s="587">
        <f t="shared" si="16"/>
        <v>0</v>
      </c>
      <c r="I93" s="587">
        <f t="shared" si="16"/>
        <v>0</v>
      </c>
      <c r="J93" s="587">
        <f t="shared" si="16"/>
        <v>2</v>
      </c>
      <c r="K93" s="587">
        <f t="shared" si="16"/>
        <v>286</v>
      </c>
      <c r="L93" s="587">
        <f t="shared" si="16"/>
        <v>0</v>
      </c>
      <c r="M93" s="587">
        <f t="shared" si="16"/>
        <v>0</v>
      </c>
      <c r="N93" s="587">
        <f t="shared" si="16"/>
        <v>7350</v>
      </c>
      <c r="O93" s="651"/>
    </row>
    <row r="94" spans="1:15" ht="13.5" customHeight="1" hidden="1">
      <c r="A94" s="179" t="s">
        <v>94</v>
      </c>
      <c r="B94" s="221"/>
      <c r="C94" s="399"/>
      <c r="D94" s="135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29.25" customHeight="1" hidden="1">
      <c r="A95" s="748"/>
      <c r="B95" s="384"/>
      <c r="C95" s="494"/>
      <c r="D95" s="495"/>
      <c r="E95" s="496"/>
      <c r="F95" s="130"/>
      <c r="G95" s="130"/>
      <c r="H95" s="130"/>
      <c r="I95" s="130"/>
      <c r="J95" s="130"/>
      <c r="K95" s="130"/>
      <c r="L95" s="130"/>
      <c r="M95" s="130"/>
      <c r="N95" s="140"/>
      <c r="O95" s="133"/>
    </row>
    <row r="96" spans="1:15" ht="12" customHeight="1" hidden="1">
      <c r="A96" s="583" t="s">
        <v>69</v>
      </c>
      <c r="B96" s="778"/>
      <c r="C96" s="779"/>
      <c r="D96" s="780"/>
      <c r="E96" s="781"/>
      <c r="F96" s="782">
        <f aca="true" t="shared" si="17" ref="F96:K96">SUM(F95:F95)</f>
        <v>0</v>
      </c>
      <c r="G96" s="782">
        <f t="shared" si="17"/>
        <v>0</v>
      </c>
      <c r="H96" s="782">
        <f t="shared" si="17"/>
        <v>0</v>
      </c>
      <c r="I96" s="782">
        <f t="shared" si="17"/>
        <v>0</v>
      </c>
      <c r="J96" s="782">
        <f t="shared" si="17"/>
        <v>0</v>
      </c>
      <c r="K96" s="782">
        <f t="shared" si="17"/>
        <v>0</v>
      </c>
      <c r="L96" s="782">
        <f>SUM(L95:L95)</f>
        <v>0</v>
      </c>
      <c r="M96" s="782">
        <f>SUM(M95:M95)</f>
        <v>0</v>
      </c>
      <c r="N96" s="782">
        <f>SUM(N95:N95)</f>
        <v>0</v>
      </c>
      <c r="O96" s="651"/>
    </row>
    <row r="97" spans="1:15" ht="12.75" customHeight="1">
      <c r="A97" s="179" t="s">
        <v>95</v>
      </c>
      <c r="B97" s="221"/>
      <c r="C97" s="135"/>
      <c r="D97" s="448"/>
      <c r="E97" s="354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0" customHeight="1">
      <c r="A98" s="748">
        <v>82</v>
      </c>
      <c r="B98" s="384" t="s">
        <v>934</v>
      </c>
      <c r="C98" s="396" t="s">
        <v>936</v>
      </c>
      <c r="D98" s="447" t="s">
        <v>935</v>
      </c>
      <c r="E98" s="353">
        <v>15</v>
      </c>
      <c r="F98" s="130">
        <v>961</v>
      </c>
      <c r="G98" s="130">
        <v>0</v>
      </c>
      <c r="H98" s="130">
        <v>0</v>
      </c>
      <c r="I98" s="130">
        <v>0</v>
      </c>
      <c r="J98" s="130">
        <v>0</v>
      </c>
      <c r="K98" s="130">
        <v>150</v>
      </c>
      <c r="L98" s="130">
        <v>0</v>
      </c>
      <c r="M98" s="130">
        <v>0</v>
      </c>
      <c r="N98" s="140">
        <f>F98+G98+H98+I98-J98+K98-L98-M98</f>
        <v>1111</v>
      </c>
      <c r="O98" s="133"/>
    </row>
    <row r="99" spans="1:15" ht="30" customHeight="1">
      <c r="A99" s="769">
        <v>277</v>
      </c>
      <c r="B99" s="671" t="s">
        <v>937</v>
      </c>
      <c r="C99" s="435" t="s">
        <v>938</v>
      </c>
      <c r="D99" s="447" t="s">
        <v>935</v>
      </c>
      <c r="E99" s="393">
        <v>15</v>
      </c>
      <c r="F99" s="140">
        <v>1924</v>
      </c>
      <c r="G99" s="140">
        <v>0</v>
      </c>
      <c r="H99" s="140">
        <v>0</v>
      </c>
      <c r="I99" s="140">
        <v>0</v>
      </c>
      <c r="J99" s="140">
        <v>0</v>
      </c>
      <c r="K99" s="140">
        <v>77</v>
      </c>
      <c r="L99" s="140">
        <v>0</v>
      </c>
      <c r="M99" s="140">
        <v>0</v>
      </c>
      <c r="N99" s="140">
        <f>F99+G99+H99+I99-J99+K99-L99-M99</f>
        <v>2001</v>
      </c>
      <c r="O99" s="142"/>
    </row>
    <row r="100" spans="1:15" ht="12" customHeight="1">
      <c r="A100" s="660" t="s">
        <v>69</v>
      </c>
      <c r="B100" s="774"/>
      <c r="C100" s="662"/>
      <c r="D100" s="775"/>
      <c r="E100" s="663"/>
      <c r="F100" s="776">
        <f aca="true" t="shared" si="18" ref="F100:N100">SUM(F98:F99)</f>
        <v>2885</v>
      </c>
      <c r="G100" s="776">
        <f t="shared" si="18"/>
        <v>0</v>
      </c>
      <c r="H100" s="776">
        <f t="shared" si="18"/>
        <v>0</v>
      </c>
      <c r="I100" s="776">
        <f t="shared" si="18"/>
        <v>0</v>
      </c>
      <c r="J100" s="776">
        <f t="shared" si="18"/>
        <v>0</v>
      </c>
      <c r="K100" s="776">
        <f t="shared" si="18"/>
        <v>227</v>
      </c>
      <c r="L100" s="776">
        <f t="shared" si="18"/>
        <v>0</v>
      </c>
      <c r="M100" s="776">
        <f t="shared" si="18"/>
        <v>0</v>
      </c>
      <c r="N100" s="776">
        <f t="shared" si="18"/>
        <v>3112</v>
      </c>
      <c r="O100" s="665"/>
    </row>
    <row r="101" spans="1:15" ht="13.5" customHeight="1">
      <c r="A101" s="179" t="s">
        <v>96</v>
      </c>
      <c r="B101" s="221"/>
      <c r="C101" s="399"/>
      <c r="D101" s="135"/>
      <c r="E101" s="354"/>
      <c r="F101" s="221"/>
      <c r="G101" s="221"/>
      <c r="H101" s="221"/>
      <c r="I101" s="221"/>
      <c r="J101" s="221"/>
      <c r="K101" s="221"/>
      <c r="L101" s="221"/>
      <c r="M101" s="221"/>
      <c r="N101" s="221"/>
      <c r="O101" s="136"/>
    </row>
    <row r="102" spans="1:15" ht="30" customHeight="1">
      <c r="A102" s="748">
        <v>95</v>
      </c>
      <c r="B102" s="384" t="s">
        <v>1362</v>
      </c>
      <c r="C102" s="494" t="s">
        <v>940</v>
      </c>
      <c r="D102" s="773" t="s">
        <v>11</v>
      </c>
      <c r="E102" s="496">
        <v>15</v>
      </c>
      <c r="F102" s="130">
        <v>2396</v>
      </c>
      <c r="G102" s="130">
        <v>0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40">
        <f>F102+G102+H102+I102-J102+K102-L102-M102</f>
        <v>2400</v>
      </c>
      <c r="O102" s="133"/>
    </row>
    <row r="103" spans="1:15" ht="30" customHeight="1">
      <c r="A103" s="748">
        <v>149</v>
      </c>
      <c r="B103" s="384" t="s">
        <v>939</v>
      </c>
      <c r="C103" s="494" t="s">
        <v>940</v>
      </c>
      <c r="D103" s="773" t="s">
        <v>11</v>
      </c>
      <c r="E103" s="496">
        <v>15</v>
      </c>
      <c r="F103" s="130">
        <v>1638</v>
      </c>
      <c r="G103" s="130">
        <v>0</v>
      </c>
      <c r="H103" s="130">
        <v>0</v>
      </c>
      <c r="I103" s="130">
        <v>0</v>
      </c>
      <c r="J103" s="130">
        <v>0</v>
      </c>
      <c r="K103" s="130">
        <v>107</v>
      </c>
      <c r="L103" s="130">
        <v>0</v>
      </c>
      <c r="M103" s="130">
        <v>0</v>
      </c>
      <c r="N103" s="140">
        <f>F103+G103+H103+I103-J103+K103-L103-M103</f>
        <v>1745</v>
      </c>
      <c r="O103" s="133"/>
    </row>
    <row r="104" spans="1:15" ht="12" customHeight="1">
      <c r="A104" s="583" t="s">
        <v>69</v>
      </c>
      <c r="B104" s="778"/>
      <c r="C104" s="779"/>
      <c r="D104" s="780"/>
      <c r="E104" s="781"/>
      <c r="F104" s="782">
        <f>SUM(F102:F103)</f>
        <v>4034</v>
      </c>
      <c r="G104" s="782">
        <f aca="true" t="shared" si="19" ref="G104:N104">SUM(G102:G103)</f>
        <v>0</v>
      </c>
      <c r="H104" s="782">
        <f t="shared" si="19"/>
        <v>0</v>
      </c>
      <c r="I104" s="782">
        <f t="shared" si="19"/>
        <v>0</v>
      </c>
      <c r="J104" s="782">
        <f t="shared" si="19"/>
        <v>0</v>
      </c>
      <c r="K104" s="782">
        <f t="shared" si="19"/>
        <v>111</v>
      </c>
      <c r="L104" s="782">
        <f t="shared" si="19"/>
        <v>0</v>
      </c>
      <c r="M104" s="782">
        <f t="shared" si="19"/>
        <v>0</v>
      </c>
      <c r="N104" s="782">
        <f t="shared" si="19"/>
        <v>4145</v>
      </c>
      <c r="O104" s="651"/>
    </row>
    <row r="105" spans="1:15" ht="12" customHeight="1">
      <c r="A105" s="179" t="s">
        <v>100</v>
      </c>
      <c r="B105" s="221"/>
      <c r="C105" s="399"/>
      <c r="D105" s="135"/>
      <c r="E105" s="354"/>
      <c r="F105" s="221"/>
      <c r="G105" s="221"/>
      <c r="H105" s="221"/>
      <c r="I105" s="221"/>
      <c r="J105" s="221"/>
      <c r="K105" s="221"/>
      <c r="L105" s="221"/>
      <c r="M105" s="221"/>
      <c r="N105" s="221"/>
      <c r="O105" s="136"/>
    </row>
    <row r="106" spans="1:15" ht="30.75" customHeight="1">
      <c r="A106" s="748">
        <v>116</v>
      </c>
      <c r="B106" s="384" t="s">
        <v>1382</v>
      </c>
      <c r="C106" s="494" t="s">
        <v>1383</v>
      </c>
      <c r="D106" s="773" t="s">
        <v>11</v>
      </c>
      <c r="E106" s="496">
        <v>15</v>
      </c>
      <c r="F106" s="130">
        <v>842</v>
      </c>
      <c r="G106" s="130">
        <v>0</v>
      </c>
      <c r="H106" s="130">
        <v>0</v>
      </c>
      <c r="I106" s="130">
        <v>0</v>
      </c>
      <c r="J106" s="130">
        <v>0</v>
      </c>
      <c r="K106" s="130">
        <v>158</v>
      </c>
      <c r="L106" s="130">
        <v>0</v>
      </c>
      <c r="M106" s="130">
        <v>0</v>
      </c>
      <c r="N106" s="140">
        <f>F106+G106+H106+I106-J106+K106-L106-M106</f>
        <v>1000</v>
      </c>
      <c r="O106" s="133"/>
    </row>
    <row r="107" spans="1:15" ht="12" customHeight="1">
      <c r="A107" s="583" t="s">
        <v>69</v>
      </c>
      <c r="B107" s="778"/>
      <c r="C107" s="779"/>
      <c r="D107" s="780"/>
      <c r="E107" s="781"/>
      <c r="F107" s="782">
        <f aca="true" t="shared" si="20" ref="F107:N107">SUM(F106:F106)</f>
        <v>842</v>
      </c>
      <c r="G107" s="782">
        <f t="shared" si="20"/>
        <v>0</v>
      </c>
      <c r="H107" s="782">
        <f t="shared" si="20"/>
        <v>0</v>
      </c>
      <c r="I107" s="782">
        <f t="shared" si="20"/>
        <v>0</v>
      </c>
      <c r="J107" s="782">
        <f t="shared" si="20"/>
        <v>0</v>
      </c>
      <c r="K107" s="782">
        <f t="shared" si="20"/>
        <v>158</v>
      </c>
      <c r="L107" s="782">
        <f t="shared" si="20"/>
        <v>0</v>
      </c>
      <c r="M107" s="782">
        <f t="shared" si="20"/>
        <v>0</v>
      </c>
      <c r="N107" s="782">
        <f t="shared" si="20"/>
        <v>1000</v>
      </c>
      <c r="O107" s="651"/>
    </row>
    <row r="108" spans="1:18" s="103" customFormat="1" ht="16.5" customHeight="1">
      <c r="A108" s="227"/>
      <c r="B108" s="751" t="s">
        <v>31</v>
      </c>
      <c r="C108" s="230"/>
      <c r="D108" s="230"/>
      <c r="E108" s="356"/>
      <c r="F108" s="251">
        <f aca="true" t="shared" si="21" ref="F108:N108">F83+F87+F93+F96+F100+F104+F107</f>
        <v>18760</v>
      </c>
      <c r="G108" s="251">
        <f t="shared" si="21"/>
        <v>0</v>
      </c>
      <c r="H108" s="251">
        <f t="shared" si="21"/>
        <v>0</v>
      </c>
      <c r="I108" s="251">
        <f t="shared" si="21"/>
        <v>0</v>
      </c>
      <c r="J108" s="251">
        <f t="shared" si="21"/>
        <v>2</v>
      </c>
      <c r="K108" s="251">
        <f t="shared" si="21"/>
        <v>899</v>
      </c>
      <c r="L108" s="251">
        <f t="shared" si="21"/>
        <v>0</v>
      </c>
      <c r="M108" s="251">
        <f t="shared" si="21"/>
        <v>0</v>
      </c>
      <c r="N108" s="251">
        <f t="shared" si="21"/>
        <v>19657</v>
      </c>
      <c r="O108" s="252"/>
      <c r="P108" s="106"/>
      <c r="Q108" s="106"/>
      <c r="R108" s="106"/>
    </row>
    <row r="109" spans="1:18" s="103" customFormat="1" ht="18" customHeight="1">
      <c r="A109" s="451"/>
      <c r="B109" s="452"/>
      <c r="C109" s="452"/>
      <c r="D109" s="452" t="s">
        <v>536</v>
      </c>
      <c r="F109" s="453"/>
      <c r="G109" s="452"/>
      <c r="H109" s="452"/>
      <c r="J109" s="466" t="s">
        <v>537</v>
      </c>
      <c r="K109" s="452"/>
      <c r="L109" s="452"/>
      <c r="N109" s="452" t="s">
        <v>537</v>
      </c>
      <c r="O109" s="454"/>
      <c r="P109" s="106"/>
      <c r="Q109" s="106"/>
      <c r="R109" s="106"/>
    </row>
    <row r="110" spans="1:18" s="103" customFormat="1" ht="16.5" customHeight="1">
      <c r="A110" s="451" t="s">
        <v>545</v>
      </c>
      <c r="B110" s="452"/>
      <c r="C110" s="452"/>
      <c r="D110" s="457" t="s">
        <v>813</v>
      </c>
      <c r="E110" s="452"/>
      <c r="F110" s="453"/>
      <c r="G110" s="452"/>
      <c r="H110" s="452"/>
      <c r="J110" s="457" t="s">
        <v>621</v>
      </c>
      <c r="K110" s="452"/>
      <c r="L110" s="451"/>
      <c r="M110" s="452" t="s">
        <v>622</v>
      </c>
      <c r="N110" s="452"/>
      <c r="O110" s="455"/>
      <c r="P110" s="106"/>
      <c r="Q110" s="106"/>
      <c r="R110" s="106"/>
    </row>
    <row r="111" spans="1:18" s="103" customFormat="1" ht="12.75" customHeight="1">
      <c r="A111" s="451"/>
      <c r="B111" s="452"/>
      <c r="C111" s="452"/>
      <c r="D111" s="457" t="s">
        <v>814</v>
      </c>
      <c r="E111" s="452"/>
      <c r="F111" s="453"/>
      <c r="G111" s="452"/>
      <c r="H111" s="452"/>
      <c r="J111" s="456" t="s">
        <v>534</v>
      </c>
      <c r="K111" s="452"/>
      <c r="L111" s="452"/>
      <c r="M111" s="452" t="s">
        <v>535</v>
      </c>
      <c r="N111" s="452"/>
      <c r="O111" s="454"/>
      <c r="P111" s="106"/>
      <c r="Q111" s="106"/>
      <c r="R111" s="106"/>
    </row>
    <row r="112" spans="1:15" ht="33.75">
      <c r="A112" s="3" t="s">
        <v>0</v>
      </c>
      <c r="B112" s="20"/>
      <c r="C112" s="4"/>
      <c r="D112" s="93" t="s">
        <v>68</v>
      </c>
      <c r="E112" s="327"/>
      <c r="F112" s="55"/>
      <c r="G112" s="4"/>
      <c r="H112" s="4"/>
      <c r="I112" s="4"/>
      <c r="J112" s="4"/>
      <c r="K112" s="4"/>
      <c r="L112" s="5"/>
      <c r="M112" s="4"/>
      <c r="N112" s="4"/>
      <c r="O112" s="27"/>
    </row>
    <row r="113" spans="1:15" ht="18.75">
      <c r="A113" s="6"/>
      <c r="B113" s="97" t="s">
        <v>20</v>
      </c>
      <c r="C113" s="7"/>
      <c r="D113" s="7"/>
      <c r="E113" s="317"/>
      <c r="F113" s="7"/>
      <c r="G113" s="7"/>
      <c r="H113" s="7"/>
      <c r="I113" s="8"/>
      <c r="J113" s="7"/>
      <c r="K113" s="7"/>
      <c r="L113" s="9"/>
      <c r="M113" s="7"/>
      <c r="N113" s="7"/>
      <c r="O113" s="402" t="s">
        <v>1237</v>
      </c>
    </row>
    <row r="114" spans="1:15" ht="24.75">
      <c r="A114" s="10"/>
      <c r="B114" s="44"/>
      <c r="C114" s="11"/>
      <c r="D114" s="95" t="s">
        <v>1462</v>
      </c>
      <c r="E114" s="318"/>
      <c r="F114" s="12"/>
      <c r="G114" s="12"/>
      <c r="H114" s="12"/>
      <c r="I114" s="12"/>
      <c r="J114" s="12"/>
      <c r="K114" s="12"/>
      <c r="L114" s="13"/>
      <c r="M114" s="12"/>
      <c r="N114" s="12"/>
      <c r="O114" s="28"/>
    </row>
    <row r="115" spans="1:18" s="64" customFormat="1" ht="35.25" customHeight="1" thickBot="1">
      <c r="A115" s="46" t="s">
        <v>497</v>
      </c>
      <c r="B115" s="62" t="s">
        <v>498</v>
      </c>
      <c r="C115" s="62" t="s">
        <v>1</v>
      </c>
      <c r="D115" s="62" t="s">
        <v>496</v>
      </c>
      <c r="E115" s="339" t="s">
        <v>507</v>
      </c>
      <c r="F115" s="26" t="s">
        <v>493</v>
      </c>
      <c r="G115" s="26" t="s">
        <v>494</v>
      </c>
      <c r="H115" s="26" t="s">
        <v>33</v>
      </c>
      <c r="I115" s="26" t="s">
        <v>400</v>
      </c>
      <c r="J115" s="26" t="s">
        <v>17</v>
      </c>
      <c r="K115" s="26" t="s">
        <v>18</v>
      </c>
      <c r="L115" s="26" t="s">
        <v>503</v>
      </c>
      <c r="M115" s="26" t="s">
        <v>30</v>
      </c>
      <c r="N115" s="26" t="s">
        <v>29</v>
      </c>
      <c r="O115" s="63" t="s">
        <v>19</v>
      </c>
      <c r="P115" s="1059"/>
      <c r="Q115" s="1059"/>
      <c r="R115" s="1059"/>
    </row>
    <row r="116" spans="1:15" ht="21" customHeight="1" thickTop="1">
      <c r="A116" s="100" t="s">
        <v>1395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42" customHeight="1">
      <c r="A117" s="15">
        <v>64</v>
      </c>
      <c r="B117" s="59" t="s">
        <v>1316</v>
      </c>
      <c r="C117" s="43" t="s">
        <v>1317</v>
      </c>
      <c r="D117" s="446" t="s">
        <v>1396</v>
      </c>
      <c r="E117" s="350">
        <v>15</v>
      </c>
      <c r="F117" s="59">
        <v>3467</v>
      </c>
      <c r="G117" s="59">
        <v>0</v>
      </c>
      <c r="H117" s="59">
        <v>0</v>
      </c>
      <c r="I117" s="59">
        <v>0</v>
      </c>
      <c r="J117" s="59">
        <v>148</v>
      </c>
      <c r="K117" s="59">
        <v>0</v>
      </c>
      <c r="L117" s="59">
        <v>0</v>
      </c>
      <c r="M117" s="59">
        <v>0</v>
      </c>
      <c r="N117" s="59">
        <f>F117+G117+H117+I117-J117+K117-L117-M117</f>
        <v>3319</v>
      </c>
      <c r="O117" s="29"/>
    </row>
    <row r="118" spans="1:15" ht="16.5" customHeight="1">
      <c r="A118" s="611" t="s">
        <v>69</v>
      </c>
      <c r="B118" s="612"/>
      <c r="C118" s="616"/>
      <c r="D118" s="635"/>
      <c r="E118" s="636"/>
      <c r="F118" s="637">
        <f>F117</f>
        <v>3467</v>
      </c>
      <c r="G118" s="637">
        <f aca="true" t="shared" si="22" ref="G118:M118">G117</f>
        <v>0</v>
      </c>
      <c r="H118" s="637">
        <f t="shared" si="22"/>
        <v>0</v>
      </c>
      <c r="I118" s="637">
        <f t="shared" si="22"/>
        <v>0</v>
      </c>
      <c r="J118" s="637">
        <f>J117</f>
        <v>148</v>
      </c>
      <c r="K118" s="637">
        <f t="shared" si="22"/>
        <v>0</v>
      </c>
      <c r="L118" s="637">
        <f t="shared" si="22"/>
        <v>0</v>
      </c>
      <c r="M118" s="637">
        <f t="shared" si="22"/>
        <v>0</v>
      </c>
      <c r="N118" s="637">
        <f>N117</f>
        <v>3319</v>
      </c>
      <c r="O118" s="609"/>
    </row>
    <row r="119" spans="1:15" ht="21" customHeight="1">
      <c r="A119" s="100" t="s">
        <v>5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251</v>
      </c>
      <c r="B120" s="745" t="s">
        <v>864</v>
      </c>
      <c r="C120" s="43" t="s">
        <v>906</v>
      </c>
      <c r="D120" s="410" t="s">
        <v>53</v>
      </c>
      <c r="E120" s="377">
        <v>15</v>
      </c>
      <c r="F120" s="65">
        <v>2210</v>
      </c>
      <c r="G120" s="65">
        <v>0</v>
      </c>
      <c r="H120" s="65">
        <v>0</v>
      </c>
      <c r="I120" s="65">
        <v>0</v>
      </c>
      <c r="J120" s="65">
        <v>0</v>
      </c>
      <c r="K120" s="65">
        <v>38</v>
      </c>
      <c r="L120" s="65">
        <v>0</v>
      </c>
      <c r="M120" s="65">
        <v>0</v>
      </c>
      <c r="N120" s="59">
        <f>F120+G120+H120+I120-J120+K120-L120-M120</f>
        <v>2248</v>
      </c>
      <c r="O120" s="29"/>
    </row>
    <row r="121" spans="1:15" ht="16.5" customHeight="1">
      <c r="A121" s="611" t="s">
        <v>69</v>
      </c>
      <c r="B121" s="612"/>
      <c r="C121" s="616"/>
      <c r="D121" s="635"/>
      <c r="E121" s="636"/>
      <c r="F121" s="637">
        <f>SUM(F120:F120)</f>
        <v>2210</v>
      </c>
      <c r="G121" s="637">
        <f aca="true" t="shared" si="23" ref="G121:M121">SUM(G120:G120)</f>
        <v>0</v>
      </c>
      <c r="H121" s="637">
        <f t="shared" si="23"/>
        <v>0</v>
      </c>
      <c r="I121" s="637">
        <f t="shared" si="23"/>
        <v>0</v>
      </c>
      <c r="J121" s="637">
        <f>SUM(J120:J120)</f>
        <v>0</v>
      </c>
      <c r="K121" s="637">
        <f>SUM(K120:K120)</f>
        <v>38</v>
      </c>
      <c r="L121" s="637">
        <f t="shared" si="23"/>
        <v>0</v>
      </c>
      <c r="M121" s="637">
        <f t="shared" si="23"/>
        <v>0</v>
      </c>
      <c r="N121" s="637">
        <f>SUM(N120:N120)</f>
        <v>2248</v>
      </c>
      <c r="O121" s="609"/>
    </row>
    <row r="122" spans="1:15" ht="21" customHeight="1">
      <c r="A122" s="100" t="s">
        <v>37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5" ht="39" customHeight="1">
      <c r="A123" s="15">
        <v>20</v>
      </c>
      <c r="B123" s="85" t="s">
        <v>39</v>
      </c>
      <c r="C123" s="36" t="s">
        <v>470</v>
      </c>
      <c r="D123" s="449" t="s">
        <v>40</v>
      </c>
      <c r="E123" s="377">
        <v>15</v>
      </c>
      <c r="F123" s="65">
        <v>3169</v>
      </c>
      <c r="G123" s="65">
        <v>0</v>
      </c>
      <c r="H123" s="65">
        <v>0</v>
      </c>
      <c r="I123" s="65">
        <v>0</v>
      </c>
      <c r="J123" s="65">
        <v>116</v>
      </c>
      <c r="K123" s="65">
        <v>0</v>
      </c>
      <c r="L123" s="65">
        <v>0</v>
      </c>
      <c r="M123" s="65">
        <v>0</v>
      </c>
      <c r="N123" s="59">
        <f>F123+G123+H123+I123-J123+K123-L123-M123</f>
        <v>3053</v>
      </c>
      <c r="O123" s="29"/>
    </row>
    <row r="124" spans="1:15" ht="39" customHeight="1">
      <c r="A124" s="15">
        <v>245</v>
      </c>
      <c r="B124" s="15" t="s">
        <v>829</v>
      </c>
      <c r="C124" s="43" t="s">
        <v>830</v>
      </c>
      <c r="D124" s="410" t="s">
        <v>305</v>
      </c>
      <c r="E124" s="377">
        <v>15</v>
      </c>
      <c r="F124" s="65">
        <v>2509</v>
      </c>
      <c r="G124" s="65">
        <v>0</v>
      </c>
      <c r="H124" s="65">
        <v>0</v>
      </c>
      <c r="I124" s="65">
        <v>0</v>
      </c>
      <c r="J124" s="65">
        <v>9</v>
      </c>
      <c r="K124" s="65">
        <v>0</v>
      </c>
      <c r="L124" s="65">
        <v>600</v>
      </c>
      <c r="M124" s="65">
        <v>0</v>
      </c>
      <c r="N124" s="59">
        <f>F124+G124+H124+I124-J124+K124-L124-M124</f>
        <v>1900</v>
      </c>
      <c r="O124" s="29"/>
    </row>
    <row r="125" spans="1:15" ht="16.5" customHeight="1">
      <c r="A125" s="611" t="s">
        <v>69</v>
      </c>
      <c r="B125" s="612"/>
      <c r="C125" s="616"/>
      <c r="D125" s="635"/>
      <c r="E125" s="636"/>
      <c r="F125" s="637">
        <f aca="true" t="shared" si="24" ref="F125:N125">SUM(F123:F124)</f>
        <v>5678</v>
      </c>
      <c r="G125" s="637">
        <f t="shared" si="24"/>
        <v>0</v>
      </c>
      <c r="H125" s="637">
        <f t="shared" si="24"/>
        <v>0</v>
      </c>
      <c r="I125" s="637">
        <f t="shared" si="24"/>
        <v>0</v>
      </c>
      <c r="J125" s="637">
        <f t="shared" si="24"/>
        <v>125</v>
      </c>
      <c r="K125" s="637">
        <f t="shared" si="24"/>
        <v>0</v>
      </c>
      <c r="L125" s="637">
        <f t="shared" si="24"/>
        <v>600</v>
      </c>
      <c r="M125" s="637">
        <f t="shared" si="24"/>
        <v>0</v>
      </c>
      <c r="N125" s="637">
        <f t="shared" si="24"/>
        <v>4953</v>
      </c>
      <c r="O125" s="609"/>
    </row>
    <row r="126" spans="1:15" ht="21.75" customHeight="1">
      <c r="A126" s="100" t="s">
        <v>393</v>
      </c>
      <c r="B126" s="79"/>
      <c r="C126" s="81"/>
      <c r="D126" s="82"/>
      <c r="E126" s="343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8" s="41" customFormat="1" ht="39" customHeight="1">
      <c r="A127" s="15">
        <v>44</v>
      </c>
      <c r="B127" s="59" t="s">
        <v>1224</v>
      </c>
      <c r="C127" s="43" t="s">
        <v>1225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53</v>
      </c>
      <c r="B128" s="59" t="s">
        <v>1311</v>
      </c>
      <c r="C128" s="43" t="s">
        <v>1312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229</v>
      </c>
      <c r="B129" s="59" t="s">
        <v>770</v>
      </c>
      <c r="C129" s="43" t="s">
        <v>794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8" s="41" customFormat="1" ht="39" customHeight="1">
      <c r="A130" s="15">
        <v>230</v>
      </c>
      <c r="B130" s="59" t="s">
        <v>771</v>
      </c>
      <c r="C130" s="43" t="s">
        <v>789</v>
      </c>
      <c r="D130" s="410" t="s">
        <v>6</v>
      </c>
      <c r="E130" s="377">
        <v>15</v>
      </c>
      <c r="F130" s="65">
        <v>3221</v>
      </c>
      <c r="G130" s="65">
        <v>0</v>
      </c>
      <c r="H130" s="65">
        <v>0</v>
      </c>
      <c r="I130" s="65">
        <v>0</v>
      </c>
      <c r="J130" s="65">
        <v>121</v>
      </c>
      <c r="K130" s="65">
        <v>0</v>
      </c>
      <c r="L130" s="65">
        <v>0</v>
      </c>
      <c r="M130" s="65">
        <v>0</v>
      </c>
      <c r="N130" s="59">
        <f>F130+G130+H130+I130-J130+K130-L130-M130</f>
        <v>3100</v>
      </c>
      <c r="O130" s="104"/>
      <c r="P130" s="84"/>
      <c r="Q130" s="84"/>
      <c r="R130" s="84"/>
    </row>
    <row r="131" spans="1:15" ht="16.5" customHeight="1">
      <c r="A131" s="611" t="s">
        <v>69</v>
      </c>
      <c r="B131" s="612"/>
      <c r="C131" s="616"/>
      <c r="D131" s="616"/>
      <c r="E131" s="636"/>
      <c r="F131" s="637">
        <f>SUM(F127:F130)</f>
        <v>12884</v>
      </c>
      <c r="G131" s="637">
        <f aca="true" t="shared" si="25" ref="G131:M131">SUM(G127:G130)</f>
        <v>0</v>
      </c>
      <c r="H131" s="637">
        <f t="shared" si="25"/>
        <v>0</v>
      </c>
      <c r="I131" s="637">
        <f>SUM(I127:I130)</f>
        <v>0</v>
      </c>
      <c r="J131" s="637">
        <f t="shared" si="25"/>
        <v>484</v>
      </c>
      <c r="K131" s="637">
        <f t="shared" si="25"/>
        <v>0</v>
      </c>
      <c r="L131" s="637">
        <f t="shared" si="25"/>
        <v>0</v>
      </c>
      <c r="M131" s="637">
        <f t="shared" si="25"/>
        <v>0</v>
      </c>
      <c r="N131" s="637">
        <f>SUM(N127:N130)</f>
        <v>12400</v>
      </c>
      <c r="O131" s="609"/>
    </row>
    <row r="132" spans="1:18" s="23" customFormat="1" ht="25.5" customHeight="1">
      <c r="A132" s="92"/>
      <c r="B132" s="52" t="s">
        <v>31</v>
      </c>
      <c r="C132" s="71"/>
      <c r="D132" s="71"/>
      <c r="E132" s="345"/>
      <c r="F132" s="71">
        <f>F118+F121+F125+F131</f>
        <v>24239</v>
      </c>
      <c r="G132" s="71">
        <f aca="true" t="shared" si="26" ref="G132:M132">G118+G121+G125+G131</f>
        <v>0</v>
      </c>
      <c r="H132" s="71">
        <f t="shared" si="26"/>
        <v>0</v>
      </c>
      <c r="I132" s="71">
        <f t="shared" si="26"/>
        <v>0</v>
      </c>
      <c r="J132" s="71">
        <f>J118+J121+J125+J131</f>
        <v>757</v>
      </c>
      <c r="K132" s="71">
        <f>K118+K121+K125+K131</f>
        <v>38</v>
      </c>
      <c r="L132" s="71">
        <f t="shared" si="26"/>
        <v>600</v>
      </c>
      <c r="M132" s="71">
        <f t="shared" si="26"/>
        <v>0</v>
      </c>
      <c r="N132" s="71">
        <f>N118+N121+N125+N131</f>
        <v>22920</v>
      </c>
      <c r="O132" s="58"/>
      <c r="P132" s="1060"/>
      <c r="Q132" s="1060"/>
      <c r="R132" s="1060"/>
    </row>
    <row r="133" spans="1:14" ht="15" customHeight="1">
      <c r="A133" s="34"/>
      <c r="B133" s="35"/>
      <c r="C133" s="35"/>
      <c r="D133" s="35"/>
      <c r="E133" s="346"/>
      <c r="F133" s="35"/>
      <c r="G133" s="35"/>
      <c r="H133" s="35"/>
      <c r="I133" s="35"/>
      <c r="J133" s="35"/>
      <c r="K133" s="40"/>
      <c r="L133" s="35"/>
      <c r="M133" s="40"/>
      <c r="N133" s="35"/>
    </row>
    <row r="134" spans="1:18" s="103" customFormat="1" ht="18" customHeight="1">
      <c r="A134" s="451"/>
      <c r="B134" s="452"/>
      <c r="C134" s="452"/>
      <c r="D134" s="452" t="s">
        <v>536</v>
      </c>
      <c r="F134" s="453"/>
      <c r="G134" s="452"/>
      <c r="H134" s="452"/>
      <c r="J134" s="457" t="s">
        <v>537</v>
      </c>
      <c r="K134" s="452"/>
      <c r="L134" s="452"/>
      <c r="N134" s="452" t="s">
        <v>537</v>
      </c>
      <c r="O134" s="454"/>
      <c r="P134" s="106"/>
      <c r="Q134" s="106"/>
      <c r="R134" s="106"/>
    </row>
    <row r="135" spans="1:15" ht="18.75">
      <c r="A135" s="451" t="s">
        <v>545</v>
      </c>
      <c r="B135" s="452"/>
      <c r="C135" s="452"/>
      <c r="D135" s="457" t="s">
        <v>813</v>
      </c>
      <c r="E135" s="452"/>
      <c r="F135" s="453"/>
      <c r="G135" s="452"/>
      <c r="H135" s="452"/>
      <c r="J135" s="457" t="s">
        <v>621</v>
      </c>
      <c r="K135" s="452"/>
      <c r="L135" s="451"/>
      <c r="M135" s="452" t="s">
        <v>622</v>
      </c>
      <c r="N135" s="452"/>
      <c r="O135" s="455"/>
    </row>
    <row r="136" spans="1:15" ht="18.75">
      <c r="A136" s="451"/>
      <c r="B136" s="452"/>
      <c r="C136" s="452"/>
      <c r="D136" s="457" t="s">
        <v>814</v>
      </c>
      <c r="E136" s="452"/>
      <c r="F136" s="453"/>
      <c r="G136" s="452"/>
      <c r="H136" s="452"/>
      <c r="J136" s="456" t="s">
        <v>534</v>
      </c>
      <c r="K136" s="452"/>
      <c r="L136" s="452"/>
      <c r="M136" s="452" t="s">
        <v>535</v>
      </c>
      <c r="N136" s="452"/>
      <c r="O136" s="454"/>
    </row>
    <row r="137" spans="1:15" ht="33.75">
      <c r="A137" s="3" t="s">
        <v>0</v>
      </c>
      <c r="B137" s="33"/>
      <c r="C137" s="4"/>
      <c r="D137" s="94" t="s">
        <v>68</v>
      </c>
      <c r="E137" s="327"/>
      <c r="F137" s="4"/>
      <c r="G137" s="4"/>
      <c r="H137" s="4"/>
      <c r="I137" s="4"/>
      <c r="J137" s="4"/>
      <c r="K137" s="4"/>
      <c r="L137" s="5"/>
      <c r="M137" s="4"/>
      <c r="N137" s="4"/>
      <c r="O137" s="27"/>
    </row>
    <row r="138" spans="1:15" ht="27" customHeight="1">
      <c r="A138" s="6"/>
      <c r="B138" s="97" t="s">
        <v>21</v>
      </c>
      <c r="C138" s="7"/>
      <c r="D138" s="7"/>
      <c r="E138" s="317"/>
      <c r="F138" s="7"/>
      <c r="G138" s="7"/>
      <c r="H138" s="7"/>
      <c r="I138" s="8"/>
      <c r="J138" s="7"/>
      <c r="K138" s="7"/>
      <c r="L138" s="9"/>
      <c r="M138" s="7"/>
      <c r="N138" s="7"/>
      <c r="O138" s="402" t="s">
        <v>1238</v>
      </c>
    </row>
    <row r="139" spans="1:15" ht="24.75">
      <c r="A139" s="10"/>
      <c r="B139" s="11"/>
      <c r="C139" s="11"/>
      <c r="D139" s="95" t="s">
        <v>1462</v>
      </c>
      <c r="E139" s="318"/>
      <c r="F139" s="12"/>
      <c r="G139" s="12"/>
      <c r="H139" s="12"/>
      <c r="I139" s="12"/>
      <c r="J139" s="12"/>
      <c r="K139" s="12"/>
      <c r="L139" s="13"/>
      <c r="M139" s="12"/>
      <c r="N139" s="12"/>
      <c r="O139" s="28"/>
    </row>
    <row r="140" spans="1:18" s="64" customFormat="1" ht="38.25" customHeight="1" thickBot="1">
      <c r="A140" s="313" t="s">
        <v>497</v>
      </c>
      <c r="B140" s="62" t="s">
        <v>498</v>
      </c>
      <c r="C140" s="62" t="s">
        <v>1</v>
      </c>
      <c r="D140" s="62" t="s">
        <v>496</v>
      </c>
      <c r="E140" s="339" t="s">
        <v>507</v>
      </c>
      <c r="F140" s="26" t="s">
        <v>493</v>
      </c>
      <c r="G140" s="26" t="s">
        <v>494</v>
      </c>
      <c r="H140" s="26" t="s">
        <v>33</v>
      </c>
      <c r="I140" s="26" t="s">
        <v>400</v>
      </c>
      <c r="J140" s="26" t="s">
        <v>17</v>
      </c>
      <c r="K140" s="26" t="s">
        <v>18</v>
      </c>
      <c r="L140" s="26" t="s">
        <v>503</v>
      </c>
      <c r="M140" s="26" t="s">
        <v>30</v>
      </c>
      <c r="N140" s="26" t="s">
        <v>29</v>
      </c>
      <c r="O140" s="63" t="s">
        <v>19</v>
      </c>
      <c r="P140" s="1059"/>
      <c r="Q140" s="1059"/>
      <c r="R140" s="1059"/>
    </row>
    <row r="141" spans="1:15" ht="30" customHeight="1" thickTop="1">
      <c r="A141" s="100" t="s">
        <v>1037</v>
      </c>
      <c r="B141" s="79"/>
      <c r="C141" s="81"/>
      <c r="D141" s="82"/>
      <c r="E141" s="343"/>
      <c r="F141" s="79"/>
      <c r="G141" s="79"/>
      <c r="H141" s="79"/>
      <c r="I141" s="79"/>
      <c r="J141" s="79"/>
      <c r="K141" s="79"/>
      <c r="L141" s="79"/>
      <c r="M141" s="79"/>
      <c r="N141" s="79"/>
      <c r="O141" s="76"/>
    </row>
    <row r="142" spans="1:15" ht="42" customHeight="1">
      <c r="A142" s="15">
        <v>1</v>
      </c>
      <c r="B142" s="745" t="s">
        <v>1148</v>
      </c>
      <c r="C142" s="43" t="s">
        <v>1149</v>
      </c>
      <c r="D142" s="410" t="s">
        <v>403</v>
      </c>
      <c r="E142" s="377">
        <v>15</v>
      </c>
      <c r="F142" s="65">
        <v>3109</v>
      </c>
      <c r="G142" s="65">
        <v>0</v>
      </c>
      <c r="H142" s="65">
        <v>0</v>
      </c>
      <c r="I142" s="65">
        <v>0</v>
      </c>
      <c r="J142" s="65">
        <v>109</v>
      </c>
      <c r="K142" s="65">
        <v>0</v>
      </c>
      <c r="L142" s="65">
        <v>0</v>
      </c>
      <c r="M142" s="65">
        <v>0</v>
      </c>
      <c r="N142" s="59">
        <f>F142+G142+H142+I142-J142+K142-L142-M142</f>
        <v>3000</v>
      </c>
      <c r="O142" s="29"/>
    </row>
    <row r="143" spans="1:15" ht="42" customHeight="1">
      <c r="A143" s="108">
        <v>67</v>
      </c>
      <c r="B143" s="59" t="s">
        <v>38</v>
      </c>
      <c r="C143" s="43" t="s">
        <v>578</v>
      </c>
      <c r="D143" s="410" t="s">
        <v>526</v>
      </c>
      <c r="E143" s="348">
        <v>15</v>
      </c>
      <c r="F143" s="59">
        <v>4058</v>
      </c>
      <c r="G143" s="59">
        <v>0</v>
      </c>
      <c r="H143" s="59">
        <v>0</v>
      </c>
      <c r="I143" s="59">
        <v>0</v>
      </c>
      <c r="J143" s="59">
        <v>358</v>
      </c>
      <c r="K143" s="59">
        <v>0</v>
      </c>
      <c r="L143" s="59">
        <v>500</v>
      </c>
      <c r="M143" s="59">
        <v>0</v>
      </c>
      <c r="N143" s="59">
        <f>F143+G143+H143+I143-J143+K143-L143-M143</f>
        <v>3200</v>
      </c>
      <c r="O143" s="29"/>
    </row>
    <row r="144" spans="1:15" ht="42" customHeight="1">
      <c r="A144" s="15">
        <v>83</v>
      </c>
      <c r="B144" s="59" t="s">
        <v>1338</v>
      </c>
      <c r="C144" s="43" t="s">
        <v>1339</v>
      </c>
      <c r="D144" s="410" t="s">
        <v>53</v>
      </c>
      <c r="E144" s="348">
        <v>15</v>
      </c>
      <c r="F144" s="59">
        <v>3109</v>
      </c>
      <c r="G144" s="59">
        <v>0</v>
      </c>
      <c r="H144" s="59">
        <v>0</v>
      </c>
      <c r="I144" s="59">
        <v>0</v>
      </c>
      <c r="J144" s="59">
        <v>109</v>
      </c>
      <c r="K144" s="59">
        <v>0</v>
      </c>
      <c r="L144" s="59">
        <v>0</v>
      </c>
      <c r="M144" s="59">
        <v>0</v>
      </c>
      <c r="N144" s="59">
        <f>F144+G144+H144+I144-J144+K144-L144-M144</f>
        <v>3000</v>
      </c>
      <c r="O144" s="83"/>
    </row>
    <row r="145" spans="1:15" ht="24.75" customHeight="1">
      <c r="A145" s="611" t="s">
        <v>69</v>
      </c>
      <c r="B145" s="612"/>
      <c r="C145" s="616"/>
      <c r="D145" s="635"/>
      <c r="E145" s="636"/>
      <c r="F145" s="637">
        <f>SUM(F142:F144)</f>
        <v>10276</v>
      </c>
      <c r="G145" s="637">
        <f aca="true" t="shared" si="27" ref="G145:M145">SUM(G142:G144)</f>
        <v>0</v>
      </c>
      <c r="H145" s="637">
        <f t="shared" si="27"/>
        <v>0</v>
      </c>
      <c r="I145" s="637">
        <f t="shared" si="27"/>
        <v>0</v>
      </c>
      <c r="J145" s="637">
        <f t="shared" si="27"/>
        <v>576</v>
      </c>
      <c r="K145" s="637">
        <f t="shared" si="27"/>
        <v>0</v>
      </c>
      <c r="L145" s="637">
        <f t="shared" si="27"/>
        <v>500</v>
      </c>
      <c r="M145" s="637">
        <f t="shared" si="27"/>
        <v>0</v>
      </c>
      <c r="N145" s="637">
        <f>SUM(N142:N144)</f>
        <v>9200</v>
      </c>
      <c r="O145" s="609"/>
    </row>
    <row r="146" spans="1:15" ht="33" customHeight="1">
      <c r="A146" s="101" t="s">
        <v>7</v>
      </c>
      <c r="B146" s="74"/>
      <c r="C146" s="77"/>
      <c r="D146" s="77"/>
      <c r="E146" s="340"/>
      <c r="F146" s="74"/>
      <c r="G146" s="74"/>
      <c r="H146" s="74"/>
      <c r="I146" s="74"/>
      <c r="J146" s="74"/>
      <c r="K146" s="74"/>
      <c r="L146" s="74"/>
      <c r="M146" s="74"/>
      <c r="N146" s="74"/>
      <c r="O146" s="76"/>
    </row>
    <row r="147" spans="1:15" ht="42" customHeight="1">
      <c r="A147" s="108">
        <v>120</v>
      </c>
      <c r="B147" s="59" t="s">
        <v>798</v>
      </c>
      <c r="C147" s="43" t="s">
        <v>799</v>
      </c>
      <c r="D147" s="446" t="s">
        <v>800</v>
      </c>
      <c r="E147" s="350">
        <v>15</v>
      </c>
      <c r="F147" s="59">
        <v>2370</v>
      </c>
      <c r="G147" s="59">
        <v>0</v>
      </c>
      <c r="H147" s="59">
        <v>0</v>
      </c>
      <c r="I147" s="59">
        <v>0</v>
      </c>
      <c r="J147" s="59">
        <v>0</v>
      </c>
      <c r="K147" s="59">
        <v>6</v>
      </c>
      <c r="L147" s="59">
        <v>0</v>
      </c>
      <c r="M147" s="59">
        <v>0</v>
      </c>
      <c r="N147" s="59">
        <f>F147+G147+H147+I147-J147+K147-L147-M147</f>
        <v>2376</v>
      </c>
      <c r="O147" s="29"/>
    </row>
    <row r="148" spans="1:15" ht="42" customHeight="1">
      <c r="A148" s="108">
        <v>139</v>
      </c>
      <c r="B148" s="65" t="s">
        <v>510</v>
      </c>
      <c r="C148" s="43" t="s">
        <v>511</v>
      </c>
      <c r="D148" s="446" t="s">
        <v>36</v>
      </c>
      <c r="E148" s="350">
        <v>15</v>
      </c>
      <c r="F148" s="59">
        <v>3109</v>
      </c>
      <c r="G148" s="59">
        <v>0</v>
      </c>
      <c r="H148" s="59">
        <v>0</v>
      </c>
      <c r="I148" s="59">
        <v>0</v>
      </c>
      <c r="J148" s="59">
        <v>109</v>
      </c>
      <c r="K148" s="59">
        <v>0</v>
      </c>
      <c r="L148" s="59">
        <v>0</v>
      </c>
      <c r="M148" s="59">
        <v>0</v>
      </c>
      <c r="N148" s="59">
        <f>F148+G148+H148+I148-J148+K148-L148-M148</f>
        <v>3000</v>
      </c>
      <c r="O148" s="29"/>
    </row>
    <row r="149" spans="1:15" ht="42" customHeight="1">
      <c r="A149" s="108">
        <v>163</v>
      </c>
      <c r="B149" s="59" t="s">
        <v>831</v>
      </c>
      <c r="C149" s="43" t="s">
        <v>832</v>
      </c>
      <c r="D149" s="410" t="s">
        <v>514</v>
      </c>
      <c r="E149" s="350">
        <v>15</v>
      </c>
      <c r="F149" s="59">
        <v>3390</v>
      </c>
      <c r="G149" s="59">
        <v>0</v>
      </c>
      <c r="H149" s="59">
        <v>0</v>
      </c>
      <c r="I149" s="59">
        <v>0</v>
      </c>
      <c r="J149" s="59">
        <v>140</v>
      </c>
      <c r="K149" s="59">
        <v>0</v>
      </c>
      <c r="L149" s="59">
        <v>0</v>
      </c>
      <c r="M149" s="59">
        <v>0</v>
      </c>
      <c r="N149" s="59">
        <f>F149+G149+H149+I149-J149+K149-L149-M149</f>
        <v>3250</v>
      </c>
      <c r="O149" s="29"/>
    </row>
    <row r="150" spans="1:15" ht="20.25" customHeight="1">
      <c r="A150" s="611" t="s">
        <v>69</v>
      </c>
      <c r="B150" s="627"/>
      <c r="C150" s="613"/>
      <c r="D150" s="638"/>
      <c r="E150" s="614"/>
      <c r="F150" s="633">
        <f>SUM(F147:F149)</f>
        <v>8869</v>
      </c>
      <c r="G150" s="633">
        <f aca="true" t="shared" si="28" ref="G150:M150">SUM(G147:G149)</f>
        <v>0</v>
      </c>
      <c r="H150" s="633">
        <f t="shared" si="28"/>
        <v>0</v>
      </c>
      <c r="I150" s="633">
        <f t="shared" si="28"/>
        <v>0</v>
      </c>
      <c r="J150" s="633">
        <f t="shared" si="28"/>
        <v>249</v>
      </c>
      <c r="K150" s="633">
        <f t="shared" si="28"/>
        <v>6</v>
      </c>
      <c r="L150" s="633">
        <f t="shared" si="28"/>
        <v>0</v>
      </c>
      <c r="M150" s="633">
        <f t="shared" si="28"/>
        <v>0</v>
      </c>
      <c r="N150" s="633">
        <f>SUM(N147:N149)</f>
        <v>8626</v>
      </c>
      <c r="O150" s="609"/>
    </row>
    <row r="151" spans="1:18" s="23" customFormat="1" ht="33" customHeight="1">
      <c r="A151" s="56"/>
      <c r="B151" s="52" t="s">
        <v>31</v>
      </c>
      <c r="C151" s="57"/>
      <c r="D151" s="57"/>
      <c r="E151" s="338"/>
      <c r="F151" s="71">
        <f>F145+F150</f>
        <v>19145</v>
      </c>
      <c r="G151" s="71">
        <f aca="true" t="shared" si="29" ref="G151:M151">G145+G150</f>
        <v>0</v>
      </c>
      <c r="H151" s="71">
        <f t="shared" si="29"/>
        <v>0</v>
      </c>
      <c r="I151" s="71">
        <f t="shared" si="29"/>
        <v>0</v>
      </c>
      <c r="J151" s="71">
        <f t="shared" si="29"/>
        <v>825</v>
      </c>
      <c r="K151" s="71">
        <f t="shared" si="29"/>
        <v>6</v>
      </c>
      <c r="L151" s="71">
        <f>L145+L150</f>
        <v>500</v>
      </c>
      <c r="M151" s="71">
        <f t="shared" si="29"/>
        <v>0</v>
      </c>
      <c r="N151" s="71">
        <f>N145+N150</f>
        <v>17826</v>
      </c>
      <c r="O151" s="58"/>
      <c r="P151" s="1060"/>
      <c r="Q151" s="1060"/>
      <c r="R151" s="1060"/>
    </row>
    <row r="152" spans="11:13" ht="18">
      <c r="K152" s="45"/>
      <c r="L152" s="1"/>
      <c r="M152" s="45"/>
    </row>
    <row r="153" spans="1:15" ht="45.75" customHeight="1">
      <c r="A153" s="451"/>
      <c r="B153" s="452"/>
      <c r="C153" s="452" t="s">
        <v>536</v>
      </c>
      <c r="D153" s="452"/>
      <c r="F153" s="453"/>
      <c r="G153" s="452"/>
      <c r="H153" s="452"/>
      <c r="J153" s="457" t="s">
        <v>537</v>
      </c>
      <c r="K153" s="452"/>
      <c r="L153" s="452"/>
      <c r="N153" s="452" t="s">
        <v>537</v>
      </c>
      <c r="O153" s="454"/>
    </row>
    <row r="154" spans="1:18" s="103" customFormat="1" ht="21.75">
      <c r="A154" s="451"/>
      <c r="B154" s="452"/>
      <c r="C154" s="452"/>
      <c r="D154" s="452"/>
      <c r="E154" s="452"/>
      <c r="F154" s="453"/>
      <c r="G154" s="452"/>
      <c r="H154" s="452"/>
      <c r="J154" s="457"/>
      <c r="K154" s="452"/>
      <c r="L154" s="451"/>
      <c r="M154" s="452"/>
      <c r="N154" s="452"/>
      <c r="O154" s="455"/>
      <c r="P154" s="106"/>
      <c r="Q154" s="106"/>
      <c r="R154" s="106"/>
    </row>
    <row r="155" spans="1:18" s="103" customFormat="1" ht="21.75">
      <c r="A155" s="451" t="s">
        <v>545</v>
      </c>
      <c r="B155" s="452"/>
      <c r="C155" s="457" t="s">
        <v>813</v>
      </c>
      <c r="E155" s="452"/>
      <c r="F155" s="453"/>
      <c r="G155" s="452"/>
      <c r="H155" s="452"/>
      <c r="J155" s="457" t="s">
        <v>621</v>
      </c>
      <c r="K155" s="452"/>
      <c r="L155" s="451"/>
      <c r="M155" s="452" t="s">
        <v>819</v>
      </c>
      <c r="N155" s="452"/>
      <c r="O155" s="455"/>
      <c r="P155" s="106"/>
      <c r="Q155" s="106"/>
      <c r="R155" s="106"/>
    </row>
    <row r="156" spans="1:15" ht="18.75">
      <c r="A156" s="451"/>
      <c r="B156" s="452"/>
      <c r="C156" s="457" t="s">
        <v>814</v>
      </c>
      <c r="E156" s="452"/>
      <c r="F156" s="453"/>
      <c r="G156" s="452"/>
      <c r="H156" s="452"/>
      <c r="J156" s="456" t="s">
        <v>534</v>
      </c>
      <c r="K156" s="452"/>
      <c r="L156" s="452"/>
      <c r="M156" s="452" t="s">
        <v>535</v>
      </c>
      <c r="N156" s="452"/>
      <c r="O156" s="454"/>
    </row>
    <row r="158" spans="1:15" ht="23.25" customHeight="1">
      <c r="A158" s="3" t="s">
        <v>0</v>
      </c>
      <c r="B158" s="20"/>
      <c r="C158" s="4"/>
      <c r="D158" s="93" t="s">
        <v>68</v>
      </c>
      <c r="E158" s="327"/>
      <c r="F158" s="4"/>
      <c r="G158" s="4"/>
      <c r="H158" s="4"/>
      <c r="I158" s="4"/>
      <c r="J158" s="4"/>
      <c r="K158" s="4"/>
      <c r="L158" s="5"/>
      <c r="M158" s="4"/>
      <c r="N158" s="4"/>
      <c r="O158" s="27"/>
    </row>
    <row r="159" spans="1:15" ht="16.5" customHeight="1">
      <c r="A159" s="6"/>
      <c r="B159" s="97" t="s">
        <v>22</v>
      </c>
      <c r="C159" s="7"/>
      <c r="D159" s="7"/>
      <c r="E159" s="317"/>
      <c r="F159" s="7"/>
      <c r="G159" s="7"/>
      <c r="H159" s="7"/>
      <c r="I159" s="8"/>
      <c r="J159" s="7"/>
      <c r="K159" s="7"/>
      <c r="L159" s="9"/>
      <c r="M159" s="7"/>
      <c r="N159" s="7"/>
      <c r="O159" s="402" t="s">
        <v>1239</v>
      </c>
    </row>
    <row r="160" spans="1:15" ht="17.25" customHeight="1">
      <c r="A160" s="10"/>
      <c r="B160" s="11"/>
      <c r="C160" s="11"/>
      <c r="D160" s="95" t="s">
        <v>1462</v>
      </c>
      <c r="E160" s="318"/>
      <c r="F160" s="12"/>
      <c r="G160" s="12"/>
      <c r="H160" s="12"/>
      <c r="I160" s="12"/>
      <c r="J160" s="12"/>
      <c r="K160" s="12"/>
      <c r="L160" s="13"/>
      <c r="M160" s="12"/>
      <c r="N160" s="12"/>
      <c r="O160" s="28"/>
    </row>
    <row r="161" spans="1:18" s="50" customFormat="1" ht="26.25" customHeight="1" thickBot="1">
      <c r="A161" s="46" t="s">
        <v>497</v>
      </c>
      <c r="B161" s="62" t="s">
        <v>498</v>
      </c>
      <c r="C161" s="47" t="s">
        <v>1</v>
      </c>
      <c r="D161" s="47" t="s">
        <v>496</v>
      </c>
      <c r="E161" s="339" t="s">
        <v>507</v>
      </c>
      <c r="F161" s="26" t="s">
        <v>493</v>
      </c>
      <c r="G161" s="26" t="s">
        <v>494</v>
      </c>
      <c r="H161" s="26" t="s">
        <v>33</v>
      </c>
      <c r="I161" s="42" t="s">
        <v>400</v>
      </c>
      <c r="J161" s="48" t="s">
        <v>17</v>
      </c>
      <c r="K161" s="26" t="s">
        <v>18</v>
      </c>
      <c r="L161" s="26" t="s">
        <v>503</v>
      </c>
      <c r="M161" s="26" t="s">
        <v>30</v>
      </c>
      <c r="N161" s="26" t="s">
        <v>29</v>
      </c>
      <c r="O161" s="49" t="s">
        <v>19</v>
      </c>
      <c r="P161" s="1061"/>
      <c r="Q161" s="1061"/>
      <c r="R161" s="1061"/>
    </row>
    <row r="162" spans="1:15" ht="20.25" customHeight="1" thickTop="1">
      <c r="A162" s="101" t="s">
        <v>486</v>
      </c>
      <c r="B162" s="77"/>
      <c r="C162" s="77"/>
      <c r="D162" s="77"/>
      <c r="E162" s="340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42</v>
      </c>
      <c r="B163" s="59" t="s">
        <v>1215</v>
      </c>
      <c r="C163" s="43" t="s">
        <v>1216</v>
      </c>
      <c r="D163" s="410" t="s">
        <v>1217</v>
      </c>
      <c r="E163" s="348">
        <v>15</v>
      </c>
      <c r="F163" s="59">
        <v>2212</v>
      </c>
      <c r="G163" s="59">
        <v>0</v>
      </c>
      <c r="H163" s="59">
        <v>0</v>
      </c>
      <c r="I163" s="59">
        <v>0</v>
      </c>
      <c r="J163" s="59">
        <v>0</v>
      </c>
      <c r="K163" s="59">
        <v>38</v>
      </c>
      <c r="L163" s="59">
        <v>0</v>
      </c>
      <c r="M163" s="59">
        <v>0</v>
      </c>
      <c r="N163" s="59">
        <f>F163+G163+H163+I163-J163+K163-L163-M163</f>
        <v>2250</v>
      </c>
      <c r="O163" s="83"/>
    </row>
    <row r="164" spans="1:18" s="41" customFormat="1" ht="42" customHeight="1">
      <c r="A164" s="15">
        <v>92</v>
      </c>
      <c r="B164" s="795" t="s">
        <v>1354</v>
      </c>
      <c r="C164" s="166" t="s">
        <v>1355</v>
      </c>
      <c r="D164" s="469" t="s">
        <v>1437</v>
      </c>
      <c r="E164" s="331">
        <v>15</v>
      </c>
      <c r="F164" s="59">
        <v>5662</v>
      </c>
      <c r="G164" s="59">
        <v>0</v>
      </c>
      <c r="H164" s="59">
        <v>0</v>
      </c>
      <c r="I164" s="59">
        <v>0</v>
      </c>
      <c r="J164" s="59">
        <v>662</v>
      </c>
      <c r="K164" s="59">
        <v>0</v>
      </c>
      <c r="L164" s="59">
        <v>0</v>
      </c>
      <c r="M164" s="59">
        <v>0</v>
      </c>
      <c r="N164" s="59">
        <f>F164+G164+H164+I164-J164+K164-L164-M164</f>
        <v>5000</v>
      </c>
      <c r="O164" s="312"/>
      <c r="P164" s="84"/>
      <c r="Q164" s="84"/>
      <c r="R164" s="84"/>
    </row>
    <row r="165" spans="1:15" ht="42" customHeight="1">
      <c r="A165" s="15">
        <v>111</v>
      </c>
      <c r="B165" s="59" t="s">
        <v>501</v>
      </c>
      <c r="C165" s="43" t="s">
        <v>502</v>
      </c>
      <c r="D165" s="410" t="s">
        <v>11</v>
      </c>
      <c r="E165" s="348">
        <v>15</v>
      </c>
      <c r="F165" s="59">
        <v>2839</v>
      </c>
      <c r="G165" s="59">
        <v>0</v>
      </c>
      <c r="H165" s="59">
        <v>0</v>
      </c>
      <c r="I165" s="59">
        <v>0</v>
      </c>
      <c r="J165" s="59">
        <v>59</v>
      </c>
      <c r="K165" s="59">
        <v>0</v>
      </c>
      <c r="L165" s="59">
        <v>0</v>
      </c>
      <c r="M165" s="59">
        <v>0</v>
      </c>
      <c r="N165" s="59">
        <f>F165+G165+H165+I165-J165+K165-L165-M165</f>
        <v>2780</v>
      </c>
      <c r="O165" s="83"/>
    </row>
    <row r="166" spans="1:18" s="41" customFormat="1" ht="12.75" customHeight="1">
      <c r="A166" s="645" t="s">
        <v>69</v>
      </c>
      <c r="B166" s="723"/>
      <c r="C166" s="723"/>
      <c r="D166" s="618"/>
      <c r="E166" s="619"/>
      <c r="F166" s="634">
        <f aca="true" t="shared" si="30" ref="F166:N166">SUM(F163:F165)</f>
        <v>10713</v>
      </c>
      <c r="G166" s="634">
        <f t="shared" si="30"/>
        <v>0</v>
      </c>
      <c r="H166" s="634">
        <f t="shared" si="30"/>
        <v>0</v>
      </c>
      <c r="I166" s="634">
        <f t="shared" si="30"/>
        <v>0</v>
      </c>
      <c r="J166" s="634">
        <f t="shared" si="30"/>
        <v>721</v>
      </c>
      <c r="K166" s="634">
        <f t="shared" si="30"/>
        <v>38</v>
      </c>
      <c r="L166" s="634">
        <f t="shared" si="30"/>
        <v>0</v>
      </c>
      <c r="M166" s="634">
        <f t="shared" si="30"/>
        <v>0</v>
      </c>
      <c r="N166" s="634">
        <f t="shared" si="30"/>
        <v>10030</v>
      </c>
      <c r="O166" s="724"/>
      <c r="P166" s="84"/>
      <c r="Q166" s="84"/>
      <c r="R166" s="84"/>
    </row>
    <row r="167" spans="1:15" ht="20.25" customHeight="1">
      <c r="A167" s="101" t="s">
        <v>111</v>
      </c>
      <c r="B167" s="77"/>
      <c r="C167" s="77"/>
      <c r="D167" s="78"/>
      <c r="E167" s="340"/>
      <c r="F167" s="77"/>
      <c r="G167" s="77"/>
      <c r="H167" s="77"/>
      <c r="I167" s="77"/>
      <c r="J167" s="77"/>
      <c r="K167" s="77"/>
      <c r="L167" s="78"/>
      <c r="M167" s="77"/>
      <c r="N167" s="77"/>
      <c r="O167" s="80"/>
    </row>
    <row r="168" spans="1:15" ht="42" customHeight="1">
      <c r="A168" s="15">
        <v>135</v>
      </c>
      <c r="B168" s="59" t="s">
        <v>1408</v>
      </c>
      <c r="C168" s="43" t="s">
        <v>1409</v>
      </c>
      <c r="D168" s="410" t="s">
        <v>116</v>
      </c>
      <c r="E168" s="348">
        <v>15</v>
      </c>
      <c r="F168" s="59">
        <v>2509</v>
      </c>
      <c r="G168" s="59">
        <v>0</v>
      </c>
      <c r="H168" s="59">
        <v>0</v>
      </c>
      <c r="I168" s="59">
        <v>0</v>
      </c>
      <c r="J168" s="59">
        <v>9</v>
      </c>
      <c r="K168" s="59">
        <v>0</v>
      </c>
      <c r="L168" s="59">
        <v>0</v>
      </c>
      <c r="M168" s="59">
        <v>0</v>
      </c>
      <c r="N168" s="59">
        <f>F168+G168+H168+I168-J168+K168-L168-M168</f>
        <v>2500</v>
      </c>
      <c r="O168" s="32"/>
    </row>
    <row r="169" spans="1:15" ht="42" customHeight="1">
      <c r="A169" s="15">
        <v>226</v>
      </c>
      <c r="B169" s="59" t="s">
        <v>772</v>
      </c>
      <c r="C169" s="43" t="s">
        <v>792</v>
      </c>
      <c r="D169" s="410" t="s">
        <v>123</v>
      </c>
      <c r="E169" s="348">
        <v>15</v>
      </c>
      <c r="F169" s="59">
        <v>4420</v>
      </c>
      <c r="G169" s="59">
        <v>0</v>
      </c>
      <c r="H169" s="59">
        <v>0</v>
      </c>
      <c r="I169" s="59">
        <v>0</v>
      </c>
      <c r="J169" s="59">
        <v>420</v>
      </c>
      <c r="K169" s="59">
        <v>0</v>
      </c>
      <c r="L169" s="59">
        <v>0</v>
      </c>
      <c r="M169" s="59">
        <v>0</v>
      </c>
      <c r="N169" s="59">
        <f>F169+G169+H169+I169-J169+K169-L169-M169</f>
        <v>4000</v>
      </c>
      <c r="O169" s="32"/>
    </row>
    <row r="170" spans="1:15" ht="42" customHeight="1">
      <c r="A170" s="15">
        <v>280</v>
      </c>
      <c r="B170" s="189" t="s">
        <v>124</v>
      </c>
      <c r="C170" s="43" t="s">
        <v>125</v>
      </c>
      <c r="D170" s="408" t="s">
        <v>123</v>
      </c>
      <c r="E170" s="314">
        <v>15</v>
      </c>
      <c r="F170" s="189">
        <v>1204</v>
      </c>
      <c r="G170" s="189">
        <v>0</v>
      </c>
      <c r="H170" s="189">
        <v>0</v>
      </c>
      <c r="I170" s="189">
        <v>0</v>
      </c>
      <c r="J170" s="189">
        <v>0</v>
      </c>
      <c r="K170" s="189">
        <v>135</v>
      </c>
      <c r="L170" s="189">
        <v>0</v>
      </c>
      <c r="M170" s="189">
        <v>0</v>
      </c>
      <c r="N170" s="59">
        <f>F170+G170+H170+I170-J170+K170-L170-M170</f>
        <v>1339</v>
      </c>
      <c r="O170" s="32"/>
    </row>
    <row r="171" spans="1:15" ht="42" customHeight="1">
      <c r="A171" s="15">
        <v>332</v>
      </c>
      <c r="B171" s="189" t="s">
        <v>1136</v>
      </c>
      <c r="C171" s="43" t="s">
        <v>1137</v>
      </c>
      <c r="D171" s="408" t="s">
        <v>6</v>
      </c>
      <c r="E171" s="314">
        <v>15</v>
      </c>
      <c r="F171" s="189">
        <v>3109</v>
      </c>
      <c r="G171" s="189">
        <v>0</v>
      </c>
      <c r="H171" s="189">
        <v>0</v>
      </c>
      <c r="I171" s="189">
        <v>0</v>
      </c>
      <c r="J171" s="189">
        <v>109</v>
      </c>
      <c r="K171" s="189">
        <v>0</v>
      </c>
      <c r="L171" s="189">
        <v>0</v>
      </c>
      <c r="M171" s="189">
        <v>0</v>
      </c>
      <c r="N171" s="59">
        <f>F171+G171+H171+I171-J171+K171-L171-M171</f>
        <v>3000</v>
      </c>
      <c r="O171" s="32"/>
    </row>
    <row r="172" spans="1:18" s="41" customFormat="1" ht="12" customHeight="1">
      <c r="A172" s="645" t="s">
        <v>69</v>
      </c>
      <c r="B172" s="723"/>
      <c r="C172" s="723"/>
      <c r="D172" s="618"/>
      <c r="E172" s="619"/>
      <c r="F172" s="634">
        <f>SUM(F168:F171)</f>
        <v>11242</v>
      </c>
      <c r="G172" s="634">
        <f aca="true" t="shared" si="31" ref="G172:M172">SUM(G168:G171)</f>
        <v>0</v>
      </c>
      <c r="H172" s="634">
        <f t="shared" si="31"/>
        <v>0</v>
      </c>
      <c r="I172" s="634">
        <f t="shared" si="31"/>
        <v>0</v>
      </c>
      <c r="J172" s="634">
        <f t="shared" si="31"/>
        <v>538</v>
      </c>
      <c r="K172" s="634">
        <f t="shared" si="31"/>
        <v>135</v>
      </c>
      <c r="L172" s="634">
        <f t="shared" si="31"/>
        <v>0</v>
      </c>
      <c r="M172" s="634">
        <f t="shared" si="31"/>
        <v>0</v>
      </c>
      <c r="N172" s="634">
        <f>SUM(N168:N171)</f>
        <v>10839</v>
      </c>
      <c r="O172" s="724"/>
      <c r="P172" s="84"/>
      <c r="Q172" s="84"/>
      <c r="R172" s="84"/>
    </row>
    <row r="173" spans="1:15" ht="20.25" customHeight="1">
      <c r="A173" s="101" t="s">
        <v>1258</v>
      </c>
      <c r="B173" s="77"/>
      <c r="C173" s="77"/>
      <c r="D173" s="78"/>
      <c r="E173" s="340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8" s="41" customFormat="1" ht="42" customHeight="1">
      <c r="A174" s="15">
        <v>225</v>
      </c>
      <c r="B174" s="59" t="s">
        <v>774</v>
      </c>
      <c r="C174" s="43" t="s">
        <v>791</v>
      </c>
      <c r="D174" s="444" t="s">
        <v>403</v>
      </c>
      <c r="E174" s="320">
        <v>15</v>
      </c>
      <c r="F174" s="65">
        <v>3390</v>
      </c>
      <c r="G174" s="65">
        <v>0</v>
      </c>
      <c r="H174" s="65">
        <v>0</v>
      </c>
      <c r="I174" s="65">
        <v>0</v>
      </c>
      <c r="J174" s="65">
        <v>140</v>
      </c>
      <c r="K174" s="65">
        <v>0</v>
      </c>
      <c r="L174" s="66">
        <v>0</v>
      </c>
      <c r="M174" s="65">
        <v>0</v>
      </c>
      <c r="N174" s="59">
        <f>F174+G174+H174+I174-J174+K174-L174-M174</f>
        <v>3250</v>
      </c>
      <c r="O174" s="60"/>
      <c r="P174" s="84"/>
      <c r="Q174" s="84"/>
      <c r="R174" s="84"/>
    </row>
    <row r="175" spans="1:15" ht="42" customHeight="1">
      <c r="A175" s="15">
        <v>311</v>
      </c>
      <c r="B175" s="189" t="s">
        <v>1040</v>
      </c>
      <c r="C175" s="43" t="s">
        <v>1063</v>
      </c>
      <c r="D175" s="408" t="s">
        <v>53</v>
      </c>
      <c r="E175" s="314">
        <v>15</v>
      </c>
      <c r="F175" s="189">
        <v>4059</v>
      </c>
      <c r="G175" s="189">
        <v>0</v>
      </c>
      <c r="H175" s="189">
        <v>0</v>
      </c>
      <c r="I175" s="189">
        <v>0</v>
      </c>
      <c r="J175" s="189">
        <v>358</v>
      </c>
      <c r="K175" s="189">
        <v>0</v>
      </c>
      <c r="L175" s="189">
        <v>0</v>
      </c>
      <c r="M175" s="189">
        <v>0</v>
      </c>
      <c r="N175" s="59">
        <f>F175+G175+H175+I175-J175+K175-L175-M175</f>
        <v>3701</v>
      </c>
      <c r="O175" s="32"/>
    </row>
    <row r="176" spans="1:15" ht="42" customHeight="1">
      <c r="A176" s="15">
        <v>335</v>
      </c>
      <c r="B176" s="14" t="s">
        <v>1138</v>
      </c>
      <c r="C176" s="43" t="s">
        <v>1139</v>
      </c>
      <c r="D176" s="410" t="s">
        <v>403</v>
      </c>
      <c r="E176" s="348">
        <v>15</v>
      </c>
      <c r="F176" s="59">
        <v>3578</v>
      </c>
      <c r="G176" s="59">
        <v>0</v>
      </c>
      <c r="H176" s="59">
        <v>0</v>
      </c>
      <c r="I176" s="59">
        <v>0</v>
      </c>
      <c r="J176" s="59">
        <v>178</v>
      </c>
      <c r="K176" s="59">
        <v>0</v>
      </c>
      <c r="L176" s="59">
        <v>350</v>
      </c>
      <c r="M176" s="59">
        <v>0</v>
      </c>
      <c r="N176" s="59">
        <f>F176+G176+H176+I176-J176+K176-L176-M176</f>
        <v>3050</v>
      </c>
      <c r="O176" s="83"/>
    </row>
    <row r="177" spans="1:18" s="41" customFormat="1" ht="12" customHeight="1">
      <c r="A177" s="645" t="s">
        <v>69</v>
      </c>
      <c r="B177" s="723"/>
      <c r="C177" s="723"/>
      <c r="D177" s="618"/>
      <c r="E177" s="619"/>
      <c r="F177" s="634">
        <f>SUM(F174:F176)</f>
        <v>11027</v>
      </c>
      <c r="G177" s="634">
        <f aca="true" t="shared" si="32" ref="G177:M177">SUM(G174:G176)</f>
        <v>0</v>
      </c>
      <c r="H177" s="634">
        <f t="shared" si="32"/>
        <v>0</v>
      </c>
      <c r="I177" s="634">
        <f t="shared" si="32"/>
        <v>0</v>
      </c>
      <c r="J177" s="634">
        <f t="shared" si="32"/>
        <v>676</v>
      </c>
      <c r="K177" s="634">
        <f t="shared" si="32"/>
        <v>0</v>
      </c>
      <c r="L177" s="634">
        <f>SUM(L174:L176)</f>
        <v>350</v>
      </c>
      <c r="M177" s="634">
        <f t="shared" si="32"/>
        <v>0</v>
      </c>
      <c r="N177" s="634">
        <f>SUM(N174:N176)</f>
        <v>10001</v>
      </c>
      <c r="O177" s="724"/>
      <c r="P177" s="84"/>
      <c r="Q177" s="84"/>
      <c r="R177" s="84"/>
    </row>
    <row r="178" spans="1:18" s="23" customFormat="1" ht="15" customHeight="1">
      <c r="A178" s="56"/>
      <c r="B178" s="52" t="s">
        <v>31</v>
      </c>
      <c r="C178" s="61"/>
      <c r="D178" s="61"/>
      <c r="E178" s="349"/>
      <c r="F178" s="71">
        <f>F166+F172+F177</f>
        <v>32982</v>
      </c>
      <c r="G178" s="71">
        <f aca="true" t="shared" si="33" ref="G178:M178">G166+G172+G177</f>
        <v>0</v>
      </c>
      <c r="H178" s="71">
        <f t="shared" si="33"/>
        <v>0</v>
      </c>
      <c r="I178" s="71">
        <f t="shared" si="33"/>
        <v>0</v>
      </c>
      <c r="J178" s="71">
        <f t="shared" si="33"/>
        <v>1935</v>
      </c>
      <c r="K178" s="71">
        <f t="shared" si="33"/>
        <v>173</v>
      </c>
      <c r="L178" s="71">
        <f>L166+L172+L177</f>
        <v>350</v>
      </c>
      <c r="M178" s="71">
        <f t="shared" si="33"/>
        <v>0</v>
      </c>
      <c r="N178" s="71">
        <f>N166+N172+N177</f>
        <v>30870</v>
      </c>
      <c r="O178" s="57"/>
      <c r="P178" s="1060"/>
      <c r="Q178" s="1060"/>
      <c r="R178" s="1060"/>
    </row>
    <row r="179" spans="1:18" s="103" customFormat="1" ht="37.5" customHeight="1">
      <c r="A179" s="451"/>
      <c r="B179" s="452"/>
      <c r="C179" s="452"/>
      <c r="D179" s="452" t="s">
        <v>536</v>
      </c>
      <c r="F179" s="453"/>
      <c r="G179" s="452"/>
      <c r="H179" s="452"/>
      <c r="J179" s="457" t="s">
        <v>537</v>
      </c>
      <c r="K179" s="452"/>
      <c r="L179" s="452"/>
      <c r="N179" s="452" t="s">
        <v>537</v>
      </c>
      <c r="O179" s="454"/>
      <c r="P179" s="106"/>
      <c r="Q179" s="106"/>
      <c r="R179" s="106"/>
    </row>
    <row r="180" spans="1:15" ht="14.25" customHeight="1">
      <c r="A180" s="451" t="s">
        <v>545</v>
      </c>
      <c r="B180" s="452"/>
      <c r="C180" s="452"/>
      <c r="D180" s="457" t="s">
        <v>813</v>
      </c>
      <c r="E180" s="452"/>
      <c r="F180" s="453"/>
      <c r="G180" s="452"/>
      <c r="H180" s="452"/>
      <c r="J180" s="457" t="s">
        <v>621</v>
      </c>
      <c r="K180" s="452"/>
      <c r="L180" s="451"/>
      <c r="M180" s="452" t="s">
        <v>622</v>
      </c>
      <c r="N180" s="452"/>
      <c r="O180" s="455"/>
    </row>
    <row r="181" spans="1:15" ht="12.75" customHeight="1">
      <c r="A181" s="451"/>
      <c r="B181" s="452"/>
      <c r="C181" s="452"/>
      <c r="D181" s="457" t="s">
        <v>814</v>
      </c>
      <c r="E181" s="452"/>
      <c r="F181" s="453"/>
      <c r="G181" s="452"/>
      <c r="H181" s="452"/>
      <c r="J181" s="456" t="s">
        <v>534</v>
      </c>
      <c r="K181" s="452"/>
      <c r="L181" s="452"/>
      <c r="M181" s="452" t="s">
        <v>535</v>
      </c>
      <c r="N181" s="452"/>
      <c r="O181" s="454"/>
    </row>
    <row r="182" spans="1:15" ht="23.25" customHeight="1">
      <c r="A182" s="3" t="s">
        <v>0</v>
      </c>
      <c r="B182" s="20"/>
      <c r="C182" s="4"/>
      <c r="D182" s="93" t="s">
        <v>68</v>
      </c>
      <c r="E182" s="327"/>
      <c r="F182" s="4"/>
      <c r="G182" s="4"/>
      <c r="H182" s="4"/>
      <c r="I182" s="4"/>
      <c r="J182" s="4"/>
      <c r="K182" s="4"/>
      <c r="L182" s="5"/>
      <c r="M182" s="4"/>
      <c r="N182" s="4"/>
      <c r="O182" s="27"/>
    </row>
    <row r="183" spans="1:15" ht="16.5" customHeight="1">
      <c r="A183" s="6"/>
      <c r="B183" s="97" t="s">
        <v>22</v>
      </c>
      <c r="C183" s="7"/>
      <c r="D183" s="7"/>
      <c r="E183" s="317"/>
      <c r="F183" s="7"/>
      <c r="G183" s="7"/>
      <c r="H183" s="7"/>
      <c r="I183" s="8"/>
      <c r="J183" s="7"/>
      <c r="K183" s="7"/>
      <c r="L183" s="9"/>
      <c r="M183" s="7"/>
      <c r="N183" s="7"/>
      <c r="O183" s="402" t="s">
        <v>1240</v>
      </c>
    </row>
    <row r="184" spans="1:15" ht="17.25" customHeight="1">
      <c r="A184" s="10"/>
      <c r="B184" s="11"/>
      <c r="C184" s="11"/>
      <c r="D184" s="95" t="s">
        <v>1462</v>
      </c>
      <c r="E184" s="318"/>
      <c r="F184" s="12"/>
      <c r="G184" s="12"/>
      <c r="H184" s="12"/>
      <c r="I184" s="12"/>
      <c r="J184" s="12"/>
      <c r="K184" s="12"/>
      <c r="L184" s="13"/>
      <c r="M184" s="12"/>
      <c r="N184" s="12"/>
      <c r="O184" s="28"/>
    </row>
    <row r="185" spans="1:18" s="50" customFormat="1" ht="26.25" customHeight="1" thickBot="1">
      <c r="A185" s="46" t="s">
        <v>497</v>
      </c>
      <c r="B185" s="62" t="s">
        <v>498</v>
      </c>
      <c r="C185" s="47" t="s">
        <v>1</v>
      </c>
      <c r="D185" s="47" t="s">
        <v>496</v>
      </c>
      <c r="E185" s="339" t="s">
        <v>507</v>
      </c>
      <c r="F185" s="26" t="s">
        <v>493</v>
      </c>
      <c r="G185" s="26" t="s">
        <v>494</v>
      </c>
      <c r="H185" s="26" t="s">
        <v>33</v>
      </c>
      <c r="I185" s="42" t="s">
        <v>400</v>
      </c>
      <c r="J185" s="48" t="s">
        <v>17</v>
      </c>
      <c r="K185" s="26" t="s">
        <v>18</v>
      </c>
      <c r="L185" s="26" t="s">
        <v>503</v>
      </c>
      <c r="M185" s="26" t="s">
        <v>30</v>
      </c>
      <c r="N185" s="26" t="s">
        <v>29</v>
      </c>
      <c r="O185" s="49" t="s">
        <v>19</v>
      </c>
      <c r="P185" s="1061"/>
      <c r="Q185" s="1061"/>
      <c r="R185" s="1061"/>
    </row>
    <row r="186" spans="1:15" ht="20.25" customHeight="1" thickTop="1">
      <c r="A186" s="101" t="s">
        <v>839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250</v>
      </c>
      <c r="B187" s="14" t="s">
        <v>840</v>
      </c>
      <c r="C187" s="43" t="s">
        <v>913</v>
      </c>
      <c r="D187" s="410" t="s">
        <v>53</v>
      </c>
      <c r="E187" s="348">
        <v>15</v>
      </c>
      <c r="F187" s="59">
        <v>4177</v>
      </c>
      <c r="G187" s="59">
        <v>0</v>
      </c>
      <c r="H187" s="59">
        <v>0</v>
      </c>
      <c r="I187" s="59">
        <v>0</v>
      </c>
      <c r="J187" s="59">
        <v>377</v>
      </c>
      <c r="K187" s="59">
        <v>0</v>
      </c>
      <c r="L187" s="59">
        <v>0</v>
      </c>
      <c r="M187" s="59">
        <v>0</v>
      </c>
      <c r="N187" s="59">
        <f>F187+G187+H187+I187-J187+K187-L187-M187</f>
        <v>3800</v>
      </c>
      <c r="O187" s="32"/>
    </row>
    <row r="188" spans="1:18" s="41" customFormat="1" ht="15" customHeight="1">
      <c r="A188" s="645" t="s">
        <v>69</v>
      </c>
      <c r="B188" s="723"/>
      <c r="C188" s="723"/>
      <c r="D188" s="618"/>
      <c r="E188" s="619"/>
      <c r="F188" s="634">
        <f>F187</f>
        <v>4177</v>
      </c>
      <c r="G188" s="634">
        <f aca="true" t="shared" si="34" ref="G188:N188">G187</f>
        <v>0</v>
      </c>
      <c r="H188" s="634">
        <f t="shared" si="34"/>
        <v>0</v>
      </c>
      <c r="I188" s="634">
        <f t="shared" si="34"/>
        <v>0</v>
      </c>
      <c r="J188" s="634">
        <f t="shared" si="34"/>
        <v>377</v>
      </c>
      <c r="K188" s="634">
        <f t="shared" si="34"/>
        <v>0</v>
      </c>
      <c r="L188" s="634">
        <f t="shared" si="34"/>
        <v>0</v>
      </c>
      <c r="M188" s="634">
        <f t="shared" si="34"/>
        <v>0</v>
      </c>
      <c r="N188" s="634">
        <f t="shared" si="34"/>
        <v>3800</v>
      </c>
      <c r="O188" s="724"/>
      <c r="P188" s="84"/>
      <c r="Q188" s="84"/>
      <c r="R188" s="84"/>
    </row>
    <row r="189" spans="1:15" ht="20.25" customHeight="1">
      <c r="A189" s="101" t="s">
        <v>132</v>
      </c>
      <c r="B189" s="77"/>
      <c r="C189" s="77"/>
      <c r="D189" s="78"/>
      <c r="E189" s="340"/>
      <c r="F189" s="77"/>
      <c r="G189" s="77"/>
      <c r="H189" s="77"/>
      <c r="I189" s="77"/>
      <c r="J189" s="77"/>
      <c r="K189" s="77"/>
      <c r="L189" s="78"/>
      <c r="M189" s="77"/>
      <c r="N189" s="77"/>
      <c r="O189" s="80"/>
    </row>
    <row r="190" spans="1:15" ht="42" customHeight="1">
      <c r="A190" s="15">
        <v>263</v>
      </c>
      <c r="B190" s="14" t="s">
        <v>891</v>
      </c>
      <c r="C190" s="43" t="s">
        <v>892</v>
      </c>
      <c r="D190" s="410" t="s">
        <v>53</v>
      </c>
      <c r="E190" s="348">
        <v>15</v>
      </c>
      <c r="F190" s="59">
        <v>4420</v>
      </c>
      <c r="G190" s="59">
        <v>0</v>
      </c>
      <c r="H190" s="59">
        <v>0</v>
      </c>
      <c r="I190" s="59">
        <v>0</v>
      </c>
      <c r="J190" s="59">
        <v>420</v>
      </c>
      <c r="K190" s="59">
        <v>0</v>
      </c>
      <c r="L190" s="59">
        <v>0</v>
      </c>
      <c r="M190" s="59">
        <v>0</v>
      </c>
      <c r="N190" s="59">
        <f>F190+G190+H190+I190-J190+K190-L190-M190</f>
        <v>4000</v>
      </c>
      <c r="O190" s="32"/>
    </row>
    <row r="191" spans="1:15" ht="42" customHeight="1" hidden="1">
      <c r="A191" s="15">
        <v>300</v>
      </c>
      <c r="B191" s="14" t="s">
        <v>1042</v>
      </c>
      <c r="C191" s="43" t="s">
        <v>1041</v>
      </c>
      <c r="D191" s="410" t="s">
        <v>1043</v>
      </c>
      <c r="E191" s="348"/>
      <c r="F191" s="59"/>
      <c r="G191" s="59"/>
      <c r="H191" s="59"/>
      <c r="I191" s="59"/>
      <c r="J191" s="59"/>
      <c r="K191" s="59"/>
      <c r="L191" s="59"/>
      <c r="M191" s="59"/>
      <c r="N191" s="59">
        <f>F191+G191+H191+I191-J191+K191-L191-M191</f>
        <v>0</v>
      </c>
      <c r="O191" s="32"/>
    </row>
    <row r="192" spans="1:15" ht="42" customHeight="1">
      <c r="A192" s="15">
        <v>301</v>
      </c>
      <c r="B192" s="14" t="s">
        <v>1044</v>
      </c>
      <c r="C192" s="43" t="s">
        <v>1045</v>
      </c>
      <c r="D192" s="410" t="s">
        <v>1043</v>
      </c>
      <c r="E192" s="348">
        <v>15</v>
      </c>
      <c r="F192" s="59">
        <v>2509</v>
      </c>
      <c r="G192" s="59">
        <v>0</v>
      </c>
      <c r="H192" s="59">
        <v>0</v>
      </c>
      <c r="I192" s="59">
        <v>0</v>
      </c>
      <c r="J192" s="59">
        <v>9</v>
      </c>
      <c r="K192" s="59">
        <v>0</v>
      </c>
      <c r="L192" s="59">
        <v>0</v>
      </c>
      <c r="M192" s="59">
        <v>0</v>
      </c>
      <c r="N192" s="59">
        <f>F192+G192+H192+I192-J192+K192-L192-M192</f>
        <v>2500</v>
      </c>
      <c r="O192" s="32"/>
    </row>
    <row r="193" spans="1:18" s="41" customFormat="1" ht="15" customHeight="1">
      <c r="A193" s="645" t="s">
        <v>69</v>
      </c>
      <c r="B193" s="723"/>
      <c r="C193" s="723"/>
      <c r="D193" s="618"/>
      <c r="E193" s="619"/>
      <c r="F193" s="634">
        <f>SUM(F190:F192)</f>
        <v>6929</v>
      </c>
      <c r="G193" s="634">
        <f>SUM(G190:G192)</f>
        <v>0</v>
      </c>
      <c r="H193" s="634">
        <f aca="true" t="shared" si="35" ref="H193:M193">SUM(H190:H192)</f>
        <v>0</v>
      </c>
      <c r="I193" s="634">
        <f>SUM(I190:I192)</f>
        <v>0</v>
      </c>
      <c r="J193" s="634">
        <f t="shared" si="35"/>
        <v>429</v>
      </c>
      <c r="K193" s="634">
        <f t="shared" si="35"/>
        <v>0</v>
      </c>
      <c r="L193" s="634">
        <f t="shared" si="35"/>
        <v>0</v>
      </c>
      <c r="M193" s="634">
        <f t="shared" si="35"/>
        <v>0</v>
      </c>
      <c r="N193" s="634">
        <f>SUM(N190:N192)</f>
        <v>6500</v>
      </c>
      <c r="O193" s="724"/>
      <c r="P193" s="84"/>
      <c r="Q193" s="84"/>
      <c r="R193" s="84"/>
    </row>
    <row r="194" spans="1:15" ht="20.25" customHeight="1">
      <c r="A194" s="101" t="s">
        <v>55</v>
      </c>
      <c r="B194" s="77"/>
      <c r="C194" s="77"/>
      <c r="D194" s="78"/>
      <c r="E194" s="340"/>
      <c r="F194" s="77"/>
      <c r="G194" s="77"/>
      <c r="H194" s="77"/>
      <c r="I194" s="77"/>
      <c r="J194" s="77"/>
      <c r="K194" s="77"/>
      <c r="L194" s="78"/>
      <c r="M194" s="77"/>
      <c r="N194" s="77"/>
      <c r="O194" s="80"/>
    </row>
    <row r="195" spans="1:15" ht="42" customHeight="1">
      <c r="A195" s="15">
        <v>103</v>
      </c>
      <c r="B195" s="14" t="s">
        <v>1363</v>
      </c>
      <c r="C195" s="43" t="s">
        <v>1364</v>
      </c>
      <c r="D195" s="410" t="s">
        <v>968</v>
      </c>
      <c r="E195" s="348">
        <v>15</v>
      </c>
      <c r="F195" s="59">
        <v>1923</v>
      </c>
      <c r="G195" s="59">
        <v>0</v>
      </c>
      <c r="H195" s="59">
        <v>0</v>
      </c>
      <c r="I195" s="59">
        <v>0</v>
      </c>
      <c r="J195" s="59">
        <v>0</v>
      </c>
      <c r="K195" s="59">
        <v>77</v>
      </c>
      <c r="L195" s="59">
        <v>0</v>
      </c>
      <c r="M195" s="59">
        <v>0</v>
      </c>
      <c r="N195" s="59">
        <f>F195+G195+H195+I195-J195+K195-L195-M195</f>
        <v>2000</v>
      </c>
      <c r="O195" s="32"/>
    </row>
    <row r="196" spans="1:15" ht="42" customHeight="1">
      <c r="A196" s="15">
        <v>106</v>
      </c>
      <c r="B196" s="14" t="s">
        <v>1365</v>
      </c>
      <c r="C196" s="43" t="s">
        <v>1366</v>
      </c>
      <c r="D196" s="410" t="s">
        <v>968</v>
      </c>
      <c r="E196" s="348">
        <v>15</v>
      </c>
      <c r="F196" s="59">
        <v>1697</v>
      </c>
      <c r="G196" s="59">
        <v>0</v>
      </c>
      <c r="H196" s="59">
        <v>0</v>
      </c>
      <c r="I196" s="59">
        <v>0</v>
      </c>
      <c r="J196" s="59">
        <v>0</v>
      </c>
      <c r="K196" s="59">
        <v>103</v>
      </c>
      <c r="L196" s="59">
        <v>0</v>
      </c>
      <c r="M196" s="59">
        <v>0</v>
      </c>
      <c r="N196" s="59">
        <f>F196+G196+H196+I196-J196+K196-L196-M196</f>
        <v>1800</v>
      </c>
      <c r="O196" s="32"/>
    </row>
    <row r="197" spans="1:15" ht="42" customHeight="1">
      <c r="A197" s="15">
        <v>107</v>
      </c>
      <c r="B197" s="14" t="s">
        <v>1367</v>
      </c>
      <c r="C197" s="43" t="s">
        <v>1368</v>
      </c>
      <c r="D197" s="410" t="s">
        <v>968</v>
      </c>
      <c r="E197" s="348">
        <v>15</v>
      </c>
      <c r="F197" s="59">
        <v>1697</v>
      </c>
      <c r="G197" s="59">
        <v>800</v>
      </c>
      <c r="H197" s="59">
        <v>0</v>
      </c>
      <c r="I197" s="59">
        <v>0</v>
      </c>
      <c r="J197" s="59">
        <v>0</v>
      </c>
      <c r="K197" s="59">
        <v>103</v>
      </c>
      <c r="L197" s="59">
        <v>0</v>
      </c>
      <c r="M197" s="59">
        <v>0</v>
      </c>
      <c r="N197" s="59">
        <f>F197+G197+H197+I197-J197+K197-L197-M197</f>
        <v>2600</v>
      </c>
      <c r="O197" s="32"/>
    </row>
    <row r="198" spans="1:15" ht="42" customHeight="1">
      <c r="A198" s="15">
        <v>108</v>
      </c>
      <c r="B198" s="14" t="s">
        <v>1369</v>
      </c>
      <c r="C198" s="43" t="s">
        <v>1370</v>
      </c>
      <c r="D198" s="410" t="s">
        <v>968</v>
      </c>
      <c r="E198" s="348">
        <v>15</v>
      </c>
      <c r="F198" s="59">
        <v>2509</v>
      </c>
      <c r="G198" s="59">
        <v>0</v>
      </c>
      <c r="H198" s="59">
        <v>0</v>
      </c>
      <c r="I198" s="59">
        <v>0</v>
      </c>
      <c r="J198" s="59">
        <v>9</v>
      </c>
      <c r="K198" s="59">
        <v>0</v>
      </c>
      <c r="L198" s="59">
        <v>0</v>
      </c>
      <c r="M198" s="59">
        <v>0</v>
      </c>
      <c r="N198" s="59">
        <f>F198+G198+H198+I198-J198+K198-L198-M198</f>
        <v>2500</v>
      </c>
      <c r="O198" s="32"/>
    </row>
    <row r="199" spans="1:15" ht="42" customHeight="1">
      <c r="A199" s="15">
        <v>110</v>
      </c>
      <c r="B199" s="14" t="s">
        <v>1371</v>
      </c>
      <c r="C199" s="43" t="s">
        <v>1372</v>
      </c>
      <c r="D199" s="410" t="s">
        <v>968</v>
      </c>
      <c r="E199" s="348">
        <v>15</v>
      </c>
      <c r="F199" s="59">
        <v>1483</v>
      </c>
      <c r="G199" s="59">
        <v>0</v>
      </c>
      <c r="H199" s="59">
        <v>0</v>
      </c>
      <c r="I199" s="59">
        <v>0</v>
      </c>
      <c r="J199" s="59">
        <v>0</v>
      </c>
      <c r="K199" s="59">
        <v>117</v>
      </c>
      <c r="L199" s="59">
        <v>0</v>
      </c>
      <c r="M199" s="59">
        <v>0</v>
      </c>
      <c r="N199" s="59">
        <f>F199+G199+H199+I199-J199+K199-L199-M199</f>
        <v>1600</v>
      </c>
      <c r="O199" s="32"/>
    </row>
    <row r="200" spans="1:18" s="41" customFormat="1" ht="15" customHeight="1">
      <c r="A200" s="645" t="s">
        <v>69</v>
      </c>
      <c r="B200" s="723"/>
      <c r="C200" s="723"/>
      <c r="D200" s="618"/>
      <c r="E200" s="619"/>
      <c r="F200" s="634">
        <f aca="true" t="shared" si="36" ref="F200:N200">SUM(F195:F199)</f>
        <v>9309</v>
      </c>
      <c r="G200" s="634">
        <f t="shared" si="36"/>
        <v>800</v>
      </c>
      <c r="H200" s="634">
        <f t="shared" si="36"/>
        <v>0</v>
      </c>
      <c r="I200" s="634">
        <f t="shared" si="36"/>
        <v>0</v>
      </c>
      <c r="J200" s="634">
        <f t="shared" si="36"/>
        <v>9</v>
      </c>
      <c r="K200" s="634">
        <f t="shared" si="36"/>
        <v>400</v>
      </c>
      <c r="L200" s="634">
        <f t="shared" si="36"/>
        <v>0</v>
      </c>
      <c r="M200" s="634">
        <f t="shared" si="36"/>
        <v>0</v>
      </c>
      <c r="N200" s="634">
        <f t="shared" si="36"/>
        <v>10500</v>
      </c>
      <c r="O200" s="724"/>
      <c r="P200" s="84"/>
      <c r="Q200" s="84"/>
      <c r="R200" s="84"/>
    </row>
    <row r="201" spans="1:18" s="23" customFormat="1" ht="18" customHeight="1">
      <c r="A201" s="56"/>
      <c r="B201" s="52" t="s">
        <v>31</v>
      </c>
      <c r="C201" s="61"/>
      <c r="D201" s="61"/>
      <c r="E201" s="349"/>
      <c r="F201" s="71">
        <f aca="true" t="shared" si="37" ref="F201:N201">F188+F193+F200</f>
        <v>20415</v>
      </c>
      <c r="G201" s="71">
        <f t="shared" si="37"/>
        <v>800</v>
      </c>
      <c r="H201" s="71">
        <f t="shared" si="37"/>
        <v>0</v>
      </c>
      <c r="I201" s="71">
        <f t="shared" si="37"/>
        <v>0</v>
      </c>
      <c r="J201" s="71">
        <f t="shared" si="37"/>
        <v>815</v>
      </c>
      <c r="K201" s="71">
        <f t="shared" si="37"/>
        <v>400</v>
      </c>
      <c r="L201" s="71">
        <f t="shared" si="37"/>
        <v>0</v>
      </c>
      <c r="M201" s="71">
        <f t="shared" si="37"/>
        <v>0</v>
      </c>
      <c r="N201" s="71">
        <f t="shared" si="37"/>
        <v>20800</v>
      </c>
      <c r="O201" s="57"/>
      <c r="P201" s="1060"/>
      <c r="Q201" s="1060"/>
      <c r="R201" s="1060"/>
    </row>
    <row r="202" spans="1:18" s="103" customFormat="1" ht="44.25" customHeight="1">
      <c r="A202" s="451"/>
      <c r="B202" s="452"/>
      <c r="C202" s="452"/>
      <c r="D202" s="452" t="s">
        <v>536</v>
      </c>
      <c r="F202" s="453"/>
      <c r="G202" s="452"/>
      <c r="H202" s="452"/>
      <c r="J202" s="457" t="s">
        <v>537</v>
      </c>
      <c r="K202" s="452"/>
      <c r="L202" s="452"/>
      <c r="N202" s="452" t="s">
        <v>537</v>
      </c>
      <c r="O202" s="454"/>
      <c r="P202" s="106"/>
      <c r="Q202" s="106"/>
      <c r="R202" s="106"/>
    </row>
    <row r="203" spans="1:15" ht="14.25" customHeight="1">
      <c r="A203" s="451" t="s">
        <v>545</v>
      </c>
      <c r="B203" s="452"/>
      <c r="C203" s="452"/>
      <c r="D203" s="457" t="s">
        <v>813</v>
      </c>
      <c r="E203" s="452"/>
      <c r="F203" s="453"/>
      <c r="G203" s="452"/>
      <c r="H203" s="452"/>
      <c r="J203" s="457" t="s">
        <v>621</v>
      </c>
      <c r="K203" s="452"/>
      <c r="L203" s="451"/>
      <c r="M203" s="452" t="s">
        <v>622</v>
      </c>
      <c r="N203" s="452"/>
      <c r="O203" s="455"/>
    </row>
    <row r="204" spans="1:15" ht="12.75" customHeight="1">
      <c r="A204" s="451"/>
      <c r="B204" s="452"/>
      <c r="C204" s="452"/>
      <c r="D204" s="457" t="s">
        <v>814</v>
      </c>
      <c r="E204" s="452"/>
      <c r="F204" s="453"/>
      <c r="G204" s="452"/>
      <c r="H204" s="452"/>
      <c r="J204" s="456" t="s">
        <v>534</v>
      </c>
      <c r="K204" s="452"/>
      <c r="L204" s="452"/>
      <c r="M204" s="452" t="s">
        <v>535</v>
      </c>
      <c r="N204" s="452"/>
      <c r="O204" s="454"/>
    </row>
    <row r="205" spans="1:18" s="103" customFormat="1" ht="27.75" customHeight="1">
      <c r="A205" s="3" t="s">
        <v>0</v>
      </c>
      <c r="B205" s="33"/>
      <c r="C205" s="4"/>
      <c r="D205" s="93" t="s">
        <v>68</v>
      </c>
      <c r="E205" s="327"/>
      <c r="F205" s="4"/>
      <c r="G205" s="4"/>
      <c r="H205" s="4"/>
      <c r="I205" s="4"/>
      <c r="J205" s="4"/>
      <c r="K205" s="4"/>
      <c r="L205" s="5"/>
      <c r="M205" s="4"/>
      <c r="N205" s="4"/>
      <c r="O205" s="27"/>
      <c r="P205" s="106"/>
      <c r="Q205" s="106"/>
      <c r="R205" s="106"/>
    </row>
    <row r="206" spans="1:15" ht="16.5" customHeight="1">
      <c r="A206" s="6"/>
      <c r="B206" s="97" t="s">
        <v>1373</v>
      </c>
      <c r="C206" s="7"/>
      <c r="D206" s="7"/>
      <c r="E206" s="317"/>
      <c r="F206" s="7"/>
      <c r="G206" s="7"/>
      <c r="H206" s="7"/>
      <c r="I206" s="8"/>
      <c r="J206" s="7"/>
      <c r="K206" s="7"/>
      <c r="L206" s="9"/>
      <c r="M206" s="7"/>
      <c r="N206" s="7"/>
      <c r="O206" s="402" t="s">
        <v>1384</v>
      </c>
    </row>
    <row r="207" spans="1:18" s="103" customFormat="1" ht="23.25" customHeight="1">
      <c r="A207" s="10"/>
      <c r="B207" s="44"/>
      <c r="C207" s="11"/>
      <c r="D207" s="95" t="s">
        <v>1462</v>
      </c>
      <c r="E207" s="318"/>
      <c r="F207" s="12"/>
      <c r="G207" s="12"/>
      <c r="H207" s="12"/>
      <c r="I207" s="12"/>
      <c r="J207" s="12"/>
      <c r="K207" s="12"/>
      <c r="L207" s="13"/>
      <c r="M207" s="12"/>
      <c r="N207" s="12"/>
      <c r="O207" s="28"/>
      <c r="P207" s="106"/>
      <c r="Q207" s="106"/>
      <c r="R207" s="106"/>
    </row>
    <row r="208" spans="1:18" s="103" customFormat="1" ht="33" customHeight="1" thickBot="1">
      <c r="A208" s="46" t="s">
        <v>497</v>
      </c>
      <c r="B208" s="62" t="s">
        <v>498</v>
      </c>
      <c r="C208" s="62" t="s">
        <v>1</v>
      </c>
      <c r="D208" s="62" t="s">
        <v>496</v>
      </c>
      <c r="E208" s="339" t="s">
        <v>507</v>
      </c>
      <c r="F208" s="26" t="s">
        <v>493</v>
      </c>
      <c r="G208" s="26" t="s">
        <v>494</v>
      </c>
      <c r="H208" s="26" t="s">
        <v>33</v>
      </c>
      <c r="I208" s="26" t="s">
        <v>400</v>
      </c>
      <c r="J208" s="26" t="s">
        <v>17</v>
      </c>
      <c r="K208" s="26" t="s">
        <v>18</v>
      </c>
      <c r="L208" s="26" t="s">
        <v>503</v>
      </c>
      <c r="M208" s="26" t="s">
        <v>30</v>
      </c>
      <c r="N208" s="26" t="s">
        <v>29</v>
      </c>
      <c r="O208" s="63" t="s">
        <v>19</v>
      </c>
      <c r="P208" s="106"/>
      <c r="Q208" s="106"/>
      <c r="R208" s="106"/>
    </row>
    <row r="209" spans="1:15" ht="21" customHeight="1" thickTop="1">
      <c r="A209" s="101" t="s">
        <v>527</v>
      </c>
      <c r="B209" s="77"/>
      <c r="C209" s="77"/>
      <c r="D209" s="78"/>
      <c r="E209" s="340"/>
      <c r="F209" s="77"/>
      <c r="G209" s="77"/>
      <c r="H209" s="77"/>
      <c r="I209" s="77"/>
      <c r="J209" s="77"/>
      <c r="K209" s="77"/>
      <c r="L209" s="78"/>
      <c r="M209" s="77"/>
      <c r="N209" s="77"/>
      <c r="O209" s="76"/>
    </row>
    <row r="210" spans="1:18" s="41" customFormat="1" ht="39" customHeight="1">
      <c r="A210" s="15">
        <v>274</v>
      </c>
      <c r="B210" s="59" t="s">
        <v>941</v>
      </c>
      <c r="C210" s="43" t="s">
        <v>942</v>
      </c>
      <c r="D210" s="444" t="s">
        <v>488</v>
      </c>
      <c r="E210" s="320">
        <v>15</v>
      </c>
      <c r="F210" s="65">
        <v>2509</v>
      </c>
      <c r="G210" s="65">
        <v>3000</v>
      </c>
      <c r="H210" s="65">
        <v>0</v>
      </c>
      <c r="I210" s="65">
        <v>0</v>
      </c>
      <c r="J210" s="65">
        <v>9</v>
      </c>
      <c r="K210" s="65">
        <v>0</v>
      </c>
      <c r="L210" s="66">
        <v>0</v>
      </c>
      <c r="M210" s="65">
        <v>0</v>
      </c>
      <c r="N210" s="59">
        <f>F210+G210+H210+I210-J210+K210-L210-M210</f>
        <v>5500</v>
      </c>
      <c r="O210" s="60"/>
      <c r="P210" s="84"/>
      <c r="Q210" s="84"/>
      <c r="R210" s="84"/>
    </row>
    <row r="211" spans="1:18" s="41" customFormat="1" ht="18" customHeight="1">
      <c r="A211" s="645" t="s">
        <v>69</v>
      </c>
      <c r="B211" s="723"/>
      <c r="C211" s="723"/>
      <c r="D211" s="618"/>
      <c r="E211" s="619"/>
      <c r="F211" s="634">
        <f aca="true" t="shared" si="38" ref="F211:N211">SUM(F210:F210)</f>
        <v>2509</v>
      </c>
      <c r="G211" s="634">
        <f t="shared" si="38"/>
        <v>3000</v>
      </c>
      <c r="H211" s="634">
        <f t="shared" si="38"/>
        <v>0</v>
      </c>
      <c r="I211" s="634">
        <f t="shared" si="38"/>
        <v>0</v>
      </c>
      <c r="J211" s="634">
        <f t="shared" si="38"/>
        <v>9</v>
      </c>
      <c r="K211" s="634">
        <f t="shared" si="38"/>
        <v>0</v>
      </c>
      <c r="L211" s="634">
        <f t="shared" si="38"/>
        <v>0</v>
      </c>
      <c r="M211" s="634">
        <f t="shared" si="38"/>
        <v>0</v>
      </c>
      <c r="N211" s="634">
        <f t="shared" si="38"/>
        <v>5500</v>
      </c>
      <c r="O211" s="723"/>
      <c r="P211" s="84"/>
      <c r="Q211" s="84"/>
      <c r="R211" s="84"/>
    </row>
    <row r="212" spans="1:15" ht="21" customHeight="1">
      <c r="A212" s="101" t="s">
        <v>564</v>
      </c>
      <c r="B212" s="77"/>
      <c r="C212" s="77"/>
      <c r="D212" s="78"/>
      <c r="E212" s="340"/>
      <c r="F212" s="77"/>
      <c r="G212" s="77"/>
      <c r="H212" s="77"/>
      <c r="I212" s="77"/>
      <c r="J212" s="77"/>
      <c r="K212" s="77"/>
      <c r="L212" s="78"/>
      <c r="M212" s="77"/>
      <c r="N212" s="77"/>
      <c r="O212" s="76"/>
    </row>
    <row r="213" spans="1:18" s="41" customFormat="1" ht="39" customHeight="1">
      <c r="A213" s="15">
        <v>194</v>
      </c>
      <c r="B213" s="59" t="s">
        <v>565</v>
      </c>
      <c r="C213" s="43" t="s">
        <v>566</v>
      </c>
      <c r="D213" s="444" t="s">
        <v>567</v>
      </c>
      <c r="E213" s="320">
        <v>15</v>
      </c>
      <c r="F213" s="65">
        <v>3992</v>
      </c>
      <c r="G213" s="65">
        <v>1500</v>
      </c>
      <c r="H213" s="65">
        <v>0</v>
      </c>
      <c r="I213" s="65">
        <v>0</v>
      </c>
      <c r="J213" s="65">
        <v>348</v>
      </c>
      <c r="K213" s="65">
        <v>0</v>
      </c>
      <c r="L213" s="66">
        <v>0</v>
      </c>
      <c r="M213" s="65">
        <v>0</v>
      </c>
      <c r="N213" s="59">
        <f>F213+G213+H213+I213-J213+K213-L213-M213</f>
        <v>5144</v>
      </c>
      <c r="O213" s="60"/>
      <c r="P213" s="84"/>
      <c r="Q213" s="84"/>
      <c r="R213" s="84"/>
    </row>
    <row r="214" spans="1:18" s="41" customFormat="1" ht="39" customHeight="1">
      <c r="A214" s="15">
        <v>231</v>
      </c>
      <c r="B214" s="59" t="s">
        <v>888</v>
      </c>
      <c r="C214" s="43" t="s">
        <v>788</v>
      </c>
      <c r="D214" s="444" t="s">
        <v>775</v>
      </c>
      <c r="E214" s="320">
        <v>15</v>
      </c>
      <c r="F214" s="65">
        <v>5662</v>
      </c>
      <c r="G214" s="65">
        <v>0</v>
      </c>
      <c r="H214" s="65">
        <v>0</v>
      </c>
      <c r="I214" s="65">
        <v>0</v>
      </c>
      <c r="J214" s="65">
        <v>662</v>
      </c>
      <c r="K214" s="65">
        <v>0</v>
      </c>
      <c r="L214" s="66">
        <v>0</v>
      </c>
      <c r="M214" s="65">
        <v>0</v>
      </c>
      <c r="N214" s="59">
        <f>F214+G214+H214+I214-J214+K214-L214-M214</f>
        <v>5000</v>
      </c>
      <c r="O214" s="60"/>
      <c r="P214" s="84"/>
      <c r="Q214" s="84"/>
      <c r="R214" s="84"/>
    </row>
    <row r="215" spans="1:18" s="41" customFormat="1" ht="39" customHeight="1">
      <c r="A215" s="15">
        <v>233</v>
      </c>
      <c r="B215" s="59" t="s">
        <v>776</v>
      </c>
      <c r="C215" s="43" t="s">
        <v>786</v>
      </c>
      <c r="D215" s="444" t="s">
        <v>775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39" customHeight="1">
      <c r="A216" s="15">
        <v>234</v>
      </c>
      <c r="B216" s="59" t="s">
        <v>777</v>
      </c>
      <c r="C216" s="43" t="s">
        <v>785</v>
      </c>
      <c r="D216" s="444" t="s">
        <v>775</v>
      </c>
      <c r="E216" s="320">
        <v>15</v>
      </c>
      <c r="F216" s="65">
        <v>4420</v>
      </c>
      <c r="G216" s="65">
        <v>0</v>
      </c>
      <c r="H216" s="65">
        <v>0</v>
      </c>
      <c r="I216" s="65">
        <v>0</v>
      </c>
      <c r="J216" s="65">
        <v>420</v>
      </c>
      <c r="K216" s="65">
        <v>0</v>
      </c>
      <c r="L216" s="66">
        <v>0</v>
      </c>
      <c r="M216" s="65">
        <v>0</v>
      </c>
      <c r="N216" s="59">
        <f>F216+G216+H216+I216-J216+K216-L216-M216</f>
        <v>4000</v>
      </c>
      <c r="O216" s="60"/>
      <c r="P216" s="84"/>
      <c r="Q216" s="84"/>
      <c r="R216" s="84"/>
    </row>
    <row r="217" spans="1:18" s="41" customFormat="1" ht="39" customHeight="1">
      <c r="A217" s="15">
        <v>240</v>
      </c>
      <c r="B217" s="59" t="s">
        <v>843</v>
      </c>
      <c r="C217" s="43" t="s">
        <v>885</v>
      </c>
      <c r="D217" s="444" t="s">
        <v>775</v>
      </c>
      <c r="E217" s="320">
        <v>15</v>
      </c>
      <c r="F217" s="65">
        <v>4420</v>
      </c>
      <c r="G217" s="65">
        <v>0</v>
      </c>
      <c r="H217" s="65">
        <v>0</v>
      </c>
      <c r="I217" s="65">
        <v>0</v>
      </c>
      <c r="J217" s="65">
        <v>420</v>
      </c>
      <c r="K217" s="65">
        <v>0</v>
      </c>
      <c r="L217" s="66">
        <v>0</v>
      </c>
      <c r="M217" s="65">
        <v>0</v>
      </c>
      <c r="N217" s="59">
        <f>F217+G217+H217+I217-J217+K217-L217-M217</f>
        <v>4000</v>
      </c>
      <c r="O217" s="60"/>
      <c r="P217" s="84"/>
      <c r="Q217" s="84"/>
      <c r="R217" s="84"/>
    </row>
    <row r="218" spans="1:18" s="41" customFormat="1" ht="18" customHeight="1">
      <c r="A218" s="645" t="s">
        <v>69</v>
      </c>
      <c r="B218" s="723"/>
      <c r="C218" s="723"/>
      <c r="D218" s="618"/>
      <c r="E218" s="619"/>
      <c r="F218" s="634">
        <f>SUM(F213:F217)</f>
        <v>22914</v>
      </c>
      <c r="G218" s="634">
        <f>SUM(G213:G217)</f>
        <v>1500</v>
      </c>
      <c r="H218" s="634">
        <f aca="true" t="shared" si="39" ref="H218:M218">SUM(H213:H217)</f>
        <v>0</v>
      </c>
      <c r="I218" s="634">
        <f t="shared" si="39"/>
        <v>0</v>
      </c>
      <c r="J218" s="634">
        <f t="shared" si="39"/>
        <v>2270</v>
      </c>
      <c r="K218" s="634">
        <f t="shared" si="39"/>
        <v>0</v>
      </c>
      <c r="L218" s="634">
        <f t="shared" si="39"/>
        <v>0</v>
      </c>
      <c r="M218" s="634">
        <f t="shared" si="39"/>
        <v>0</v>
      </c>
      <c r="N218" s="634">
        <f>SUM(N213:N217)</f>
        <v>22144</v>
      </c>
      <c r="O218" s="723"/>
      <c r="P218" s="84"/>
      <c r="Q218" s="84"/>
      <c r="R218" s="84"/>
    </row>
    <row r="219" spans="1:15" ht="21" customHeight="1">
      <c r="A219" s="101" t="s">
        <v>70</v>
      </c>
      <c r="B219" s="77"/>
      <c r="C219" s="77"/>
      <c r="D219" s="78"/>
      <c r="E219" s="340"/>
      <c r="F219" s="77"/>
      <c r="G219" s="77"/>
      <c r="H219" s="77"/>
      <c r="I219" s="77"/>
      <c r="J219" s="77"/>
      <c r="K219" s="77"/>
      <c r="L219" s="78"/>
      <c r="M219" s="77"/>
      <c r="N219" s="77"/>
      <c r="O219" s="80"/>
    </row>
    <row r="220" spans="1:15" ht="39" customHeight="1">
      <c r="A220" s="15">
        <v>186</v>
      </c>
      <c r="B220" s="59" t="s">
        <v>551</v>
      </c>
      <c r="C220" s="43" t="s">
        <v>552</v>
      </c>
      <c r="D220" s="444" t="s">
        <v>488</v>
      </c>
      <c r="E220" s="350">
        <v>15</v>
      </c>
      <c r="F220" s="65">
        <v>2613</v>
      </c>
      <c r="G220" s="65">
        <v>0</v>
      </c>
      <c r="H220" s="65">
        <v>0</v>
      </c>
      <c r="I220" s="65">
        <v>0</v>
      </c>
      <c r="J220" s="65">
        <v>20</v>
      </c>
      <c r="K220" s="65">
        <v>0</v>
      </c>
      <c r="L220" s="65">
        <v>0</v>
      </c>
      <c r="M220" s="65">
        <v>0</v>
      </c>
      <c r="N220" s="59">
        <f>F220+G220+H220+I220-J220+K220-L220-M220</f>
        <v>2593</v>
      </c>
      <c r="O220" s="32"/>
    </row>
    <row r="221" spans="1:18" s="41" customFormat="1" ht="18" customHeight="1">
      <c r="A221" s="645" t="s">
        <v>69</v>
      </c>
      <c r="B221" s="723"/>
      <c r="C221" s="723"/>
      <c r="D221" s="723"/>
      <c r="E221" s="619"/>
      <c r="F221" s="634">
        <f aca="true" t="shared" si="40" ref="F221:N221">SUM(F220:F220)</f>
        <v>2613</v>
      </c>
      <c r="G221" s="634">
        <f t="shared" si="40"/>
        <v>0</v>
      </c>
      <c r="H221" s="634">
        <f t="shared" si="40"/>
        <v>0</v>
      </c>
      <c r="I221" s="634">
        <f t="shared" si="40"/>
        <v>0</v>
      </c>
      <c r="J221" s="634">
        <f t="shared" si="40"/>
        <v>20</v>
      </c>
      <c r="K221" s="634">
        <f t="shared" si="40"/>
        <v>0</v>
      </c>
      <c r="L221" s="634">
        <f t="shared" si="40"/>
        <v>0</v>
      </c>
      <c r="M221" s="634">
        <f t="shared" si="40"/>
        <v>0</v>
      </c>
      <c r="N221" s="634">
        <f t="shared" si="40"/>
        <v>2593</v>
      </c>
      <c r="O221" s="724"/>
      <c r="P221" s="84"/>
      <c r="Q221" s="84"/>
      <c r="R221" s="84"/>
    </row>
    <row r="222" spans="1:18" s="103" customFormat="1" ht="27.75" customHeight="1" hidden="1">
      <c r="A222" s="703" t="s">
        <v>148</v>
      </c>
      <c r="B222" s="804"/>
      <c r="C222" s="805"/>
      <c r="D222" s="805"/>
      <c r="E222" s="806"/>
      <c r="F222" s="804"/>
      <c r="G222" s="804"/>
      <c r="H222" s="804"/>
      <c r="I222" s="804"/>
      <c r="J222" s="804"/>
      <c r="K222" s="804"/>
      <c r="L222" s="804"/>
      <c r="M222" s="804"/>
      <c r="N222" s="804"/>
      <c r="O222" s="708"/>
      <c r="P222" s="106"/>
      <c r="Q222" s="106"/>
      <c r="R222" s="106"/>
    </row>
    <row r="223" spans="1:18" s="103" customFormat="1" ht="24" customHeight="1" hidden="1">
      <c r="A223" s="611" t="s">
        <v>69</v>
      </c>
      <c r="B223" s="627"/>
      <c r="C223" s="628"/>
      <c r="D223" s="628"/>
      <c r="E223" s="629"/>
      <c r="F223" s="630"/>
      <c r="G223" s="630"/>
      <c r="H223" s="630"/>
      <c r="I223" s="630">
        <f>SUM(I277:I277)</f>
        <v>0</v>
      </c>
      <c r="J223" s="630"/>
      <c r="K223" s="630"/>
      <c r="L223" s="630"/>
      <c r="M223" s="630"/>
      <c r="N223" s="630"/>
      <c r="O223" s="609"/>
      <c r="P223" s="106"/>
      <c r="Q223" s="106"/>
      <c r="R223" s="106"/>
    </row>
    <row r="224" spans="1:18" s="103" customFormat="1" ht="30.75" customHeight="1">
      <c r="A224" s="703" t="s">
        <v>833</v>
      </c>
      <c r="B224" s="804"/>
      <c r="C224" s="805"/>
      <c r="D224" s="805"/>
      <c r="E224" s="806"/>
      <c r="F224" s="804"/>
      <c r="G224" s="804"/>
      <c r="H224" s="804"/>
      <c r="I224" s="804"/>
      <c r="J224" s="804"/>
      <c r="K224" s="804"/>
      <c r="L224" s="804"/>
      <c r="M224" s="804"/>
      <c r="N224" s="804"/>
      <c r="O224" s="708"/>
      <c r="P224" s="106"/>
      <c r="Q224" s="106"/>
      <c r="R224" s="106"/>
    </row>
    <row r="225" spans="1:18" s="103" customFormat="1" ht="42" customHeight="1">
      <c r="A225" s="15">
        <v>222</v>
      </c>
      <c r="B225" s="59" t="s">
        <v>806</v>
      </c>
      <c r="C225" s="43" t="s">
        <v>807</v>
      </c>
      <c r="D225" s="1040" t="s">
        <v>514</v>
      </c>
      <c r="E225" s="348">
        <v>15</v>
      </c>
      <c r="F225" s="59">
        <v>5745</v>
      </c>
      <c r="G225" s="59">
        <v>0</v>
      </c>
      <c r="H225" s="59">
        <v>0</v>
      </c>
      <c r="I225" s="59">
        <v>0</v>
      </c>
      <c r="J225" s="59">
        <v>680</v>
      </c>
      <c r="K225" s="59">
        <v>0</v>
      </c>
      <c r="L225" s="989">
        <v>850</v>
      </c>
      <c r="M225" s="59">
        <v>0</v>
      </c>
      <c r="N225" s="59">
        <f>F225+G225+H225+I225-J225+K225-L225-M225</f>
        <v>4215</v>
      </c>
      <c r="O225" s="29"/>
      <c r="P225" s="106"/>
      <c r="Q225" s="106"/>
      <c r="R225" s="106"/>
    </row>
    <row r="226" spans="1:18" s="103" customFormat="1" ht="21.75" customHeight="1">
      <c r="A226" s="611" t="s">
        <v>69</v>
      </c>
      <c r="B226" s="627"/>
      <c r="C226" s="628"/>
      <c r="D226" s="628"/>
      <c r="E226" s="629"/>
      <c r="F226" s="630">
        <f aca="true" t="shared" si="41" ref="F226:N226">SUM(F225:F225)</f>
        <v>5745</v>
      </c>
      <c r="G226" s="630">
        <f t="shared" si="41"/>
        <v>0</v>
      </c>
      <c r="H226" s="630">
        <f t="shared" si="41"/>
        <v>0</v>
      </c>
      <c r="I226" s="630">
        <f t="shared" si="41"/>
        <v>0</v>
      </c>
      <c r="J226" s="630">
        <f t="shared" si="41"/>
        <v>680</v>
      </c>
      <c r="K226" s="630">
        <f t="shared" si="41"/>
        <v>0</v>
      </c>
      <c r="L226" s="630">
        <f t="shared" si="41"/>
        <v>850</v>
      </c>
      <c r="M226" s="630">
        <f t="shared" si="41"/>
        <v>0</v>
      </c>
      <c r="N226" s="630">
        <f t="shared" si="41"/>
        <v>4215</v>
      </c>
      <c r="O226" s="609"/>
      <c r="P226" s="106"/>
      <c r="Q226" s="106"/>
      <c r="R226" s="106"/>
    </row>
    <row r="227" spans="1:18" s="103" customFormat="1" ht="33" customHeight="1">
      <c r="A227" s="56"/>
      <c r="B227" s="52" t="s">
        <v>31</v>
      </c>
      <c r="C227" s="68"/>
      <c r="D227" s="68"/>
      <c r="E227" s="375"/>
      <c r="F227" s="69">
        <f>F211+F218+F221+F226</f>
        <v>33781</v>
      </c>
      <c r="G227" s="69">
        <f>G211+G218+G221+G226</f>
        <v>4500</v>
      </c>
      <c r="H227" s="69">
        <f aca="true" t="shared" si="42" ref="H227:M227">H211+H218+H221+H226</f>
        <v>0</v>
      </c>
      <c r="I227" s="69">
        <f t="shared" si="42"/>
        <v>0</v>
      </c>
      <c r="J227" s="69">
        <f t="shared" si="42"/>
        <v>2979</v>
      </c>
      <c r="K227" s="69">
        <f t="shared" si="42"/>
        <v>0</v>
      </c>
      <c r="L227" s="69">
        <f t="shared" si="42"/>
        <v>850</v>
      </c>
      <c r="M227" s="69">
        <f t="shared" si="42"/>
        <v>0</v>
      </c>
      <c r="N227" s="69">
        <f>N211+N218+N221+N226</f>
        <v>34452</v>
      </c>
      <c r="O227" s="58"/>
      <c r="P227" s="106"/>
      <c r="Q227" s="106"/>
      <c r="R227" s="106"/>
    </row>
    <row r="228" spans="1:18" s="103" customFormat="1" ht="11.25" customHeight="1">
      <c r="A228" s="17"/>
      <c r="B228" s="1"/>
      <c r="C228" s="1"/>
      <c r="D228" s="1"/>
      <c r="E228" s="323"/>
      <c r="F228" s="1"/>
      <c r="G228" s="1"/>
      <c r="H228" s="1"/>
      <c r="I228" s="1"/>
      <c r="J228" s="1"/>
      <c r="K228" s="1"/>
      <c r="L228" s="19"/>
      <c r="M228" s="1"/>
      <c r="N228" s="1"/>
      <c r="O228" s="30"/>
      <c r="P228" s="106"/>
      <c r="Q228" s="106"/>
      <c r="R228" s="106"/>
    </row>
    <row r="229" spans="1:18" s="103" customFormat="1" ht="21.75">
      <c r="A229" s="451"/>
      <c r="B229" s="452"/>
      <c r="C229" s="452"/>
      <c r="D229" s="452" t="s">
        <v>536</v>
      </c>
      <c r="F229" s="453"/>
      <c r="G229" s="452"/>
      <c r="H229" s="452"/>
      <c r="J229" s="457" t="s">
        <v>537</v>
      </c>
      <c r="K229" s="452"/>
      <c r="L229" s="452"/>
      <c r="N229" s="452" t="s">
        <v>537</v>
      </c>
      <c r="O229" s="454"/>
      <c r="P229" s="106"/>
      <c r="Q229" s="106"/>
      <c r="R229" s="106"/>
    </row>
    <row r="230" spans="1:18" s="103" customFormat="1" ht="15.75" customHeight="1">
      <c r="A230" s="451" t="s">
        <v>545</v>
      </c>
      <c r="B230" s="452"/>
      <c r="C230" s="452"/>
      <c r="D230" s="457" t="s">
        <v>813</v>
      </c>
      <c r="E230" s="452"/>
      <c r="F230" s="453"/>
      <c r="G230" s="452"/>
      <c r="H230" s="452"/>
      <c r="J230" s="457" t="s">
        <v>621</v>
      </c>
      <c r="K230" s="452"/>
      <c r="L230" s="451"/>
      <c r="N230" s="457" t="s">
        <v>622</v>
      </c>
      <c r="O230" s="455"/>
      <c r="P230" s="106"/>
      <c r="Q230" s="106"/>
      <c r="R230" s="106"/>
    </row>
    <row r="231" spans="1:18" s="103" customFormat="1" ht="16.5" customHeight="1">
      <c r="A231" s="451"/>
      <c r="B231" s="452"/>
      <c r="C231" s="452"/>
      <c r="D231" s="457" t="s">
        <v>814</v>
      </c>
      <c r="E231" s="452"/>
      <c r="F231" s="453"/>
      <c r="G231" s="452"/>
      <c r="H231" s="452"/>
      <c r="J231" s="456" t="s">
        <v>534</v>
      </c>
      <c r="K231" s="452"/>
      <c r="L231" s="452"/>
      <c r="N231" s="457" t="s">
        <v>535</v>
      </c>
      <c r="O231" s="454"/>
      <c r="P231" s="106"/>
      <c r="Q231" s="106"/>
      <c r="R231" s="106"/>
    </row>
    <row r="232" spans="1:18" s="103" customFormat="1" ht="11.25" customHeight="1">
      <c r="A232" s="639"/>
      <c r="B232" s="640"/>
      <c r="C232" s="640"/>
      <c r="D232" s="640"/>
      <c r="E232" s="640"/>
      <c r="F232" s="641"/>
      <c r="G232" s="640"/>
      <c r="H232" s="640"/>
      <c r="I232" s="642"/>
      <c r="J232" s="643"/>
      <c r="K232" s="643"/>
      <c r="L232" s="640"/>
      <c r="M232" s="640"/>
      <c r="N232" s="640"/>
      <c r="O232" s="644"/>
      <c r="P232" s="106"/>
      <c r="Q232" s="106"/>
      <c r="R232" s="106"/>
    </row>
    <row r="233" spans="1:18" s="103" customFormat="1" ht="33.75">
      <c r="A233" s="3" t="s">
        <v>0</v>
      </c>
      <c r="B233" s="33"/>
      <c r="C233" s="4"/>
      <c r="D233" s="93" t="s">
        <v>68</v>
      </c>
      <c r="E233" s="327"/>
      <c r="F233" s="4"/>
      <c r="G233" s="4"/>
      <c r="H233" s="4"/>
      <c r="I233" s="4"/>
      <c r="J233" s="4"/>
      <c r="K233" s="4"/>
      <c r="L233" s="5"/>
      <c r="M233" s="4"/>
      <c r="N233" s="4"/>
      <c r="O233" s="27"/>
      <c r="P233" s="106"/>
      <c r="Q233" s="106"/>
      <c r="R233" s="106"/>
    </row>
    <row r="234" spans="1:18" s="103" customFormat="1" ht="21.75">
      <c r="A234" s="6"/>
      <c r="B234" s="98" t="s">
        <v>513</v>
      </c>
      <c r="C234" s="7"/>
      <c r="D234" s="7"/>
      <c r="E234" s="317"/>
      <c r="F234" s="7"/>
      <c r="G234" s="7"/>
      <c r="H234" s="7"/>
      <c r="I234" s="8"/>
      <c r="J234" s="7"/>
      <c r="K234" s="7"/>
      <c r="L234" s="9"/>
      <c r="M234" s="7"/>
      <c r="N234" s="7"/>
      <c r="O234" s="402" t="s">
        <v>1241</v>
      </c>
      <c r="P234" s="106"/>
      <c r="Q234" s="106"/>
      <c r="R234" s="106"/>
    </row>
    <row r="235" spans="1:18" s="103" customFormat="1" ht="25.5">
      <c r="A235" s="10"/>
      <c r="B235" s="44"/>
      <c r="C235" s="11"/>
      <c r="D235" s="95" t="s">
        <v>1462</v>
      </c>
      <c r="E235" s="318"/>
      <c r="F235" s="12"/>
      <c r="G235" s="12"/>
      <c r="H235" s="12"/>
      <c r="I235" s="12"/>
      <c r="J235" s="12"/>
      <c r="K235" s="12"/>
      <c r="L235" s="13"/>
      <c r="M235" s="12"/>
      <c r="N235" s="12"/>
      <c r="O235" s="28"/>
      <c r="P235" s="106"/>
      <c r="Q235" s="106"/>
      <c r="R235" s="106"/>
    </row>
    <row r="236" spans="1:18" s="103" customFormat="1" ht="38.25" customHeight="1">
      <c r="A236" s="124" t="s">
        <v>497</v>
      </c>
      <c r="B236" s="146" t="s">
        <v>498</v>
      </c>
      <c r="C236" s="146" t="s">
        <v>1</v>
      </c>
      <c r="D236" s="146" t="s">
        <v>496</v>
      </c>
      <c r="E236" s="1068" t="s">
        <v>507</v>
      </c>
      <c r="F236" s="125" t="s">
        <v>493</v>
      </c>
      <c r="G236" s="125" t="s">
        <v>494</v>
      </c>
      <c r="H236" s="125" t="s">
        <v>33</v>
      </c>
      <c r="I236" s="125" t="s">
        <v>400</v>
      </c>
      <c r="J236" s="125" t="s">
        <v>17</v>
      </c>
      <c r="K236" s="125" t="s">
        <v>18</v>
      </c>
      <c r="L236" s="125" t="s">
        <v>503</v>
      </c>
      <c r="M236" s="125" t="s">
        <v>30</v>
      </c>
      <c r="N236" s="125" t="s">
        <v>29</v>
      </c>
      <c r="O236" s="147" t="s">
        <v>19</v>
      </c>
      <c r="P236" s="106"/>
      <c r="Q236" s="106"/>
      <c r="R236" s="106"/>
    </row>
    <row r="237" spans="1:18" s="103" customFormat="1" ht="27.75" customHeight="1">
      <c r="A237" s="703" t="s">
        <v>160</v>
      </c>
      <c r="B237" s="804"/>
      <c r="C237" s="805"/>
      <c r="D237" s="805"/>
      <c r="E237" s="806"/>
      <c r="F237" s="804"/>
      <c r="G237" s="804"/>
      <c r="H237" s="804"/>
      <c r="I237" s="804"/>
      <c r="J237" s="804"/>
      <c r="K237" s="804"/>
      <c r="L237" s="804"/>
      <c r="M237" s="804"/>
      <c r="N237" s="804"/>
      <c r="O237" s="708"/>
      <c r="P237" s="106"/>
      <c r="Q237" s="106"/>
      <c r="R237" s="106"/>
    </row>
    <row r="238" spans="1:18" s="103" customFormat="1" ht="45" customHeight="1">
      <c r="A238" s="15">
        <v>140</v>
      </c>
      <c r="B238" s="59" t="s">
        <v>515</v>
      </c>
      <c r="C238" s="43" t="s">
        <v>1309</v>
      </c>
      <c r="D238" s="410" t="s">
        <v>514</v>
      </c>
      <c r="E238" s="348">
        <v>15</v>
      </c>
      <c r="F238" s="59">
        <v>2042</v>
      </c>
      <c r="G238" s="59">
        <v>0</v>
      </c>
      <c r="H238" s="59">
        <v>0</v>
      </c>
      <c r="I238" s="59">
        <v>0</v>
      </c>
      <c r="J238" s="59">
        <v>0</v>
      </c>
      <c r="K238" s="59">
        <v>69</v>
      </c>
      <c r="L238" s="59">
        <v>0</v>
      </c>
      <c r="M238" s="59">
        <v>0</v>
      </c>
      <c r="N238" s="59">
        <f>F238+G238+H238+I238-J238+K238-L238-M238</f>
        <v>2111</v>
      </c>
      <c r="O238" s="29"/>
      <c r="P238" s="106"/>
      <c r="Q238" s="106"/>
      <c r="R238" s="106"/>
    </row>
    <row r="239" spans="1:18" s="103" customFormat="1" ht="45" customHeight="1">
      <c r="A239" s="15">
        <v>218</v>
      </c>
      <c r="B239" s="59" t="s">
        <v>624</v>
      </c>
      <c r="C239" s="43" t="s">
        <v>1160</v>
      </c>
      <c r="D239" s="410" t="s">
        <v>547</v>
      </c>
      <c r="E239" s="348">
        <v>15</v>
      </c>
      <c r="F239" s="59">
        <v>7440</v>
      </c>
      <c r="G239" s="59">
        <v>0</v>
      </c>
      <c r="H239" s="59">
        <v>0</v>
      </c>
      <c r="I239" s="59">
        <v>0</v>
      </c>
      <c r="J239" s="59">
        <v>1042</v>
      </c>
      <c r="K239" s="59">
        <v>0</v>
      </c>
      <c r="L239" s="59">
        <v>1500</v>
      </c>
      <c r="M239" s="59">
        <v>0</v>
      </c>
      <c r="N239" s="59">
        <f>F239+G239+H239+I239-J239+K239-L239-M239</f>
        <v>4898</v>
      </c>
      <c r="O239" s="29"/>
      <c r="P239" s="106"/>
      <c r="Q239" s="106"/>
      <c r="R239" s="106"/>
    </row>
    <row r="240" spans="1:18" s="103" customFormat="1" ht="24" customHeight="1">
      <c r="A240" s="611" t="s">
        <v>69</v>
      </c>
      <c r="B240" s="627"/>
      <c r="C240" s="628"/>
      <c r="D240" s="628"/>
      <c r="E240" s="629"/>
      <c r="F240" s="630">
        <f aca="true" t="shared" si="43" ref="F240:N240">SUM(F238:F239)</f>
        <v>9482</v>
      </c>
      <c r="G240" s="630">
        <f t="shared" si="43"/>
        <v>0</v>
      </c>
      <c r="H240" s="630">
        <f t="shared" si="43"/>
        <v>0</v>
      </c>
      <c r="I240" s="630">
        <f t="shared" si="43"/>
        <v>0</v>
      </c>
      <c r="J240" s="630">
        <f t="shared" si="43"/>
        <v>1042</v>
      </c>
      <c r="K240" s="630">
        <f t="shared" si="43"/>
        <v>69</v>
      </c>
      <c r="L240" s="630">
        <f t="shared" si="43"/>
        <v>1500</v>
      </c>
      <c r="M240" s="630">
        <f t="shared" si="43"/>
        <v>0</v>
      </c>
      <c r="N240" s="630">
        <f t="shared" si="43"/>
        <v>7009</v>
      </c>
      <c r="O240" s="609"/>
      <c r="P240" s="106"/>
      <c r="Q240" s="106"/>
      <c r="R240" s="106"/>
    </row>
    <row r="241" spans="1:18" s="103" customFormat="1" ht="27.75" customHeight="1">
      <c r="A241" s="827" t="s">
        <v>950</v>
      </c>
      <c r="B241" s="828"/>
      <c r="C241" s="829"/>
      <c r="D241" s="829"/>
      <c r="E241" s="830"/>
      <c r="F241" s="828"/>
      <c r="G241" s="828"/>
      <c r="H241" s="828"/>
      <c r="I241" s="828"/>
      <c r="J241" s="828"/>
      <c r="K241" s="828"/>
      <c r="L241" s="828"/>
      <c r="M241" s="828"/>
      <c r="N241" s="828"/>
      <c r="O241" s="826"/>
      <c r="P241" s="106"/>
      <c r="Q241" s="106"/>
      <c r="R241" s="106"/>
    </row>
    <row r="242" spans="1:18" s="41" customFormat="1" ht="45" customHeight="1">
      <c r="A242" s="108">
        <v>290</v>
      </c>
      <c r="B242" s="795" t="s">
        <v>810</v>
      </c>
      <c r="C242" s="166" t="s">
        <v>951</v>
      </c>
      <c r="D242" s="469" t="s">
        <v>526</v>
      </c>
      <c r="E242" s="331">
        <v>15</v>
      </c>
      <c r="F242" s="59">
        <v>7440</v>
      </c>
      <c r="G242" s="59">
        <v>0</v>
      </c>
      <c r="H242" s="59">
        <v>0</v>
      </c>
      <c r="I242" s="59">
        <v>0</v>
      </c>
      <c r="J242" s="59">
        <v>1042</v>
      </c>
      <c r="K242" s="59">
        <v>0</v>
      </c>
      <c r="L242" s="59">
        <v>0</v>
      </c>
      <c r="M242" s="59">
        <v>0</v>
      </c>
      <c r="N242" s="59">
        <f>F242+G242+H242+I242-J242+K242-L242-M242</f>
        <v>6398</v>
      </c>
      <c r="O242" s="312"/>
      <c r="P242" s="84"/>
      <c r="Q242" s="84"/>
      <c r="R242" s="84"/>
    </row>
    <row r="243" spans="1:18" s="103" customFormat="1" ht="24" customHeight="1">
      <c r="A243" s="611" t="s">
        <v>69</v>
      </c>
      <c r="B243" s="627"/>
      <c r="C243" s="628"/>
      <c r="D243" s="628"/>
      <c r="E243" s="629"/>
      <c r="F243" s="630">
        <f>SUM(F241:F242)</f>
        <v>7440</v>
      </c>
      <c r="G243" s="630">
        <f aca="true" t="shared" si="44" ref="G243:L243">SUM(G241:G242)</f>
        <v>0</v>
      </c>
      <c r="H243" s="630">
        <f t="shared" si="44"/>
        <v>0</v>
      </c>
      <c r="I243" s="630">
        <f t="shared" si="44"/>
        <v>0</v>
      </c>
      <c r="J243" s="630">
        <f>SUM(J241:J242)</f>
        <v>1042</v>
      </c>
      <c r="K243" s="630">
        <f>SUM(K241:K242)</f>
        <v>0</v>
      </c>
      <c r="L243" s="630">
        <f t="shared" si="44"/>
        <v>0</v>
      </c>
      <c r="M243" s="630">
        <f>SUM(M241:M242)</f>
        <v>0</v>
      </c>
      <c r="N243" s="630">
        <f>SUM(N241:N242)</f>
        <v>6398</v>
      </c>
      <c r="O243" s="609"/>
      <c r="P243" s="106"/>
      <c r="Q243" s="106"/>
      <c r="R243" s="106"/>
    </row>
    <row r="244" spans="1:18" s="103" customFormat="1" ht="33" customHeight="1">
      <c r="A244" s="56"/>
      <c r="B244" s="52" t="s">
        <v>31</v>
      </c>
      <c r="C244" s="68"/>
      <c r="D244" s="68"/>
      <c r="E244" s="375"/>
      <c r="F244" s="69">
        <f>F240+F243</f>
        <v>16922</v>
      </c>
      <c r="G244" s="69">
        <f aca="true" t="shared" si="45" ref="G244:M244">G240+G243</f>
        <v>0</v>
      </c>
      <c r="H244" s="69">
        <f t="shared" si="45"/>
        <v>0</v>
      </c>
      <c r="I244" s="69">
        <f t="shared" si="45"/>
        <v>0</v>
      </c>
      <c r="J244" s="69">
        <f t="shared" si="45"/>
        <v>2084</v>
      </c>
      <c r="K244" s="69">
        <f t="shared" si="45"/>
        <v>69</v>
      </c>
      <c r="L244" s="69">
        <f>L240+L243</f>
        <v>1500</v>
      </c>
      <c r="M244" s="69">
        <f t="shared" si="45"/>
        <v>0</v>
      </c>
      <c r="N244" s="69">
        <f>N240+N243</f>
        <v>13407</v>
      </c>
      <c r="O244" s="58"/>
      <c r="P244" s="106"/>
      <c r="Q244" s="106"/>
      <c r="R244" s="106"/>
    </row>
    <row r="245" spans="1:18" s="103" customFormat="1" ht="21.75">
      <c r="A245" s="17"/>
      <c r="B245" s="1"/>
      <c r="C245" s="1"/>
      <c r="D245" s="1"/>
      <c r="E245" s="323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21.75">
      <c r="A246" s="17"/>
      <c r="B246" s="1"/>
      <c r="C246" s="1"/>
      <c r="D246" s="1"/>
      <c r="E246" s="323"/>
      <c r="F246" s="1"/>
      <c r="G246" s="1"/>
      <c r="H246" s="1"/>
      <c r="I246" s="1"/>
      <c r="J246" s="1"/>
      <c r="K246" s="1"/>
      <c r="L246" s="19"/>
      <c r="M246" s="1"/>
      <c r="N246" s="1"/>
      <c r="O246" s="30"/>
      <c r="P246" s="106"/>
      <c r="Q246" s="106"/>
      <c r="R246" s="106"/>
    </row>
    <row r="247" spans="1:18" s="103" customFormat="1" ht="21.75">
      <c r="A247" s="451"/>
      <c r="B247" s="452"/>
      <c r="C247" s="452" t="s">
        <v>536</v>
      </c>
      <c r="D247" s="452"/>
      <c r="F247" s="453"/>
      <c r="G247" s="452"/>
      <c r="H247" s="452"/>
      <c r="J247" s="457" t="s">
        <v>537</v>
      </c>
      <c r="K247" s="452"/>
      <c r="L247" s="452"/>
      <c r="N247" s="452" t="s">
        <v>537</v>
      </c>
      <c r="O247" s="454"/>
      <c r="P247" s="106"/>
      <c r="Q247" s="106"/>
      <c r="R247" s="106"/>
    </row>
    <row r="248" spans="1:18" s="103" customFormat="1" ht="21.75">
      <c r="A248" s="451"/>
      <c r="B248" s="452"/>
      <c r="C248" s="452"/>
      <c r="D248" s="452"/>
      <c r="E248" s="452"/>
      <c r="F248" s="453"/>
      <c r="G248" s="452"/>
      <c r="H248" s="452"/>
      <c r="J248" s="466"/>
      <c r="K248" s="452"/>
      <c r="L248" s="451"/>
      <c r="M248" s="452"/>
      <c r="N248" s="452"/>
      <c r="O248" s="455"/>
      <c r="P248" s="106"/>
      <c r="Q248" s="106"/>
      <c r="R248" s="106"/>
    </row>
    <row r="249" spans="1:18" s="103" customFormat="1" ht="21.75">
      <c r="A249" s="451" t="s">
        <v>545</v>
      </c>
      <c r="B249" s="452"/>
      <c r="C249" s="457" t="s">
        <v>813</v>
      </c>
      <c r="E249" s="452"/>
      <c r="F249" s="453"/>
      <c r="G249" s="452"/>
      <c r="H249" s="452"/>
      <c r="J249" s="457" t="s">
        <v>621</v>
      </c>
      <c r="K249" s="452"/>
      <c r="L249" s="451"/>
      <c r="M249" s="452" t="s">
        <v>622</v>
      </c>
      <c r="N249" s="452"/>
      <c r="O249" s="455"/>
      <c r="P249" s="106"/>
      <c r="Q249" s="106"/>
      <c r="R249" s="106"/>
    </row>
    <row r="250" spans="1:18" s="103" customFormat="1" ht="21.75">
      <c r="A250" s="451"/>
      <c r="B250" s="452"/>
      <c r="C250" s="457" t="s">
        <v>814</v>
      </c>
      <c r="E250" s="452"/>
      <c r="F250" s="453"/>
      <c r="G250" s="452"/>
      <c r="H250" s="452"/>
      <c r="J250" s="456" t="s">
        <v>534</v>
      </c>
      <c r="K250" s="452"/>
      <c r="L250" s="452"/>
      <c r="M250" s="452" t="s">
        <v>535</v>
      </c>
      <c r="N250" s="452"/>
      <c r="O250" s="454"/>
      <c r="P250" s="106"/>
      <c r="Q250" s="106"/>
      <c r="R250" s="106"/>
    </row>
    <row r="251" spans="1:15" ht="18">
      <c r="A251" s="21"/>
      <c r="B251" s="8"/>
      <c r="C251" s="8"/>
      <c r="D251" s="8"/>
      <c r="E251" s="317"/>
      <c r="F251" s="8"/>
      <c r="G251" s="8"/>
      <c r="H251" s="8"/>
      <c r="I251" s="8"/>
      <c r="J251" s="8"/>
      <c r="K251" s="8"/>
      <c r="L251" s="22"/>
      <c r="M251" s="8"/>
      <c r="N251" s="8"/>
      <c r="O251" s="31"/>
    </row>
    <row r="252" spans="1:15" ht="31.5" customHeight="1">
      <c r="A252" s="3" t="s">
        <v>0</v>
      </c>
      <c r="B252" s="33"/>
      <c r="C252" s="4"/>
      <c r="D252" s="94" t="s">
        <v>68</v>
      </c>
      <c r="E252" s="327"/>
      <c r="F252" s="4"/>
      <c r="G252" s="4"/>
      <c r="H252" s="4"/>
      <c r="I252" s="4"/>
      <c r="J252" s="4"/>
      <c r="K252" s="4"/>
      <c r="L252" s="5"/>
      <c r="M252" s="4"/>
      <c r="N252" s="4"/>
      <c r="O252" s="27"/>
    </row>
    <row r="253" spans="1:15" ht="18.75">
      <c r="A253" s="6"/>
      <c r="B253" s="98" t="s">
        <v>199</v>
      </c>
      <c r="C253" s="7"/>
      <c r="D253" s="7"/>
      <c r="E253" s="317"/>
      <c r="F253" s="7"/>
      <c r="G253" s="7"/>
      <c r="H253" s="7"/>
      <c r="I253" s="8"/>
      <c r="J253" s="7"/>
      <c r="K253" s="7"/>
      <c r="L253" s="9"/>
      <c r="M253" s="7"/>
      <c r="N253" s="7"/>
      <c r="O253" s="402" t="s">
        <v>1242</v>
      </c>
    </row>
    <row r="254" spans="1:15" ht="24.75">
      <c r="A254" s="10"/>
      <c r="B254" s="44"/>
      <c r="C254" s="11"/>
      <c r="D254" s="95" t="s">
        <v>1462</v>
      </c>
      <c r="E254" s="318"/>
      <c r="F254" s="12"/>
      <c r="G254" s="12"/>
      <c r="H254" s="12"/>
      <c r="I254" s="12"/>
      <c r="J254" s="12"/>
      <c r="K254" s="12"/>
      <c r="L254" s="13"/>
      <c r="M254" s="12"/>
      <c r="N254" s="12"/>
      <c r="O254" s="28"/>
    </row>
    <row r="255" spans="1:18" s="50" customFormat="1" ht="30" customHeight="1" thickBot="1">
      <c r="A255" s="46" t="s">
        <v>497</v>
      </c>
      <c r="B255" s="62" t="s">
        <v>498</v>
      </c>
      <c r="C255" s="47" t="s">
        <v>1</v>
      </c>
      <c r="D255" s="47" t="s">
        <v>496</v>
      </c>
      <c r="E255" s="339" t="s">
        <v>507</v>
      </c>
      <c r="F255" s="26" t="s">
        <v>493</v>
      </c>
      <c r="G255" s="26" t="s">
        <v>494</v>
      </c>
      <c r="H255" s="26" t="s">
        <v>33</v>
      </c>
      <c r="I255" s="42" t="s">
        <v>400</v>
      </c>
      <c r="J255" s="48" t="s">
        <v>17</v>
      </c>
      <c r="K255" s="26" t="s">
        <v>18</v>
      </c>
      <c r="L255" s="26" t="s">
        <v>503</v>
      </c>
      <c r="M255" s="26" t="s">
        <v>30</v>
      </c>
      <c r="N255" s="26" t="s">
        <v>29</v>
      </c>
      <c r="O255" s="49" t="s">
        <v>19</v>
      </c>
      <c r="P255" s="1061"/>
      <c r="Q255" s="1061"/>
      <c r="R255" s="1061"/>
    </row>
    <row r="256" spans="1:15" ht="28.5" customHeight="1" thickTop="1">
      <c r="A256" s="659" t="s">
        <v>394</v>
      </c>
      <c r="B256" s="653"/>
      <c r="C256" s="653"/>
      <c r="D256" s="653"/>
      <c r="E256" s="654"/>
      <c r="F256" s="653"/>
      <c r="G256" s="653"/>
      <c r="H256" s="653"/>
      <c r="I256" s="653"/>
      <c r="J256" s="653"/>
      <c r="K256" s="653"/>
      <c r="L256" s="655"/>
      <c r="M256" s="653"/>
      <c r="N256" s="653"/>
      <c r="O256" s="503"/>
    </row>
    <row r="257" spans="1:18" s="41" customFormat="1" ht="45" customHeight="1">
      <c r="A257" s="15">
        <v>69</v>
      </c>
      <c r="B257" s="65" t="s">
        <v>395</v>
      </c>
      <c r="C257" s="36" t="s">
        <v>471</v>
      </c>
      <c r="D257" s="444" t="s">
        <v>9</v>
      </c>
      <c r="E257" s="320">
        <v>15</v>
      </c>
      <c r="F257" s="65">
        <v>2746</v>
      </c>
      <c r="G257" s="59">
        <v>0</v>
      </c>
      <c r="H257" s="65">
        <v>0</v>
      </c>
      <c r="I257" s="65">
        <v>0</v>
      </c>
      <c r="J257" s="65">
        <v>49</v>
      </c>
      <c r="K257" s="65">
        <v>0</v>
      </c>
      <c r="L257" s="66">
        <v>0</v>
      </c>
      <c r="M257" s="65">
        <v>0</v>
      </c>
      <c r="N257" s="59">
        <f>F257+G257+H257+I257-J257+K257-L257-M257</f>
        <v>2697</v>
      </c>
      <c r="O257" s="60"/>
      <c r="P257" s="84"/>
      <c r="Q257" s="84"/>
      <c r="R257" s="84"/>
    </row>
    <row r="258" spans="1:15" ht="45" customHeight="1">
      <c r="A258" s="15">
        <v>215</v>
      </c>
      <c r="B258" s="59" t="s">
        <v>614</v>
      </c>
      <c r="C258" s="43" t="s">
        <v>861</v>
      </c>
      <c r="D258" s="410" t="s">
        <v>216</v>
      </c>
      <c r="E258" s="348">
        <v>15</v>
      </c>
      <c r="F258" s="59">
        <v>2974</v>
      </c>
      <c r="G258" s="59">
        <v>0</v>
      </c>
      <c r="H258" s="59">
        <v>0</v>
      </c>
      <c r="I258" s="59">
        <v>0</v>
      </c>
      <c r="J258" s="59">
        <v>74</v>
      </c>
      <c r="K258" s="59">
        <v>0</v>
      </c>
      <c r="L258" s="59">
        <v>0</v>
      </c>
      <c r="M258" s="59">
        <v>0</v>
      </c>
      <c r="N258" s="59">
        <f>F258+G258+H258+I258-J258+K258-L258-M258</f>
        <v>2900</v>
      </c>
      <c r="O258" s="32"/>
    </row>
    <row r="259" spans="1:18" s="41" customFormat="1" ht="45" customHeight="1" hidden="1">
      <c r="A259" s="15">
        <v>223</v>
      </c>
      <c r="B259" s="59" t="s">
        <v>778</v>
      </c>
      <c r="C259" s="43" t="s">
        <v>795</v>
      </c>
      <c r="D259" s="444" t="s">
        <v>836</v>
      </c>
      <c r="E259" s="320">
        <v>0</v>
      </c>
      <c r="F259" s="65">
        <v>0</v>
      </c>
      <c r="G259" s="59">
        <v>0</v>
      </c>
      <c r="H259" s="65">
        <v>0</v>
      </c>
      <c r="I259" s="65">
        <v>0</v>
      </c>
      <c r="J259" s="65">
        <v>0</v>
      </c>
      <c r="K259" s="65">
        <v>0</v>
      </c>
      <c r="L259" s="66">
        <v>0</v>
      </c>
      <c r="M259" s="65">
        <v>0</v>
      </c>
      <c r="N259" s="59">
        <f>F259+G259+H259+I259-J259+K259-L259-M259</f>
        <v>0</v>
      </c>
      <c r="O259" s="60"/>
      <c r="P259" s="84"/>
      <c r="Q259" s="84"/>
      <c r="R259" s="84"/>
    </row>
    <row r="260" spans="1:18" s="41" customFormat="1" ht="45" customHeight="1">
      <c r="A260" s="15">
        <v>269</v>
      </c>
      <c r="B260" s="59" t="s">
        <v>901</v>
      </c>
      <c r="C260" s="43" t="s">
        <v>908</v>
      </c>
      <c r="D260" s="444" t="s">
        <v>902</v>
      </c>
      <c r="E260" s="320">
        <v>15</v>
      </c>
      <c r="F260" s="65">
        <v>4420</v>
      </c>
      <c r="G260" s="59">
        <v>0</v>
      </c>
      <c r="H260" s="65">
        <v>0</v>
      </c>
      <c r="I260" s="65">
        <v>0</v>
      </c>
      <c r="J260" s="65">
        <v>420</v>
      </c>
      <c r="K260" s="65">
        <v>0</v>
      </c>
      <c r="L260" s="66">
        <v>0</v>
      </c>
      <c r="M260" s="65">
        <v>0</v>
      </c>
      <c r="N260" s="59">
        <f>F260+G260+H260+I260-J260+K260-L260-M260</f>
        <v>4000</v>
      </c>
      <c r="O260" s="60"/>
      <c r="P260" s="84"/>
      <c r="Q260" s="84"/>
      <c r="R260" s="84"/>
    </row>
    <row r="261" spans="1:18" s="41" customFormat="1" ht="45" customHeight="1">
      <c r="A261" s="15">
        <v>270</v>
      </c>
      <c r="B261" s="59" t="s">
        <v>903</v>
      </c>
      <c r="C261" s="43" t="s">
        <v>909</v>
      </c>
      <c r="D261" s="444" t="s">
        <v>902</v>
      </c>
      <c r="E261" s="320">
        <v>15</v>
      </c>
      <c r="F261" s="65">
        <v>3109</v>
      </c>
      <c r="G261" s="59">
        <v>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3000</v>
      </c>
      <c r="O261" s="60"/>
      <c r="P261" s="84"/>
      <c r="Q261" s="84"/>
      <c r="R261" s="84"/>
    </row>
    <row r="262" spans="1:15" ht="27" customHeight="1">
      <c r="A262" s="611" t="s">
        <v>69</v>
      </c>
      <c r="B262" s="612"/>
      <c r="C262" s="613"/>
      <c r="D262" s="613"/>
      <c r="E262" s="614"/>
      <c r="F262" s="615">
        <f>SUM(F257:F261)</f>
        <v>13249</v>
      </c>
      <c r="G262" s="615">
        <f>SUM(G257:G261)</f>
        <v>0</v>
      </c>
      <c r="H262" s="615">
        <f aca="true" t="shared" si="46" ref="H262:M262">SUM(H257:H261)</f>
        <v>0</v>
      </c>
      <c r="I262" s="615">
        <f t="shared" si="46"/>
        <v>0</v>
      </c>
      <c r="J262" s="615">
        <f t="shared" si="46"/>
        <v>652</v>
      </c>
      <c r="K262" s="615">
        <f t="shared" si="46"/>
        <v>0</v>
      </c>
      <c r="L262" s="615">
        <f t="shared" si="46"/>
        <v>0</v>
      </c>
      <c r="M262" s="615">
        <f t="shared" si="46"/>
        <v>0</v>
      </c>
      <c r="N262" s="615">
        <f>SUM(N257:N261)</f>
        <v>12597</v>
      </c>
      <c r="O262" s="609"/>
    </row>
    <row r="263" spans="1:18" s="23" customFormat="1" ht="27" customHeight="1">
      <c r="A263" s="56"/>
      <c r="B263" s="52" t="s">
        <v>31</v>
      </c>
      <c r="C263" s="57"/>
      <c r="D263" s="57"/>
      <c r="E263" s="338"/>
      <c r="F263" s="71">
        <f>F262</f>
        <v>13249</v>
      </c>
      <c r="G263" s="71">
        <f aca="true" t="shared" si="47" ref="G263:N263">G262</f>
        <v>0</v>
      </c>
      <c r="H263" s="71">
        <f t="shared" si="47"/>
        <v>0</v>
      </c>
      <c r="I263" s="71">
        <f t="shared" si="47"/>
        <v>0</v>
      </c>
      <c r="J263" s="71">
        <f t="shared" si="47"/>
        <v>652</v>
      </c>
      <c r="K263" s="71">
        <f t="shared" si="47"/>
        <v>0</v>
      </c>
      <c r="L263" s="71">
        <f t="shared" si="47"/>
        <v>0</v>
      </c>
      <c r="M263" s="71">
        <f t="shared" si="47"/>
        <v>0</v>
      </c>
      <c r="N263" s="71">
        <f t="shared" si="47"/>
        <v>12597</v>
      </c>
      <c r="O263" s="58"/>
      <c r="P263" s="1060"/>
      <c r="Q263" s="1060"/>
      <c r="R263" s="1060"/>
    </row>
    <row r="264" spans="1:15" ht="11.25" customHeight="1">
      <c r="A264" s="21"/>
      <c r="B264" s="8"/>
      <c r="C264" s="8"/>
      <c r="D264" s="8"/>
      <c r="E264" s="317"/>
      <c r="F264" s="8"/>
      <c r="G264" s="8"/>
      <c r="H264" s="8"/>
      <c r="I264" s="8"/>
      <c r="J264" s="8"/>
      <c r="K264" s="8"/>
      <c r="L264" s="22"/>
      <c r="M264" s="8"/>
      <c r="N264" s="8"/>
      <c r="O264" s="31"/>
    </row>
    <row r="265" spans="1:15" ht="18.75">
      <c r="A265" s="451"/>
      <c r="B265" s="452"/>
      <c r="C265" s="452"/>
      <c r="D265" s="452" t="s">
        <v>536</v>
      </c>
      <c r="F265" s="453"/>
      <c r="G265" s="452"/>
      <c r="H265" s="452"/>
      <c r="J265" s="457" t="s">
        <v>537</v>
      </c>
      <c r="K265" s="452"/>
      <c r="L265" s="452"/>
      <c r="N265" s="452" t="s">
        <v>537</v>
      </c>
      <c r="O265" s="454"/>
    </row>
    <row r="266" spans="1:18" s="103" customFormat="1" ht="17.25" customHeight="1">
      <c r="A266" s="451" t="s">
        <v>545</v>
      </c>
      <c r="B266" s="452"/>
      <c r="C266" s="452"/>
      <c r="D266" s="457" t="s">
        <v>813</v>
      </c>
      <c r="E266" s="452"/>
      <c r="F266" s="453"/>
      <c r="G266" s="452"/>
      <c r="H266" s="452"/>
      <c r="J266" s="457" t="s">
        <v>621</v>
      </c>
      <c r="K266" s="452"/>
      <c r="L266" s="451"/>
      <c r="M266" s="452" t="s">
        <v>622</v>
      </c>
      <c r="N266" s="452"/>
      <c r="O266" s="455"/>
      <c r="P266" s="106"/>
      <c r="Q266" s="106"/>
      <c r="R266" s="106"/>
    </row>
    <row r="267" spans="1:18" s="103" customFormat="1" ht="14.25" customHeight="1">
      <c r="A267" s="451"/>
      <c r="B267" s="452"/>
      <c r="C267" s="452"/>
      <c r="D267" s="457" t="s">
        <v>814</v>
      </c>
      <c r="E267" s="452"/>
      <c r="F267" s="453"/>
      <c r="G267" s="452"/>
      <c r="H267" s="452"/>
      <c r="J267" s="456" t="s">
        <v>534</v>
      </c>
      <c r="K267" s="452"/>
      <c r="L267" s="452"/>
      <c r="M267" s="452" t="s">
        <v>535</v>
      </c>
      <c r="N267" s="452"/>
      <c r="O267" s="454"/>
      <c r="P267" s="106"/>
      <c r="Q267" s="106"/>
      <c r="R267" s="106"/>
    </row>
    <row r="268" spans="1:18" s="103" customFormat="1" ht="20.25">
      <c r="A268" s="106"/>
      <c r="B268" s="107"/>
      <c r="C268" s="107"/>
      <c r="D268" s="105"/>
      <c r="E268" s="380"/>
      <c r="F268" s="107"/>
      <c r="G268" s="107"/>
      <c r="H268" s="107"/>
      <c r="I268" s="107"/>
      <c r="K268" s="107"/>
      <c r="L268" s="107"/>
      <c r="M268" s="105"/>
      <c r="N268" s="107"/>
      <c r="O268" s="107"/>
      <c r="P268" s="106"/>
      <c r="Q268" s="106"/>
      <c r="R268" s="106"/>
    </row>
    <row r="269" spans="1:15" ht="27" customHeight="1">
      <c r="A269" s="3" t="s">
        <v>0</v>
      </c>
      <c r="B269" s="20"/>
      <c r="C269" s="4"/>
      <c r="D269" s="93" t="s">
        <v>68</v>
      </c>
      <c r="E269" s="327"/>
      <c r="F269" s="4"/>
      <c r="G269" s="4"/>
      <c r="H269" s="4"/>
      <c r="I269" s="4"/>
      <c r="J269" s="4"/>
      <c r="K269" s="4"/>
      <c r="L269" s="5"/>
      <c r="M269" s="4"/>
      <c r="N269" s="4"/>
      <c r="O269" s="27"/>
    </row>
    <row r="270" spans="1:15" ht="18.75">
      <c r="A270" s="6"/>
      <c r="B270" s="98" t="s">
        <v>834</v>
      </c>
      <c r="C270" s="7"/>
      <c r="D270" s="7"/>
      <c r="E270" s="317"/>
      <c r="F270" s="7"/>
      <c r="G270" s="7"/>
      <c r="H270" s="7"/>
      <c r="I270" s="8"/>
      <c r="J270" s="7"/>
      <c r="K270" s="7"/>
      <c r="L270" s="9"/>
      <c r="M270" s="7"/>
      <c r="N270" s="7"/>
      <c r="O270" s="402" t="s">
        <v>1243</v>
      </c>
    </row>
    <row r="271" spans="1:15" ht="24.75">
      <c r="A271" s="10"/>
      <c r="B271" s="44"/>
      <c r="C271" s="11"/>
      <c r="D271" s="95" t="s">
        <v>1462</v>
      </c>
      <c r="E271" s="318"/>
      <c r="F271" s="12"/>
      <c r="G271" s="12"/>
      <c r="H271" s="12"/>
      <c r="I271" s="12"/>
      <c r="J271" s="12"/>
      <c r="K271" s="12"/>
      <c r="L271" s="13"/>
      <c r="M271" s="12"/>
      <c r="N271" s="12"/>
      <c r="O271" s="28"/>
    </row>
    <row r="272" spans="1:18" s="70" customFormat="1" ht="31.5" customHeight="1" thickBot="1">
      <c r="A272" s="46" t="s">
        <v>497</v>
      </c>
      <c r="B272" s="62" t="s">
        <v>498</v>
      </c>
      <c r="C272" s="62" t="s">
        <v>1</v>
      </c>
      <c r="D272" s="62" t="s">
        <v>496</v>
      </c>
      <c r="E272" s="339" t="s">
        <v>507</v>
      </c>
      <c r="F272" s="26" t="s">
        <v>493</v>
      </c>
      <c r="G272" s="26" t="s">
        <v>494</v>
      </c>
      <c r="H272" s="26" t="s">
        <v>33</v>
      </c>
      <c r="I272" s="26" t="s">
        <v>400</v>
      </c>
      <c r="J272" s="26" t="s">
        <v>17</v>
      </c>
      <c r="K272" s="26" t="s">
        <v>18</v>
      </c>
      <c r="L272" s="26" t="s">
        <v>503</v>
      </c>
      <c r="M272" s="26" t="s">
        <v>30</v>
      </c>
      <c r="N272" s="26" t="s">
        <v>29</v>
      </c>
      <c r="O272" s="63" t="s">
        <v>19</v>
      </c>
      <c r="P272" s="1062"/>
      <c r="Q272" s="1062"/>
      <c r="R272" s="1062"/>
    </row>
    <row r="273" spans="1:15" ht="33" customHeight="1" thickTop="1">
      <c r="A273" s="824" t="s">
        <v>835</v>
      </c>
      <c r="B273" s="804"/>
      <c r="C273" s="805"/>
      <c r="D273" s="805"/>
      <c r="E273" s="806"/>
      <c r="F273" s="804"/>
      <c r="G273" s="804"/>
      <c r="H273" s="804"/>
      <c r="I273" s="804"/>
      <c r="J273" s="804"/>
      <c r="K273" s="804"/>
      <c r="L273" s="804"/>
      <c r="M273" s="804"/>
      <c r="N273" s="804"/>
      <c r="O273" s="708"/>
    </row>
    <row r="274" spans="1:18" s="41" customFormat="1" ht="42" customHeight="1">
      <c r="A274" s="15">
        <v>89</v>
      </c>
      <c r="B274" s="59" t="s">
        <v>1346</v>
      </c>
      <c r="C274" s="43" t="s">
        <v>1347</v>
      </c>
      <c r="D274" s="444" t="s">
        <v>403</v>
      </c>
      <c r="E274" s="320">
        <v>15</v>
      </c>
      <c r="F274" s="65">
        <v>1923</v>
      </c>
      <c r="G274" s="65">
        <v>0</v>
      </c>
      <c r="H274" s="65">
        <v>0</v>
      </c>
      <c r="I274" s="65">
        <v>0</v>
      </c>
      <c r="J274" s="65">
        <v>0</v>
      </c>
      <c r="K274" s="65">
        <v>77</v>
      </c>
      <c r="L274" s="66">
        <v>0</v>
      </c>
      <c r="M274" s="65">
        <v>0</v>
      </c>
      <c r="N274" s="59">
        <f>F274+G274+H274+I274-J274+K274-L274-M274</f>
        <v>2000</v>
      </c>
      <c r="O274" s="60"/>
      <c r="P274" s="84"/>
      <c r="Q274" s="84"/>
      <c r="R274" s="84"/>
    </row>
    <row r="275" spans="1:18" s="41" customFormat="1" ht="42" customHeight="1">
      <c r="A275" s="15">
        <v>224</v>
      </c>
      <c r="B275" s="59" t="s">
        <v>773</v>
      </c>
      <c r="C275" s="43" t="s">
        <v>790</v>
      </c>
      <c r="D275" s="444" t="s">
        <v>403</v>
      </c>
      <c r="E275" s="320">
        <v>15</v>
      </c>
      <c r="F275" s="65">
        <v>3109</v>
      </c>
      <c r="G275" s="65">
        <v>0</v>
      </c>
      <c r="H275" s="65">
        <v>0</v>
      </c>
      <c r="I275" s="65">
        <v>0</v>
      </c>
      <c r="J275" s="65">
        <v>109</v>
      </c>
      <c r="K275" s="65">
        <v>0</v>
      </c>
      <c r="L275" s="66">
        <v>0</v>
      </c>
      <c r="M275" s="65">
        <v>0</v>
      </c>
      <c r="N275" s="59">
        <f>F275+G275+H275+I275-J275+K275-L275-M275</f>
        <v>3000</v>
      </c>
      <c r="O275" s="60"/>
      <c r="P275" s="84"/>
      <c r="Q275" s="84"/>
      <c r="R275" s="84"/>
    </row>
    <row r="276" spans="1:15" ht="42" customHeight="1">
      <c r="A276" s="15">
        <v>268</v>
      </c>
      <c r="B276" s="59" t="s">
        <v>904</v>
      </c>
      <c r="C276" s="43" t="s">
        <v>905</v>
      </c>
      <c r="D276" s="410" t="s">
        <v>954</v>
      </c>
      <c r="E276" s="348">
        <v>15</v>
      </c>
      <c r="F276" s="59">
        <v>3446</v>
      </c>
      <c r="G276" s="59">
        <v>0</v>
      </c>
      <c r="H276" s="59">
        <v>0</v>
      </c>
      <c r="I276" s="59">
        <v>0</v>
      </c>
      <c r="J276" s="59">
        <v>146</v>
      </c>
      <c r="K276" s="59">
        <v>0</v>
      </c>
      <c r="L276" s="59">
        <v>0</v>
      </c>
      <c r="M276" s="59">
        <v>0</v>
      </c>
      <c r="N276" s="59">
        <f>F276+G276+H276+I276-J276+K276-L276-M276</f>
        <v>3300</v>
      </c>
      <c r="O276" s="32"/>
    </row>
    <row r="277" spans="1:18" s="103" customFormat="1" ht="42" customHeight="1">
      <c r="A277" s="15">
        <v>289</v>
      </c>
      <c r="B277" s="59" t="s">
        <v>943</v>
      </c>
      <c r="C277" s="43" t="s">
        <v>944</v>
      </c>
      <c r="D277" s="43" t="s">
        <v>53</v>
      </c>
      <c r="E277" s="348">
        <v>15</v>
      </c>
      <c r="F277" s="59">
        <v>3109</v>
      </c>
      <c r="G277" s="59">
        <v>0</v>
      </c>
      <c r="H277" s="59">
        <v>0</v>
      </c>
      <c r="I277" s="59">
        <v>0</v>
      </c>
      <c r="J277" s="59">
        <v>109</v>
      </c>
      <c r="K277" s="59">
        <v>0</v>
      </c>
      <c r="L277" s="67">
        <v>0</v>
      </c>
      <c r="M277" s="59">
        <v>0</v>
      </c>
      <c r="N277" s="59">
        <f>F277+G277+H277+I277-J277+K277-L277-M277</f>
        <v>3000</v>
      </c>
      <c r="O277" s="32"/>
      <c r="P277" s="106"/>
      <c r="Q277" s="106"/>
      <c r="R277" s="106"/>
    </row>
    <row r="278" spans="1:15" ht="42" customHeight="1">
      <c r="A278" s="15">
        <v>334</v>
      </c>
      <c r="B278" s="59" t="s">
        <v>1140</v>
      </c>
      <c r="C278" s="43" t="s">
        <v>1141</v>
      </c>
      <c r="D278" s="410" t="s">
        <v>1142</v>
      </c>
      <c r="E278" s="314">
        <v>15</v>
      </c>
      <c r="F278" s="189">
        <v>3109</v>
      </c>
      <c r="G278" s="189">
        <v>0</v>
      </c>
      <c r="H278" s="189">
        <v>0</v>
      </c>
      <c r="I278" s="189">
        <v>0</v>
      </c>
      <c r="J278" s="189">
        <v>109</v>
      </c>
      <c r="K278" s="189">
        <v>0</v>
      </c>
      <c r="L278" s="189">
        <v>0</v>
      </c>
      <c r="M278" s="189">
        <v>0</v>
      </c>
      <c r="N278" s="59">
        <f>F278+G278+H278+I278-J278+K278-L278-M278</f>
        <v>3000</v>
      </c>
      <c r="O278" s="1058"/>
    </row>
    <row r="279" spans="1:18" s="220" customFormat="1" ht="30" customHeight="1">
      <c r="A279" s="645"/>
      <c r="B279" s="646" t="s">
        <v>523</v>
      </c>
      <c r="C279" s="646"/>
      <c r="D279" s="646"/>
      <c r="E279" s="647"/>
      <c r="F279" s="646">
        <f aca="true" t="shared" si="48" ref="F279:N279">SUM(F274:F278)</f>
        <v>14696</v>
      </c>
      <c r="G279" s="646">
        <f t="shared" si="48"/>
        <v>0</v>
      </c>
      <c r="H279" s="646">
        <f t="shared" si="48"/>
        <v>0</v>
      </c>
      <c r="I279" s="646">
        <f t="shared" si="48"/>
        <v>0</v>
      </c>
      <c r="J279" s="646">
        <f t="shared" si="48"/>
        <v>473</v>
      </c>
      <c r="K279" s="646">
        <f t="shared" si="48"/>
        <v>77</v>
      </c>
      <c r="L279" s="646">
        <f t="shared" si="48"/>
        <v>0</v>
      </c>
      <c r="M279" s="646">
        <f t="shared" si="48"/>
        <v>0</v>
      </c>
      <c r="N279" s="646">
        <f t="shared" si="48"/>
        <v>14300</v>
      </c>
      <c r="O279" s="646"/>
      <c r="P279" s="1063"/>
      <c r="Q279" s="1063"/>
      <c r="R279" s="1063"/>
    </row>
    <row r="280" spans="1:15" ht="31.5" customHeight="1">
      <c r="A280" s="1044"/>
      <c r="B280" s="1045" t="s">
        <v>1329</v>
      </c>
      <c r="C280" s="1046"/>
      <c r="D280" s="1046"/>
      <c r="E280" s="1047"/>
      <c r="F280" s="1046"/>
      <c r="G280" s="1046"/>
      <c r="H280" s="1046"/>
      <c r="I280" s="1048"/>
      <c r="J280" s="1046"/>
      <c r="K280" s="1046"/>
      <c r="L280" s="1049"/>
      <c r="M280" s="1046"/>
      <c r="N280" s="1046"/>
      <c r="O280" s="1050"/>
    </row>
    <row r="281" spans="1:15" ht="33" customHeight="1">
      <c r="A281" s="824" t="s">
        <v>1328</v>
      </c>
      <c r="B281" s="804"/>
      <c r="C281" s="805"/>
      <c r="D281" s="805"/>
      <c r="E281" s="806"/>
      <c r="F281" s="804"/>
      <c r="G281" s="804"/>
      <c r="H281" s="804"/>
      <c r="I281" s="804"/>
      <c r="J281" s="804"/>
      <c r="K281" s="804"/>
      <c r="L281" s="804"/>
      <c r="M281" s="804"/>
      <c r="N281" s="804"/>
      <c r="O281" s="708"/>
    </row>
    <row r="282" spans="1:15" ht="42" customHeight="1">
      <c r="A282" s="108">
        <v>77</v>
      </c>
      <c r="B282" s="59" t="s">
        <v>1330</v>
      </c>
      <c r="C282" s="43" t="s">
        <v>1331</v>
      </c>
      <c r="D282" s="410" t="s">
        <v>403</v>
      </c>
      <c r="E282" s="348">
        <v>15</v>
      </c>
      <c r="F282" s="59">
        <v>2210</v>
      </c>
      <c r="G282" s="59">
        <v>0</v>
      </c>
      <c r="H282" s="59">
        <v>0</v>
      </c>
      <c r="I282" s="59">
        <v>0</v>
      </c>
      <c r="J282" s="59">
        <v>0</v>
      </c>
      <c r="K282" s="59">
        <v>38</v>
      </c>
      <c r="L282" s="59">
        <v>0</v>
      </c>
      <c r="M282" s="59">
        <v>0</v>
      </c>
      <c r="N282" s="59">
        <f>F282+G282+H282+I282-J282+K282-L282-M282</f>
        <v>2248</v>
      </c>
      <c r="O282" s="29"/>
    </row>
    <row r="283" spans="1:18" s="220" customFormat="1" ht="30" customHeight="1">
      <c r="A283" s="645"/>
      <c r="B283" s="646" t="s">
        <v>523</v>
      </c>
      <c r="C283" s="646"/>
      <c r="D283" s="646"/>
      <c r="E283" s="647"/>
      <c r="F283" s="646">
        <f>F282</f>
        <v>2210</v>
      </c>
      <c r="G283" s="646">
        <f aca="true" t="shared" si="49" ref="G283:M283">G282</f>
        <v>0</v>
      </c>
      <c r="H283" s="646">
        <f t="shared" si="49"/>
        <v>0</v>
      </c>
      <c r="I283" s="646">
        <f t="shared" si="49"/>
        <v>0</v>
      </c>
      <c r="J283" s="646">
        <f>J282</f>
        <v>0</v>
      </c>
      <c r="K283" s="646">
        <f>K282</f>
        <v>38</v>
      </c>
      <c r="L283" s="646">
        <f t="shared" si="49"/>
        <v>0</v>
      </c>
      <c r="M283" s="646">
        <f t="shared" si="49"/>
        <v>0</v>
      </c>
      <c r="N283" s="646">
        <f>N282</f>
        <v>2248</v>
      </c>
      <c r="O283" s="646"/>
      <c r="P283" s="1063"/>
      <c r="Q283" s="1063"/>
      <c r="R283" s="1063"/>
    </row>
    <row r="284" spans="1:18" s="23" customFormat="1" ht="33" customHeight="1">
      <c r="A284" s="56"/>
      <c r="B284" s="52" t="s">
        <v>31</v>
      </c>
      <c r="C284" s="61"/>
      <c r="D284" s="61"/>
      <c r="E284" s="349"/>
      <c r="F284" s="71">
        <f>F279+F283</f>
        <v>16906</v>
      </c>
      <c r="G284" s="71">
        <f>G279+G283</f>
        <v>0</v>
      </c>
      <c r="H284" s="71">
        <f aca="true" t="shared" si="50" ref="H284:M284">H279+H283</f>
        <v>0</v>
      </c>
      <c r="I284" s="71">
        <f t="shared" si="50"/>
        <v>0</v>
      </c>
      <c r="J284" s="71">
        <f>J279+J283</f>
        <v>473</v>
      </c>
      <c r="K284" s="71">
        <f>K279+K283</f>
        <v>115</v>
      </c>
      <c r="L284" s="71">
        <f t="shared" si="50"/>
        <v>0</v>
      </c>
      <c r="M284" s="71">
        <f t="shared" si="50"/>
        <v>0</v>
      </c>
      <c r="N284" s="71">
        <f>N279+N283</f>
        <v>16548</v>
      </c>
      <c r="O284" s="57"/>
      <c r="P284" s="1060"/>
      <c r="Q284" s="1060"/>
      <c r="R284" s="1060"/>
    </row>
    <row r="285" ht="18">
      <c r="L285" s="1"/>
    </row>
    <row r="286" spans="1:15" ht="18.75">
      <c r="A286" s="451"/>
      <c r="B286" s="452"/>
      <c r="C286" s="452"/>
      <c r="D286" s="452" t="s">
        <v>536</v>
      </c>
      <c r="F286" s="453"/>
      <c r="G286" s="452"/>
      <c r="H286" s="452"/>
      <c r="J286" s="457" t="s">
        <v>537</v>
      </c>
      <c r="K286" s="452"/>
      <c r="L286" s="452"/>
      <c r="N286" s="452" t="s">
        <v>537</v>
      </c>
      <c r="O286" s="454"/>
    </row>
    <row r="287" spans="1:18" s="103" customFormat="1" ht="21.75">
      <c r="A287" s="451" t="s">
        <v>545</v>
      </c>
      <c r="B287" s="452"/>
      <c r="C287" s="452"/>
      <c r="D287" s="457" t="s">
        <v>813</v>
      </c>
      <c r="E287" s="452"/>
      <c r="F287" s="453"/>
      <c r="G287" s="452"/>
      <c r="H287" s="452"/>
      <c r="J287" s="457" t="s">
        <v>621</v>
      </c>
      <c r="K287" s="452"/>
      <c r="L287" s="451"/>
      <c r="M287" s="452" t="s">
        <v>622</v>
      </c>
      <c r="N287" s="452"/>
      <c r="O287" s="455"/>
      <c r="P287" s="106"/>
      <c r="Q287" s="106"/>
      <c r="R287" s="106"/>
    </row>
    <row r="288" spans="1:18" s="103" customFormat="1" ht="21.75">
      <c r="A288" s="451"/>
      <c r="B288" s="452"/>
      <c r="C288" s="452"/>
      <c r="D288" s="457" t="s">
        <v>814</v>
      </c>
      <c r="E288" s="452"/>
      <c r="F288" s="453"/>
      <c r="G288" s="452"/>
      <c r="H288" s="452"/>
      <c r="J288" s="456" t="s">
        <v>534</v>
      </c>
      <c r="K288" s="452"/>
      <c r="L288" s="452"/>
      <c r="M288" s="452" t="s">
        <v>535</v>
      </c>
      <c r="N288" s="452"/>
      <c r="O288" s="454"/>
      <c r="P288" s="106"/>
      <c r="Q288" s="106"/>
      <c r="R288" s="106"/>
    </row>
    <row r="291" spans="1:15" ht="26.25">
      <c r="A291" s="3" t="s">
        <v>0</v>
      </c>
      <c r="B291" s="33"/>
      <c r="C291" s="4"/>
      <c r="D291" s="109" t="s">
        <v>68</v>
      </c>
      <c r="E291" s="381"/>
      <c r="F291" s="4"/>
      <c r="G291" s="4"/>
      <c r="H291" s="4"/>
      <c r="I291" s="4"/>
      <c r="J291" s="4"/>
      <c r="K291" s="4"/>
      <c r="L291" s="5"/>
      <c r="M291" s="4"/>
      <c r="N291" s="4"/>
      <c r="O291" s="27"/>
    </row>
    <row r="292" spans="1:15" ht="18">
      <c r="A292" s="6"/>
      <c r="B292" s="110" t="s">
        <v>67</v>
      </c>
      <c r="C292" s="7"/>
      <c r="D292" s="7"/>
      <c r="E292" s="317"/>
      <c r="F292" s="7"/>
      <c r="G292" s="7"/>
      <c r="H292" s="7"/>
      <c r="I292" s="8"/>
      <c r="J292" s="7"/>
      <c r="K292" s="7"/>
      <c r="L292" s="9"/>
      <c r="M292" s="7"/>
      <c r="N292" s="7"/>
      <c r="O292" s="402" t="s">
        <v>1196</v>
      </c>
    </row>
    <row r="293" spans="1:15" ht="24.75">
      <c r="A293" s="10"/>
      <c r="B293" s="44"/>
      <c r="C293" s="11"/>
      <c r="D293" s="95" t="s">
        <v>1462</v>
      </c>
      <c r="E293" s="318"/>
      <c r="F293" s="12"/>
      <c r="G293" s="12"/>
      <c r="H293" s="12"/>
      <c r="I293" s="12"/>
      <c r="J293" s="12"/>
      <c r="K293" s="12"/>
      <c r="L293" s="13"/>
      <c r="M293" s="12"/>
      <c r="N293" s="12"/>
      <c r="O293" s="28"/>
    </row>
    <row r="294" spans="1:18" s="70" customFormat="1" ht="30.75" customHeight="1">
      <c r="A294" s="807" t="s">
        <v>497</v>
      </c>
      <c r="B294" s="808" t="s">
        <v>498</v>
      </c>
      <c r="C294" s="808" t="s">
        <v>1</v>
      </c>
      <c r="D294" s="808" t="s">
        <v>496</v>
      </c>
      <c r="E294" s="809" t="s">
        <v>507</v>
      </c>
      <c r="F294" s="810" t="s">
        <v>493</v>
      </c>
      <c r="G294" s="810" t="s">
        <v>494</v>
      </c>
      <c r="H294" s="810" t="s">
        <v>33</v>
      </c>
      <c r="I294" s="810" t="s">
        <v>400</v>
      </c>
      <c r="J294" s="810" t="s">
        <v>17</v>
      </c>
      <c r="K294" s="810" t="s">
        <v>18</v>
      </c>
      <c r="L294" s="783" t="s">
        <v>503</v>
      </c>
      <c r="M294" s="810" t="s">
        <v>30</v>
      </c>
      <c r="N294" s="810" t="s">
        <v>29</v>
      </c>
      <c r="O294" s="811" t="s">
        <v>19</v>
      </c>
      <c r="P294" s="1062"/>
      <c r="Q294" s="1062"/>
      <c r="R294" s="1062"/>
    </row>
    <row r="295" spans="1:18" s="103" customFormat="1" ht="18.75" customHeight="1">
      <c r="A295" s="1006" t="s">
        <v>512</v>
      </c>
      <c r="B295" s="1007"/>
      <c r="C295" s="820"/>
      <c r="D295" s="820"/>
      <c r="E295" s="821"/>
      <c r="F295" s="1007"/>
      <c r="G295" s="1007"/>
      <c r="H295" s="1007"/>
      <c r="I295" s="1007"/>
      <c r="J295" s="1007"/>
      <c r="K295" s="1007"/>
      <c r="L295" s="1007"/>
      <c r="M295" s="1007"/>
      <c r="N295" s="1007"/>
      <c r="O295" s="1008"/>
      <c r="P295" s="106"/>
      <c r="Q295" s="106"/>
      <c r="R295" s="106"/>
    </row>
    <row r="296" spans="1:15" ht="31.5" customHeight="1">
      <c r="A296" s="748">
        <v>227</v>
      </c>
      <c r="B296" s="130" t="s">
        <v>779</v>
      </c>
      <c r="C296" s="131" t="s">
        <v>793</v>
      </c>
      <c r="D296" s="447" t="s">
        <v>446</v>
      </c>
      <c r="E296" s="353">
        <v>15</v>
      </c>
      <c r="F296" s="130">
        <v>4420</v>
      </c>
      <c r="G296" s="130">
        <v>0</v>
      </c>
      <c r="H296" s="130">
        <v>0</v>
      </c>
      <c r="I296" s="130">
        <v>0</v>
      </c>
      <c r="J296" s="130">
        <v>420</v>
      </c>
      <c r="K296" s="130">
        <v>0</v>
      </c>
      <c r="L296" s="130">
        <v>0</v>
      </c>
      <c r="M296" s="130">
        <v>0</v>
      </c>
      <c r="N296" s="130">
        <f>F296+G296+H296+I296-J296+K296-L296-M296</f>
        <v>4000</v>
      </c>
      <c r="O296" s="133"/>
    </row>
    <row r="297" spans="1:15" ht="31.5" customHeight="1">
      <c r="A297" s="748">
        <v>258</v>
      </c>
      <c r="B297" s="130" t="s">
        <v>865</v>
      </c>
      <c r="C297" s="131" t="s">
        <v>866</v>
      </c>
      <c r="D297" s="447" t="s">
        <v>53</v>
      </c>
      <c r="E297" s="353">
        <v>15</v>
      </c>
      <c r="F297" s="130">
        <v>3109</v>
      </c>
      <c r="G297" s="130">
        <v>0</v>
      </c>
      <c r="H297" s="130">
        <v>0</v>
      </c>
      <c r="I297" s="130">
        <v>0</v>
      </c>
      <c r="J297" s="130">
        <v>109</v>
      </c>
      <c r="K297" s="130">
        <v>0</v>
      </c>
      <c r="L297" s="130">
        <v>0</v>
      </c>
      <c r="M297" s="130">
        <v>0</v>
      </c>
      <c r="N297" s="130">
        <f>F297+G297+H297+I297-J297+K297-L297-M297</f>
        <v>3000</v>
      </c>
      <c r="O297" s="133"/>
    </row>
    <row r="298" spans="1:18" s="103" customFormat="1" ht="19.5" customHeight="1">
      <c r="A298" s="716" t="s">
        <v>69</v>
      </c>
      <c r="B298" s="710"/>
      <c r="C298" s="711"/>
      <c r="D298" s="712"/>
      <c r="E298" s="713"/>
      <c r="F298" s="714">
        <f>SUM(F296:F297)</f>
        <v>7529</v>
      </c>
      <c r="G298" s="714">
        <f aca="true" t="shared" si="51" ref="G298:M298">SUM(G296:G297)</f>
        <v>0</v>
      </c>
      <c r="H298" s="714">
        <f t="shared" si="51"/>
        <v>0</v>
      </c>
      <c r="I298" s="714">
        <f t="shared" si="51"/>
        <v>0</v>
      </c>
      <c r="J298" s="714">
        <f t="shared" si="51"/>
        <v>529</v>
      </c>
      <c r="K298" s="714">
        <f t="shared" si="51"/>
        <v>0</v>
      </c>
      <c r="L298" s="714">
        <f t="shared" si="51"/>
        <v>0</v>
      </c>
      <c r="M298" s="714">
        <f t="shared" si="51"/>
        <v>0</v>
      </c>
      <c r="N298" s="714">
        <f>SUM(N296:N297)</f>
        <v>7000</v>
      </c>
      <c r="O298" s="715"/>
      <c r="P298" s="106"/>
      <c r="Q298" s="106"/>
      <c r="R298" s="106"/>
    </row>
    <row r="299" spans="1:15" ht="18.75" customHeight="1">
      <c r="A299" s="812" t="s">
        <v>56</v>
      </c>
      <c r="B299" s="813"/>
      <c r="C299" s="814"/>
      <c r="D299" s="815"/>
      <c r="E299" s="816"/>
      <c r="F299" s="813"/>
      <c r="G299" s="813"/>
      <c r="H299" s="813"/>
      <c r="I299" s="813"/>
      <c r="J299" s="813"/>
      <c r="K299" s="813"/>
      <c r="L299" s="813"/>
      <c r="M299" s="813"/>
      <c r="N299" s="813"/>
      <c r="O299" s="817"/>
    </row>
    <row r="300" spans="1:18" s="41" customFormat="1" ht="31.5" customHeight="1">
      <c r="A300" s="1072">
        <v>9</v>
      </c>
      <c r="B300" s="130" t="s">
        <v>801</v>
      </c>
      <c r="C300" s="131" t="s">
        <v>802</v>
      </c>
      <c r="D300" s="447" t="s">
        <v>10</v>
      </c>
      <c r="E300" s="353">
        <v>15</v>
      </c>
      <c r="F300" s="130">
        <v>2325</v>
      </c>
      <c r="G300" s="130">
        <v>1500</v>
      </c>
      <c r="H300" s="130">
        <v>0</v>
      </c>
      <c r="I300" s="130">
        <v>0</v>
      </c>
      <c r="J300" s="130">
        <v>0</v>
      </c>
      <c r="K300" s="130">
        <v>26</v>
      </c>
      <c r="L300" s="130">
        <v>0</v>
      </c>
      <c r="M300" s="130">
        <v>0</v>
      </c>
      <c r="N300" s="130">
        <f>F300+G300+H300+I300-J300+K300-L300-M300</f>
        <v>3851</v>
      </c>
      <c r="O300" s="133"/>
      <c r="P300" s="84"/>
      <c r="Q300" s="84"/>
      <c r="R300" s="84"/>
    </row>
    <row r="301" spans="1:18" s="41" customFormat="1" ht="31.5" customHeight="1">
      <c r="A301" s="1072">
        <v>11</v>
      </c>
      <c r="B301" s="130" t="s">
        <v>1164</v>
      </c>
      <c r="C301" s="131" t="s">
        <v>1165</v>
      </c>
      <c r="D301" s="447" t="s">
        <v>11</v>
      </c>
      <c r="E301" s="353">
        <v>15</v>
      </c>
      <c r="F301" s="130">
        <v>1923</v>
      </c>
      <c r="G301" s="130">
        <v>0</v>
      </c>
      <c r="H301" s="130">
        <v>0</v>
      </c>
      <c r="I301" s="130">
        <v>0</v>
      </c>
      <c r="J301" s="130">
        <v>0</v>
      </c>
      <c r="K301" s="130">
        <v>77</v>
      </c>
      <c r="L301" s="130">
        <v>0</v>
      </c>
      <c r="M301" s="130">
        <v>0</v>
      </c>
      <c r="N301" s="130">
        <f aca="true" t="shared" si="52" ref="N301:N308">F301+G301+H301+I301-J301+K301-L301-M301</f>
        <v>2000</v>
      </c>
      <c r="O301" s="312"/>
      <c r="P301" s="84"/>
      <c r="Q301" s="84"/>
      <c r="R301" s="84"/>
    </row>
    <row r="302" spans="1:15" ht="31.5" customHeight="1">
      <c r="A302" s="748">
        <v>17</v>
      </c>
      <c r="B302" s="262" t="s">
        <v>41</v>
      </c>
      <c r="C302" s="131" t="s">
        <v>492</v>
      </c>
      <c r="D302" s="447" t="s">
        <v>10</v>
      </c>
      <c r="E302" s="353">
        <v>15</v>
      </c>
      <c r="F302" s="262">
        <v>2293</v>
      </c>
      <c r="G302" s="262">
        <v>1100</v>
      </c>
      <c r="H302" s="262">
        <v>0</v>
      </c>
      <c r="I302" s="262">
        <v>0</v>
      </c>
      <c r="J302" s="262">
        <v>0</v>
      </c>
      <c r="K302" s="262">
        <v>29</v>
      </c>
      <c r="L302" s="262">
        <v>0</v>
      </c>
      <c r="M302" s="262">
        <v>0</v>
      </c>
      <c r="N302" s="130">
        <f>F302+G302+H302+I302-J302+K302-L302-M302</f>
        <v>3422</v>
      </c>
      <c r="O302" s="312"/>
    </row>
    <row r="303" spans="1:15" ht="31.5" customHeight="1">
      <c r="A303" s="748">
        <v>27</v>
      </c>
      <c r="B303" s="262" t="s">
        <v>447</v>
      </c>
      <c r="C303" s="131" t="s">
        <v>472</v>
      </c>
      <c r="D303" s="447" t="s">
        <v>10</v>
      </c>
      <c r="E303" s="353">
        <v>15</v>
      </c>
      <c r="F303" s="262">
        <v>2091</v>
      </c>
      <c r="G303" s="262">
        <v>0</v>
      </c>
      <c r="H303" s="262">
        <v>0</v>
      </c>
      <c r="I303" s="262">
        <v>0</v>
      </c>
      <c r="J303" s="262">
        <v>0</v>
      </c>
      <c r="K303" s="262">
        <v>65</v>
      </c>
      <c r="L303" s="262">
        <v>0</v>
      </c>
      <c r="M303" s="262">
        <v>0</v>
      </c>
      <c r="N303" s="130">
        <f t="shared" si="52"/>
        <v>2156</v>
      </c>
      <c r="O303" s="312"/>
    </row>
    <row r="304" spans="1:15" ht="31.5" customHeight="1">
      <c r="A304" s="748">
        <v>41</v>
      </c>
      <c r="B304" s="130" t="s">
        <v>1213</v>
      </c>
      <c r="C304" s="131" t="s">
        <v>1214</v>
      </c>
      <c r="D304" s="447" t="s">
        <v>10</v>
      </c>
      <c r="E304" s="353">
        <v>15</v>
      </c>
      <c r="F304" s="262">
        <v>2022</v>
      </c>
      <c r="G304" s="262">
        <v>0</v>
      </c>
      <c r="H304" s="262">
        <v>0</v>
      </c>
      <c r="I304" s="262">
        <v>0</v>
      </c>
      <c r="J304" s="262">
        <v>0</v>
      </c>
      <c r="K304" s="262">
        <v>70</v>
      </c>
      <c r="L304" s="262">
        <v>0</v>
      </c>
      <c r="M304" s="262">
        <v>0</v>
      </c>
      <c r="N304" s="130">
        <f>F304+G304+H304+I304-J304+K304-L304-M304</f>
        <v>2092</v>
      </c>
      <c r="O304" s="312"/>
    </row>
    <row r="305" spans="1:15" ht="31.5" customHeight="1">
      <c r="A305" s="748">
        <v>49</v>
      </c>
      <c r="B305" s="130" t="s">
        <v>1256</v>
      </c>
      <c r="C305" s="131" t="s">
        <v>1257</v>
      </c>
      <c r="D305" s="447" t="s">
        <v>11</v>
      </c>
      <c r="E305" s="353">
        <v>15</v>
      </c>
      <c r="F305" s="262">
        <v>1838</v>
      </c>
      <c r="G305" s="262">
        <v>0</v>
      </c>
      <c r="H305" s="262">
        <v>0</v>
      </c>
      <c r="I305" s="262">
        <v>0</v>
      </c>
      <c r="J305" s="262">
        <v>0</v>
      </c>
      <c r="K305" s="262">
        <v>82</v>
      </c>
      <c r="L305" s="262">
        <v>0</v>
      </c>
      <c r="M305" s="262">
        <v>0</v>
      </c>
      <c r="N305" s="130">
        <f t="shared" si="52"/>
        <v>1920</v>
      </c>
      <c r="O305" s="312"/>
    </row>
    <row r="306" spans="1:15" ht="31.5" customHeight="1">
      <c r="A306" s="769">
        <v>54</v>
      </c>
      <c r="B306" s="140" t="s">
        <v>1313</v>
      </c>
      <c r="C306" s="141" t="s">
        <v>1314</v>
      </c>
      <c r="D306" s="709" t="s">
        <v>488</v>
      </c>
      <c r="E306" s="393">
        <v>15</v>
      </c>
      <c r="F306" s="497">
        <v>2509</v>
      </c>
      <c r="G306" s="497">
        <v>0</v>
      </c>
      <c r="H306" s="497">
        <v>0</v>
      </c>
      <c r="I306" s="497">
        <v>0</v>
      </c>
      <c r="J306" s="497">
        <v>9</v>
      </c>
      <c r="K306" s="497">
        <v>0</v>
      </c>
      <c r="L306" s="497">
        <v>450</v>
      </c>
      <c r="M306" s="497">
        <v>0</v>
      </c>
      <c r="N306" s="130">
        <f t="shared" si="52"/>
        <v>2050</v>
      </c>
      <c r="O306" s="394"/>
    </row>
    <row r="307" spans="1:15" ht="31.5" customHeight="1">
      <c r="A307" s="748">
        <v>59</v>
      </c>
      <c r="B307" s="130" t="s">
        <v>1305</v>
      </c>
      <c r="C307" s="131" t="s">
        <v>1306</v>
      </c>
      <c r="D307" s="447" t="s">
        <v>488</v>
      </c>
      <c r="E307" s="353">
        <v>15</v>
      </c>
      <c r="F307" s="130">
        <v>2509</v>
      </c>
      <c r="G307" s="130">
        <v>1500</v>
      </c>
      <c r="H307" s="130">
        <v>0</v>
      </c>
      <c r="I307" s="130">
        <v>0</v>
      </c>
      <c r="J307" s="130">
        <v>9</v>
      </c>
      <c r="K307" s="130">
        <v>0</v>
      </c>
      <c r="L307" s="130">
        <v>0</v>
      </c>
      <c r="M307" s="130">
        <v>0</v>
      </c>
      <c r="N307" s="130">
        <f>F307+G307+H307+I307-J307+K307-L307-M307</f>
        <v>4000</v>
      </c>
      <c r="O307" s="133"/>
    </row>
    <row r="308" spans="1:15" ht="31.5" customHeight="1">
      <c r="A308" s="1073">
        <v>76</v>
      </c>
      <c r="B308" s="139" t="s">
        <v>1332</v>
      </c>
      <c r="C308" s="443" t="s">
        <v>1333</v>
      </c>
      <c r="D308" s="717" t="s">
        <v>10</v>
      </c>
      <c r="E308" s="389">
        <v>15</v>
      </c>
      <c r="F308" s="718">
        <v>1377</v>
      </c>
      <c r="G308" s="718">
        <v>0</v>
      </c>
      <c r="H308" s="718">
        <v>0</v>
      </c>
      <c r="I308" s="718">
        <v>0</v>
      </c>
      <c r="J308" s="718">
        <v>0</v>
      </c>
      <c r="K308" s="718">
        <v>123</v>
      </c>
      <c r="L308" s="718">
        <v>0</v>
      </c>
      <c r="M308" s="718">
        <v>0</v>
      </c>
      <c r="N308" s="130">
        <f t="shared" si="52"/>
        <v>1500</v>
      </c>
      <c r="O308" s="1057"/>
    </row>
    <row r="309" spans="1:15" ht="31.5" customHeight="1">
      <c r="A309" s="748">
        <v>85</v>
      </c>
      <c r="B309" s="262" t="s">
        <v>45</v>
      </c>
      <c r="C309" s="131" t="s">
        <v>473</v>
      </c>
      <c r="D309" s="131" t="s">
        <v>10</v>
      </c>
      <c r="E309" s="353">
        <v>15</v>
      </c>
      <c r="F309" s="262">
        <v>2293</v>
      </c>
      <c r="G309" s="262">
        <v>1500</v>
      </c>
      <c r="H309" s="262">
        <v>0</v>
      </c>
      <c r="I309" s="262">
        <v>0</v>
      </c>
      <c r="J309" s="262">
        <v>0</v>
      </c>
      <c r="K309" s="262">
        <v>29</v>
      </c>
      <c r="L309" s="262">
        <v>0</v>
      </c>
      <c r="M309" s="262">
        <v>0</v>
      </c>
      <c r="N309" s="130">
        <f>F309+G309+H309+I309-J309+K309-L309-M309</f>
        <v>3822</v>
      </c>
      <c r="O309" s="312"/>
    </row>
    <row r="310" spans="1:15" ht="31.5" customHeight="1">
      <c r="A310" s="748">
        <v>86</v>
      </c>
      <c r="B310" s="262" t="s">
        <v>57</v>
      </c>
      <c r="C310" s="131" t="s">
        <v>474</v>
      </c>
      <c r="D310" s="131" t="s">
        <v>10</v>
      </c>
      <c r="E310" s="353">
        <v>15</v>
      </c>
      <c r="F310" s="262">
        <v>2293</v>
      </c>
      <c r="G310" s="262">
        <v>1500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>F310+G310+H310+I310-J310+K310-L310-M310</f>
        <v>3822</v>
      </c>
      <c r="O310" s="312"/>
    </row>
    <row r="311" spans="1:15" ht="31.5" customHeight="1">
      <c r="A311" s="748">
        <v>88</v>
      </c>
      <c r="B311" s="130" t="s">
        <v>1348</v>
      </c>
      <c r="C311" s="131" t="s">
        <v>1349</v>
      </c>
      <c r="D311" s="447" t="s">
        <v>9</v>
      </c>
      <c r="E311" s="353">
        <v>15</v>
      </c>
      <c r="F311" s="130">
        <v>3053</v>
      </c>
      <c r="G311" s="130">
        <v>1500</v>
      </c>
      <c r="H311" s="130">
        <v>0</v>
      </c>
      <c r="I311" s="130">
        <v>0</v>
      </c>
      <c r="J311" s="130">
        <v>83</v>
      </c>
      <c r="K311" s="130">
        <v>0</v>
      </c>
      <c r="L311" s="130">
        <v>0</v>
      </c>
      <c r="M311" s="130">
        <v>0</v>
      </c>
      <c r="N311" s="130">
        <f>F311+G311+H311+I311-J311+K311-L311-M311</f>
        <v>4470</v>
      </c>
      <c r="O311" s="133"/>
    </row>
    <row r="312" spans="1:15" ht="18.75" customHeight="1" hidden="1">
      <c r="A312" s="752"/>
      <c r="B312" s="753"/>
      <c r="C312" s="754"/>
      <c r="D312" s="754"/>
      <c r="E312" s="755"/>
      <c r="F312" s="756">
        <f>SUM(F300:F311)</f>
        <v>26526</v>
      </c>
      <c r="G312" s="756">
        <f>SUM(G300:G311)</f>
        <v>8600</v>
      </c>
      <c r="H312" s="756">
        <f aca="true" t="shared" si="53" ref="H312:M312">SUM(H300:H311)</f>
        <v>0</v>
      </c>
      <c r="I312" s="756">
        <f t="shared" si="53"/>
        <v>0</v>
      </c>
      <c r="J312" s="756">
        <f t="shared" si="53"/>
        <v>101</v>
      </c>
      <c r="K312" s="756">
        <f t="shared" si="53"/>
        <v>530</v>
      </c>
      <c r="L312" s="756">
        <f t="shared" si="53"/>
        <v>450</v>
      </c>
      <c r="M312" s="756">
        <f t="shared" si="53"/>
        <v>0</v>
      </c>
      <c r="N312" s="756">
        <f>SUM(N300:N311)</f>
        <v>35105</v>
      </c>
      <c r="O312" s="651"/>
    </row>
    <row r="313" spans="1:18" s="23" customFormat="1" ht="21.75" customHeight="1">
      <c r="A313" s="56"/>
      <c r="B313" s="52" t="s">
        <v>31</v>
      </c>
      <c r="C313" s="57"/>
      <c r="D313" s="57"/>
      <c r="E313" s="338"/>
      <c r="F313" s="57">
        <f>F298+F312</f>
        <v>34055</v>
      </c>
      <c r="G313" s="57">
        <f>G298+G312</f>
        <v>8600</v>
      </c>
      <c r="H313" s="57">
        <f aca="true" t="shared" si="54" ref="H313:M313">H298+H312</f>
        <v>0</v>
      </c>
      <c r="I313" s="57">
        <f t="shared" si="54"/>
        <v>0</v>
      </c>
      <c r="J313" s="57">
        <f t="shared" si="54"/>
        <v>630</v>
      </c>
      <c r="K313" s="57">
        <f t="shared" si="54"/>
        <v>530</v>
      </c>
      <c r="L313" s="57">
        <f t="shared" si="54"/>
        <v>450</v>
      </c>
      <c r="M313" s="57">
        <f t="shared" si="54"/>
        <v>0</v>
      </c>
      <c r="N313" s="57">
        <f>N298+N312</f>
        <v>42105</v>
      </c>
      <c r="O313" s="58"/>
      <c r="P313" s="1060"/>
      <c r="Q313" s="1060"/>
      <c r="R313" s="1060"/>
    </row>
    <row r="314" spans="1:18" s="103" customFormat="1" ht="17.25" customHeight="1">
      <c r="A314" s="451"/>
      <c r="B314" s="452"/>
      <c r="C314" s="452"/>
      <c r="D314" s="452" t="s">
        <v>536</v>
      </c>
      <c r="F314" s="453"/>
      <c r="G314" s="452"/>
      <c r="H314" s="452"/>
      <c r="J314" s="466" t="s">
        <v>537</v>
      </c>
      <c r="K314" s="452"/>
      <c r="L314" s="452"/>
      <c r="N314" s="452" t="s">
        <v>537</v>
      </c>
      <c r="O314" s="454"/>
      <c r="P314" s="106"/>
      <c r="Q314" s="106"/>
      <c r="R314" s="106"/>
    </row>
    <row r="315" spans="1:15" ht="12.75" customHeight="1">
      <c r="A315" s="451" t="s">
        <v>545</v>
      </c>
      <c r="B315" s="452"/>
      <c r="C315" s="452"/>
      <c r="D315" s="457" t="s">
        <v>813</v>
      </c>
      <c r="E315" s="452"/>
      <c r="F315" s="453"/>
      <c r="G315" s="452"/>
      <c r="H315" s="452"/>
      <c r="I315" s="2"/>
      <c r="J315" s="457" t="s">
        <v>621</v>
      </c>
      <c r="K315" s="452"/>
      <c r="L315" s="451"/>
      <c r="M315" s="452" t="s">
        <v>622</v>
      </c>
      <c r="N315" s="452"/>
      <c r="O315" s="455"/>
    </row>
    <row r="316" spans="1:15" ht="12.75" customHeight="1">
      <c r="A316" s="451"/>
      <c r="B316" s="452"/>
      <c r="C316" s="452"/>
      <c r="D316" s="457" t="s">
        <v>814</v>
      </c>
      <c r="E316" s="452"/>
      <c r="F316" s="453"/>
      <c r="G316" s="452"/>
      <c r="H316" s="452"/>
      <c r="I316" s="2"/>
      <c r="J316" s="456" t="s">
        <v>534</v>
      </c>
      <c r="K316" s="452"/>
      <c r="L316" s="452"/>
      <c r="M316" s="452" t="s">
        <v>535</v>
      </c>
      <c r="N316" s="452"/>
      <c r="O316" s="454"/>
    </row>
    <row r="317" spans="2:14" ht="12.75" customHeight="1">
      <c r="B317" s="18"/>
      <c r="C317" s="18"/>
      <c r="D317" s="18"/>
      <c r="E317" s="326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5" ht="21.75" customHeight="1">
      <c r="A318" s="3" t="s">
        <v>0</v>
      </c>
      <c r="B318" s="33"/>
      <c r="C318" s="4"/>
      <c r="D318" s="109" t="s">
        <v>68</v>
      </c>
      <c r="E318" s="381"/>
      <c r="F318" s="4"/>
      <c r="G318" s="4"/>
      <c r="H318" s="4"/>
      <c r="I318" s="4"/>
      <c r="J318" s="4"/>
      <c r="K318" s="4"/>
      <c r="L318" s="5"/>
      <c r="M318" s="4"/>
      <c r="N318" s="4"/>
      <c r="O318" s="27"/>
    </row>
    <row r="319" spans="1:15" ht="18">
      <c r="A319" s="6"/>
      <c r="B319" s="110" t="s">
        <v>67</v>
      </c>
      <c r="C319" s="7"/>
      <c r="D319" s="7"/>
      <c r="E319" s="317"/>
      <c r="F319" s="7"/>
      <c r="G319" s="7"/>
      <c r="H319" s="7"/>
      <c r="I319" s="8"/>
      <c r="J319" s="7"/>
      <c r="K319" s="7"/>
      <c r="L319" s="9"/>
      <c r="M319" s="7"/>
      <c r="N319" s="7"/>
      <c r="O319" s="402" t="s">
        <v>1244</v>
      </c>
    </row>
    <row r="320" spans="1:15" ht="18.75" customHeight="1">
      <c r="A320" s="10"/>
      <c r="B320" s="44"/>
      <c r="C320" s="11"/>
      <c r="D320" s="95" t="s">
        <v>1462</v>
      </c>
      <c r="E320" s="318"/>
      <c r="F320" s="12"/>
      <c r="G320" s="12"/>
      <c r="H320" s="12"/>
      <c r="I320" s="12"/>
      <c r="J320" s="12"/>
      <c r="K320" s="12"/>
      <c r="L320" s="13"/>
      <c r="M320" s="12"/>
      <c r="N320" s="12"/>
      <c r="O320" s="28"/>
    </row>
    <row r="321" spans="1:18" s="70" customFormat="1" ht="27.75" customHeight="1" thickBot="1">
      <c r="A321" s="124" t="s">
        <v>497</v>
      </c>
      <c r="B321" s="146" t="s">
        <v>498</v>
      </c>
      <c r="C321" s="146" t="s">
        <v>1</v>
      </c>
      <c r="D321" s="146" t="s">
        <v>496</v>
      </c>
      <c r="E321" s="376" t="s">
        <v>507</v>
      </c>
      <c r="F321" s="138" t="s">
        <v>493</v>
      </c>
      <c r="G321" s="138" t="s">
        <v>494</v>
      </c>
      <c r="H321" s="138" t="s">
        <v>33</v>
      </c>
      <c r="I321" s="138" t="s">
        <v>400</v>
      </c>
      <c r="J321" s="138" t="s">
        <v>17</v>
      </c>
      <c r="K321" s="138" t="s">
        <v>18</v>
      </c>
      <c r="L321" s="26" t="s">
        <v>503</v>
      </c>
      <c r="M321" s="138" t="s">
        <v>30</v>
      </c>
      <c r="N321" s="138" t="s">
        <v>29</v>
      </c>
      <c r="O321" s="147" t="s">
        <v>19</v>
      </c>
      <c r="P321" s="1062"/>
      <c r="Q321" s="1062"/>
      <c r="R321" s="1062"/>
    </row>
    <row r="322" spans="1:15" ht="24" customHeight="1" thickTop="1">
      <c r="A322" s="812" t="s">
        <v>56</v>
      </c>
      <c r="B322" s="813"/>
      <c r="C322" s="814"/>
      <c r="D322" s="815"/>
      <c r="E322" s="816"/>
      <c r="F322" s="813"/>
      <c r="G322" s="813"/>
      <c r="H322" s="813"/>
      <c r="I322" s="813"/>
      <c r="J322" s="813"/>
      <c r="K322" s="813"/>
      <c r="L322" s="813"/>
      <c r="M322" s="813"/>
      <c r="N322" s="813"/>
      <c r="O322" s="817"/>
    </row>
    <row r="323" spans="1:15" ht="31.5" customHeight="1">
      <c r="A323" s="1073">
        <v>90</v>
      </c>
      <c r="B323" s="139" t="s">
        <v>1352</v>
      </c>
      <c r="C323" s="443" t="s">
        <v>1353</v>
      </c>
      <c r="D323" s="443" t="s">
        <v>11</v>
      </c>
      <c r="E323" s="389">
        <v>15</v>
      </c>
      <c r="F323" s="718">
        <v>1697</v>
      </c>
      <c r="G323" s="718">
        <v>0</v>
      </c>
      <c r="H323" s="718">
        <v>0</v>
      </c>
      <c r="I323" s="718">
        <v>0</v>
      </c>
      <c r="J323" s="718">
        <v>0</v>
      </c>
      <c r="K323" s="718">
        <v>103</v>
      </c>
      <c r="L323" s="718">
        <v>450</v>
      </c>
      <c r="M323" s="718">
        <v>0</v>
      </c>
      <c r="N323" s="130">
        <f>F323+G323+H323+I323-J323+K323-L323-M323</f>
        <v>1350</v>
      </c>
      <c r="O323" s="1057"/>
    </row>
    <row r="324" spans="1:15" ht="31.5" customHeight="1">
      <c r="A324" s="748">
        <v>93</v>
      </c>
      <c r="B324" s="130" t="s">
        <v>467</v>
      </c>
      <c r="C324" s="131" t="s">
        <v>468</v>
      </c>
      <c r="D324" s="131" t="s">
        <v>10</v>
      </c>
      <c r="E324" s="353">
        <v>15</v>
      </c>
      <c r="F324" s="262">
        <v>2371</v>
      </c>
      <c r="G324" s="262">
        <v>1050</v>
      </c>
      <c r="H324" s="262">
        <v>0</v>
      </c>
      <c r="I324" s="262">
        <v>0</v>
      </c>
      <c r="J324" s="262">
        <v>0</v>
      </c>
      <c r="K324" s="262">
        <v>6</v>
      </c>
      <c r="L324" s="262">
        <v>0</v>
      </c>
      <c r="M324" s="262">
        <v>0</v>
      </c>
      <c r="N324" s="130">
        <f>F324+G324+H324+I324-J324+K324-L324-M324</f>
        <v>3427</v>
      </c>
      <c r="O324" s="312"/>
    </row>
    <row r="325" spans="1:15" ht="31.5" customHeight="1">
      <c r="A325" s="748">
        <v>131</v>
      </c>
      <c r="B325" s="130" t="s">
        <v>1403</v>
      </c>
      <c r="C325" s="131" t="s">
        <v>1404</v>
      </c>
      <c r="D325" s="447" t="s">
        <v>526</v>
      </c>
      <c r="E325" s="353">
        <v>15</v>
      </c>
      <c r="F325" s="262">
        <v>2396</v>
      </c>
      <c r="G325" s="262">
        <v>0</v>
      </c>
      <c r="H325" s="262">
        <v>0</v>
      </c>
      <c r="I325" s="262">
        <v>0</v>
      </c>
      <c r="J325" s="262">
        <v>0</v>
      </c>
      <c r="K325" s="262">
        <v>4</v>
      </c>
      <c r="L325" s="262">
        <v>0</v>
      </c>
      <c r="M325" s="262">
        <v>0</v>
      </c>
      <c r="N325" s="130">
        <f aca="true" t="shared" si="55" ref="N325:N335">F325+G325+H325+I325-J325+K325-L325-M325</f>
        <v>2400</v>
      </c>
      <c r="O325" s="394"/>
    </row>
    <row r="326" spans="1:15" ht="33" customHeight="1">
      <c r="A326" s="748">
        <v>193</v>
      </c>
      <c r="B326" s="384" t="s">
        <v>560</v>
      </c>
      <c r="C326" s="131" t="s">
        <v>561</v>
      </c>
      <c r="D326" s="131" t="s">
        <v>10</v>
      </c>
      <c r="E326" s="353">
        <v>15</v>
      </c>
      <c r="F326" s="262">
        <v>1147</v>
      </c>
      <c r="G326" s="130">
        <v>0</v>
      </c>
      <c r="H326" s="262">
        <v>0</v>
      </c>
      <c r="I326" s="262">
        <v>0</v>
      </c>
      <c r="J326" s="262">
        <v>0</v>
      </c>
      <c r="K326" s="262">
        <v>138</v>
      </c>
      <c r="L326" s="262">
        <v>0</v>
      </c>
      <c r="M326" s="130">
        <v>0</v>
      </c>
      <c r="N326" s="130">
        <f t="shared" si="55"/>
        <v>1285</v>
      </c>
      <c r="O326" s="394"/>
    </row>
    <row r="327" spans="1:15" ht="33" customHeight="1">
      <c r="A327" s="748">
        <v>216</v>
      </c>
      <c r="B327" s="130" t="s">
        <v>615</v>
      </c>
      <c r="C327" s="131" t="s">
        <v>616</v>
      </c>
      <c r="D327" s="131" t="s">
        <v>11</v>
      </c>
      <c r="E327" s="353">
        <v>15</v>
      </c>
      <c r="F327" s="262">
        <v>1697</v>
      </c>
      <c r="G327" s="130">
        <v>0</v>
      </c>
      <c r="H327" s="262">
        <v>0</v>
      </c>
      <c r="I327" s="262">
        <v>0</v>
      </c>
      <c r="J327" s="262">
        <v>0</v>
      </c>
      <c r="K327" s="262">
        <v>103</v>
      </c>
      <c r="L327" s="262">
        <v>0</v>
      </c>
      <c r="M327" s="130">
        <v>0</v>
      </c>
      <c r="N327" s="130">
        <f t="shared" si="55"/>
        <v>1800</v>
      </c>
      <c r="O327" s="394"/>
    </row>
    <row r="328" spans="1:15" ht="33" customHeight="1">
      <c r="A328" s="748">
        <v>249</v>
      </c>
      <c r="B328" s="130" t="s">
        <v>841</v>
      </c>
      <c r="C328" s="131" t="s">
        <v>911</v>
      </c>
      <c r="D328" s="131" t="s">
        <v>11</v>
      </c>
      <c r="E328" s="353">
        <v>15</v>
      </c>
      <c r="F328" s="262">
        <v>1923</v>
      </c>
      <c r="G328" s="130">
        <v>0</v>
      </c>
      <c r="H328" s="262">
        <v>0</v>
      </c>
      <c r="I328" s="262">
        <v>0</v>
      </c>
      <c r="J328" s="262">
        <v>0</v>
      </c>
      <c r="K328" s="262">
        <v>77</v>
      </c>
      <c r="L328" s="262">
        <v>0</v>
      </c>
      <c r="M328" s="130">
        <v>0</v>
      </c>
      <c r="N328" s="130">
        <f t="shared" si="55"/>
        <v>2000</v>
      </c>
      <c r="O328" s="394"/>
    </row>
    <row r="329" spans="1:15" ht="33" customHeight="1">
      <c r="A329" s="748">
        <v>256</v>
      </c>
      <c r="B329" s="130" t="s">
        <v>867</v>
      </c>
      <c r="C329" s="131" t="s">
        <v>868</v>
      </c>
      <c r="D329" s="131" t="s">
        <v>9</v>
      </c>
      <c r="E329" s="353">
        <v>15</v>
      </c>
      <c r="F329" s="262">
        <v>3109</v>
      </c>
      <c r="G329" s="130">
        <v>1500</v>
      </c>
      <c r="H329" s="262">
        <v>0</v>
      </c>
      <c r="I329" s="262">
        <v>0</v>
      </c>
      <c r="J329" s="262">
        <v>109</v>
      </c>
      <c r="K329" s="262">
        <v>0</v>
      </c>
      <c r="L329" s="262">
        <v>0</v>
      </c>
      <c r="M329" s="130">
        <v>0</v>
      </c>
      <c r="N329" s="130">
        <f>F329+G329+H329+I329-J329+K329-L329-M329</f>
        <v>4500</v>
      </c>
      <c r="O329" s="133"/>
    </row>
    <row r="330" spans="1:15" ht="33" customHeight="1">
      <c r="A330" s="748">
        <v>266</v>
      </c>
      <c r="B330" s="130" t="s">
        <v>895</v>
      </c>
      <c r="C330" s="131" t="s">
        <v>912</v>
      </c>
      <c r="D330" s="131" t="s">
        <v>10</v>
      </c>
      <c r="E330" s="353">
        <v>15</v>
      </c>
      <c r="F330" s="262">
        <v>2509</v>
      </c>
      <c r="G330" s="130">
        <v>1050</v>
      </c>
      <c r="H330" s="262">
        <v>0</v>
      </c>
      <c r="I330" s="262">
        <v>0</v>
      </c>
      <c r="J330" s="262">
        <v>9</v>
      </c>
      <c r="K330" s="262">
        <v>0</v>
      </c>
      <c r="L330" s="262">
        <v>0</v>
      </c>
      <c r="M330" s="130">
        <v>0</v>
      </c>
      <c r="N330" s="130">
        <f>F330+G330+H330+I330-J330+K330-L330-M330</f>
        <v>3550</v>
      </c>
      <c r="O330" s="133"/>
    </row>
    <row r="331" spans="1:15" ht="33" customHeight="1">
      <c r="A331" s="748">
        <v>294</v>
      </c>
      <c r="B331" s="130" t="s">
        <v>955</v>
      </c>
      <c r="C331" s="131" t="s">
        <v>956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5"/>
        <v>2000</v>
      </c>
      <c r="O331" s="133"/>
    </row>
    <row r="332" spans="1:15" ht="33" customHeight="1">
      <c r="A332" s="748">
        <v>295</v>
      </c>
      <c r="B332" s="130" t="s">
        <v>957</v>
      </c>
      <c r="C332" s="131" t="s">
        <v>962</v>
      </c>
      <c r="D332" s="131" t="s">
        <v>11</v>
      </c>
      <c r="E332" s="353">
        <v>15</v>
      </c>
      <c r="F332" s="262">
        <v>1923</v>
      </c>
      <c r="G332" s="130">
        <v>0</v>
      </c>
      <c r="H332" s="262">
        <v>0</v>
      </c>
      <c r="I332" s="262">
        <v>0</v>
      </c>
      <c r="J332" s="262">
        <v>0</v>
      </c>
      <c r="K332" s="262">
        <v>77</v>
      </c>
      <c r="L332" s="262">
        <v>0</v>
      </c>
      <c r="M332" s="130">
        <v>0</v>
      </c>
      <c r="N332" s="130">
        <f t="shared" si="55"/>
        <v>2000</v>
      </c>
      <c r="O332" s="133"/>
    </row>
    <row r="333" spans="1:15" ht="33" customHeight="1">
      <c r="A333" s="748">
        <v>296</v>
      </c>
      <c r="B333" s="130" t="s">
        <v>958</v>
      </c>
      <c r="C333" s="131" t="s">
        <v>963</v>
      </c>
      <c r="D333" s="131" t="s">
        <v>11</v>
      </c>
      <c r="E333" s="353">
        <v>15</v>
      </c>
      <c r="F333" s="262">
        <v>1923</v>
      </c>
      <c r="G333" s="130">
        <v>0</v>
      </c>
      <c r="H333" s="262">
        <v>0</v>
      </c>
      <c r="I333" s="262">
        <v>0</v>
      </c>
      <c r="J333" s="262">
        <v>0</v>
      </c>
      <c r="K333" s="262">
        <v>77</v>
      </c>
      <c r="L333" s="262">
        <v>0</v>
      </c>
      <c r="M333" s="130">
        <v>0</v>
      </c>
      <c r="N333" s="130">
        <f t="shared" si="55"/>
        <v>2000</v>
      </c>
      <c r="O333" s="133"/>
    </row>
    <row r="334" spans="1:15" ht="33" customHeight="1">
      <c r="A334" s="748">
        <v>297</v>
      </c>
      <c r="B334" s="130" t="s">
        <v>959</v>
      </c>
      <c r="C334" s="131" t="s">
        <v>964</v>
      </c>
      <c r="D334" s="131" t="s">
        <v>11</v>
      </c>
      <c r="E334" s="353">
        <v>15</v>
      </c>
      <c r="F334" s="262">
        <v>1923</v>
      </c>
      <c r="G334" s="130">
        <v>0</v>
      </c>
      <c r="H334" s="262">
        <v>0</v>
      </c>
      <c r="I334" s="262">
        <v>0</v>
      </c>
      <c r="J334" s="262">
        <v>0</v>
      </c>
      <c r="K334" s="262">
        <v>77</v>
      </c>
      <c r="L334" s="262">
        <v>0</v>
      </c>
      <c r="M334" s="130">
        <v>0</v>
      </c>
      <c r="N334" s="130">
        <f t="shared" si="55"/>
        <v>2000</v>
      </c>
      <c r="O334" s="133"/>
    </row>
    <row r="335" spans="1:15" ht="33" customHeight="1">
      <c r="A335" s="748">
        <v>303</v>
      </c>
      <c r="B335" s="130" t="s">
        <v>1046</v>
      </c>
      <c r="C335" s="131" t="s">
        <v>1047</v>
      </c>
      <c r="D335" s="131" t="s">
        <v>11</v>
      </c>
      <c r="E335" s="353">
        <v>15</v>
      </c>
      <c r="F335" s="262">
        <v>1923</v>
      </c>
      <c r="G335" s="130">
        <v>0</v>
      </c>
      <c r="H335" s="262">
        <v>0</v>
      </c>
      <c r="I335" s="262">
        <v>0</v>
      </c>
      <c r="J335" s="262">
        <v>0</v>
      </c>
      <c r="K335" s="262">
        <v>77</v>
      </c>
      <c r="L335" s="262">
        <v>0</v>
      </c>
      <c r="M335" s="130">
        <v>0</v>
      </c>
      <c r="N335" s="130">
        <f t="shared" si="55"/>
        <v>2000</v>
      </c>
      <c r="O335" s="133"/>
    </row>
    <row r="336" spans="1:18" s="23" customFormat="1" ht="18" customHeight="1">
      <c r="A336" s="56"/>
      <c r="B336" s="52" t="s">
        <v>31</v>
      </c>
      <c r="C336" s="57"/>
      <c r="D336" s="57"/>
      <c r="E336" s="338"/>
      <c r="F336" s="57">
        <f aca="true" t="shared" si="56" ref="F336:N336">SUM(F323:F335)</f>
        <v>26464</v>
      </c>
      <c r="G336" s="57">
        <f t="shared" si="56"/>
        <v>3600</v>
      </c>
      <c r="H336" s="57">
        <f t="shared" si="56"/>
        <v>0</v>
      </c>
      <c r="I336" s="57">
        <f t="shared" si="56"/>
        <v>0</v>
      </c>
      <c r="J336" s="57">
        <f t="shared" si="56"/>
        <v>118</v>
      </c>
      <c r="K336" s="57">
        <f t="shared" si="56"/>
        <v>816</v>
      </c>
      <c r="L336" s="57">
        <f t="shared" si="56"/>
        <v>450</v>
      </c>
      <c r="M336" s="57">
        <f t="shared" si="56"/>
        <v>0</v>
      </c>
      <c r="N336" s="57">
        <f t="shared" si="56"/>
        <v>30312</v>
      </c>
      <c r="O336" s="57"/>
      <c r="P336" s="1060"/>
      <c r="Q336" s="1060"/>
      <c r="R336" s="1060"/>
    </row>
    <row r="337" spans="1:18" s="103" customFormat="1" ht="21.75">
      <c r="A337" s="451"/>
      <c r="B337" s="452"/>
      <c r="C337" s="452"/>
      <c r="D337" s="452" t="s">
        <v>536</v>
      </c>
      <c r="F337" s="453"/>
      <c r="G337" s="452"/>
      <c r="H337" s="452"/>
      <c r="J337" s="466" t="s">
        <v>537</v>
      </c>
      <c r="K337" s="452"/>
      <c r="L337" s="452"/>
      <c r="N337" s="452" t="s">
        <v>537</v>
      </c>
      <c r="O337" s="454"/>
      <c r="P337" s="106"/>
      <c r="Q337" s="106"/>
      <c r="R337" s="106"/>
    </row>
    <row r="338" spans="1:15" ht="18.75">
      <c r="A338" s="451" t="s">
        <v>545</v>
      </c>
      <c r="B338" s="452"/>
      <c r="C338" s="452"/>
      <c r="D338" s="457" t="s">
        <v>813</v>
      </c>
      <c r="E338" s="452"/>
      <c r="F338" s="453"/>
      <c r="G338" s="452"/>
      <c r="H338" s="452"/>
      <c r="I338" s="2"/>
      <c r="J338" s="457" t="s">
        <v>621</v>
      </c>
      <c r="K338" s="452"/>
      <c r="L338" s="451"/>
      <c r="M338" s="452" t="s">
        <v>622</v>
      </c>
      <c r="N338" s="452"/>
      <c r="O338" s="455"/>
    </row>
    <row r="339" spans="1:15" ht="10.5" customHeight="1">
      <c r="A339" s="451"/>
      <c r="B339" s="452"/>
      <c r="C339" s="452"/>
      <c r="D339" s="457" t="s">
        <v>814</v>
      </c>
      <c r="E339" s="452"/>
      <c r="F339" s="453"/>
      <c r="G339" s="452"/>
      <c r="H339" s="452"/>
      <c r="I339" s="2"/>
      <c r="J339" s="456" t="s">
        <v>534</v>
      </c>
      <c r="K339" s="452"/>
      <c r="L339" s="452"/>
      <c r="M339" s="452" t="s">
        <v>535</v>
      </c>
      <c r="N339" s="452"/>
      <c r="O339" s="454"/>
    </row>
    <row r="340" spans="1:15" ht="30.75" customHeight="1">
      <c r="A340" s="3" t="s">
        <v>0</v>
      </c>
      <c r="B340" s="33"/>
      <c r="C340" s="4"/>
      <c r="D340" s="109" t="s">
        <v>68</v>
      </c>
      <c r="E340" s="381"/>
      <c r="F340" s="4"/>
      <c r="G340" s="4"/>
      <c r="H340" s="4"/>
      <c r="I340" s="4"/>
      <c r="J340" s="4"/>
      <c r="K340" s="4"/>
      <c r="L340" s="5"/>
      <c r="M340" s="4"/>
      <c r="N340" s="4"/>
      <c r="O340" s="27"/>
    </row>
    <row r="341" spans="1:15" ht="22.5" customHeight="1">
      <c r="A341" s="6"/>
      <c r="B341" s="110" t="s">
        <v>67</v>
      </c>
      <c r="C341" s="7"/>
      <c r="D341" s="7"/>
      <c r="E341" s="317"/>
      <c r="F341" s="7"/>
      <c r="G341" s="7"/>
      <c r="H341" s="7"/>
      <c r="I341" s="8"/>
      <c r="J341" s="7"/>
      <c r="K341" s="7"/>
      <c r="L341" s="9"/>
      <c r="M341" s="7"/>
      <c r="N341" s="7"/>
      <c r="O341" s="402" t="s">
        <v>1245</v>
      </c>
    </row>
    <row r="342" spans="1:15" ht="27" customHeight="1">
      <c r="A342" s="10"/>
      <c r="B342" s="44"/>
      <c r="C342" s="11"/>
      <c r="D342" s="95" t="s">
        <v>1462</v>
      </c>
      <c r="E342" s="318"/>
      <c r="F342" s="12"/>
      <c r="G342" s="12"/>
      <c r="H342" s="12"/>
      <c r="I342" s="12"/>
      <c r="J342" s="12"/>
      <c r="K342" s="12"/>
      <c r="L342" s="9"/>
      <c r="M342" s="12"/>
      <c r="N342" s="12"/>
      <c r="O342" s="28"/>
    </row>
    <row r="343" spans="1:18" s="70" customFormat="1" ht="31.5" customHeight="1">
      <c r="A343" s="124" t="s">
        <v>497</v>
      </c>
      <c r="B343" s="146" t="s">
        <v>498</v>
      </c>
      <c r="C343" s="146" t="s">
        <v>1</v>
      </c>
      <c r="D343" s="146" t="s">
        <v>496</v>
      </c>
      <c r="E343" s="376" t="s">
        <v>507</v>
      </c>
      <c r="F343" s="138" t="s">
        <v>493</v>
      </c>
      <c r="G343" s="138" t="s">
        <v>494</v>
      </c>
      <c r="H343" s="138" t="s">
        <v>33</v>
      </c>
      <c r="I343" s="138" t="s">
        <v>400</v>
      </c>
      <c r="J343" s="138" t="s">
        <v>17</v>
      </c>
      <c r="K343" s="310" t="s">
        <v>18</v>
      </c>
      <c r="L343" s="1016" t="s">
        <v>503</v>
      </c>
      <c r="M343" s="138" t="s">
        <v>30</v>
      </c>
      <c r="N343" s="138" t="s">
        <v>29</v>
      </c>
      <c r="O343" s="147" t="s">
        <v>19</v>
      </c>
      <c r="P343" s="1062"/>
      <c r="Q343" s="1062"/>
      <c r="R343" s="1062"/>
    </row>
    <row r="344" spans="1:15" ht="19.5" customHeight="1">
      <c r="A344" s="812" t="s">
        <v>56</v>
      </c>
      <c r="B344" s="813"/>
      <c r="C344" s="814"/>
      <c r="D344" s="815"/>
      <c r="E344" s="816"/>
      <c r="F344" s="813"/>
      <c r="G344" s="813"/>
      <c r="H344" s="813"/>
      <c r="I344" s="813"/>
      <c r="J344" s="813"/>
      <c r="K344" s="813"/>
      <c r="L344" s="813"/>
      <c r="M344" s="813"/>
      <c r="N344" s="813"/>
      <c r="O344" s="817"/>
    </row>
    <row r="345" spans="1:15" ht="34.5" customHeight="1">
      <c r="A345" s="1073">
        <v>316</v>
      </c>
      <c r="B345" s="682" t="s">
        <v>1115</v>
      </c>
      <c r="C345" s="443" t="s">
        <v>1116</v>
      </c>
      <c r="D345" s="443" t="s">
        <v>10</v>
      </c>
      <c r="E345" s="389">
        <v>15</v>
      </c>
      <c r="F345" s="718">
        <v>1483</v>
      </c>
      <c r="G345" s="139">
        <v>0</v>
      </c>
      <c r="H345" s="718">
        <v>0</v>
      </c>
      <c r="I345" s="682">
        <v>0</v>
      </c>
      <c r="J345" s="718">
        <v>0</v>
      </c>
      <c r="K345" s="718">
        <v>117</v>
      </c>
      <c r="L345" s="718">
        <v>0</v>
      </c>
      <c r="M345" s="139">
        <v>0</v>
      </c>
      <c r="N345" s="130">
        <f>F345+G345+H345+I345-J345+K345-L345-M345</f>
        <v>1600</v>
      </c>
      <c r="O345" s="390"/>
    </row>
    <row r="346" spans="1:15" ht="34.5" customHeight="1">
      <c r="A346" s="748">
        <v>318</v>
      </c>
      <c r="B346" s="384" t="s">
        <v>1126</v>
      </c>
      <c r="C346" s="131" t="s">
        <v>1127</v>
      </c>
      <c r="D346" s="131" t="s">
        <v>10</v>
      </c>
      <c r="E346" s="353">
        <v>15</v>
      </c>
      <c r="F346" s="262">
        <v>1697</v>
      </c>
      <c r="G346" s="130">
        <v>0</v>
      </c>
      <c r="H346" s="262">
        <v>0</v>
      </c>
      <c r="I346" s="384">
        <v>0</v>
      </c>
      <c r="J346" s="262">
        <v>0</v>
      </c>
      <c r="K346" s="262">
        <v>103</v>
      </c>
      <c r="L346" s="262">
        <v>0</v>
      </c>
      <c r="M346" s="130">
        <v>0</v>
      </c>
      <c r="N346" s="130">
        <f>F346+G346+H346+I346-J346+K346-L346-M346</f>
        <v>1800</v>
      </c>
      <c r="O346" s="133"/>
    </row>
    <row r="347" spans="1:15" ht="34.5" customHeight="1">
      <c r="A347" s="748">
        <v>321</v>
      </c>
      <c r="B347" s="384" t="s">
        <v>1128</v>
      </c>
      <c r="C347" s="131" t="s">
        <v>1129</v>
      </c>
      <c r="D347" s="131" t="s">
        <v>11</v>
      </c>
      <c r="E347" s="353">
        <v>15</v>
      </c>
      <c r="F347" s="262">
        <v>2396</v>
      </c>
      <c r="G347" s="130">
        <v>0</v>
      </c>
      <c r="H347" s="262">
        <v>0</v>
      </c>
      <c r="I347" s="384">
        <v>0</v>
      </c>
      <c r="J347" s="262">
        <v>0</v>
      </c>
      <c r="K347" s="262">
        <v>4</v>
      </c>
      <c r="L347" s="262">
        <v>0</v>
      </c>
      <c r="M347" s="130">
        <v>0</v>
      </c>
      <c r="N347" s="130">
        <f>F347+G347+H347+I347-J347+K347-L347-M347</f>
        <v>2400</v>
      </c>
      <c r="O347" s="133"/>
    </row>
    <row r="348" spans="1:15" ht="34.5" customHeight="1">
      <c r="A348" s="748">
        <v>341</v>
      </c>
      <c r="B348" s="384" t="s">
        <v>1150</v>
      </c>
      <c r="C348" s="131" t="s">
        <v>1151</v>
      </c>
      <c r="D348" s="131" t="s">
        <v>11</v>
      </c>
      <c r="E348" s="353">
        <v>15</v>
      </c>
      <c r="F348" s="262">
        <v>1923</v>
      </c>
      <c r="G348" s="130">
        <v>0</v>
      </c>
      <c r="H348" s="262">
        <v>0</v>
      </c>
      <c r="I348" s="384">
        <v>0</v>
      </c>
      <c r="J348" s="262">
        <v>0</v>
      </c>
      <c r="K348" s="262">
        <v>77</v>
      </c>
      <c r="L348" s="262">
        <v>0</v>
      </c>
      <c r="M348" s="130">
        <v>0</v>
      </c>
      <c r="N348" s="130">
        <f>F348+G348+H348+I348-J348+K348-L348-M348</f>
        <v>2000</v>
      </c>
      <c r="O348" s="133"/>
    </row>
    <row r="349" spans="1:15" ht="25.5" customHeight="1" hidden="1">
      <c r="A349" s="757"/>
      <c r="B349" s="758"/>
      <c r="C349" s="759"/>
      <c r="D349" s="759"/>
      <c r="E349" s="760"/>
      <c r="F349" s="761">
        <f>SUM(F345:F348)</f>
        <v>7499</v>
      </c>
      <c r="G349" s="761">
        <f aca="true" t="shared" si="57" ref="G349:N349">SUM(G345:G348)</f>
        <v>0</v>
      </c>
      <c r="H349" s="761">
        <f t="shared" si="57"/>
        <v>0</v>
      </c>
      <c r="I349" s="761">
        <f t="shared" si="57"/>
        <v>0</v>
      </c>
      <c r="J349" s="761">
        <f t="shared" si="57"/>
        <v>0</v>
      </c>
      <c r="K349" s="761">
        <f t="shared" si="57"/>
        <v>301</v>
      </c>
      <c r="L349" s="761">
        <f t="shared" si="57"/>
        <v>0</v>
      </c>
      <c r="M349" s="761">
        <f t="shared" si="57"/>
        <v>0</v>
      </c>
      <c r="N349" s="761">
        <f t="shared" si="57"/>
        <v>7800</v>
      </c>
      <c r="O349" s="831"/>
    </row>
    <row r="350" spans="1:18" s="103" customFormat="1" ht="18" customHeight="1">
      <c r="A350" s="716" t="s">
        <v>69</v>
      </c>
      <c r="B350" s="710"/>
      <c r="C350" s="711"/>
      <c r="D350" s="712"/>
      <c r="E350" s="713"/>
      <c r="F350" s="925">
        <f aca="true" t="shared" si="58" ref="F350:N350">F312+F336+F349</f>
        <v>60489</v>
      </c>
      <c r="G350" s="925">
        <f t="shared" si="58"/>
        <v>12200</v>
      </c>
      <c r="H350" s="925">
        <f t="shared" si="58"/>
        <v>0</v>
      </c>
      <c r="I350" s="925">
        <f t="shared" si="58"/>
        <v>0</v>
      </c>
      <c r="J350" s="925">
        <f t="shared" si="58"/>
        <v>219</v>
      </c>
      <c r="K350" s="925">
        <f t="shared" si="58"/>
        <v>1647</v>
      </c>
      <c r="L350" s="925">
        <f t="shared" si="58"/>
        <v>900</v>
      </c>
      <c r="M350" s="925">
        <f t="shared" si="58"/>
        <v>0</v>
      </c>
      <c r="N350" s="925">
        <f t="shared" si="58"/>
        <v>73217</v>
      </c>
      <c r="O350" s="651"/>
      <c r="P350" s="106"/>
      <c r="Q350" s="106"/>
      <c r="R350" s="106"/>
    </row>
    <row r="351" spans="1:15" ht="24" customHeight="1">
      <c r="A351" s="818" t="s">
        <v>396</v>
      </c>
      <c r="B351" s="819"/>
      <c r="C351" s="820"/>
      <c r="D351" s="820"/>
      <c r="E351" s="821"/>
      <c r="F351" s="819"/>
      <c r="G351" s="819"/>
      <c r="H351" s="819"/>
      <c r="I351" s="819"/>
      <c r="J351" s="819"/>
      <c r="K351" s="819"/>
      <c r="L351" s="1000"/>
      <c r="M351" s="819"/>
      <c r="N351" s="819"/>
      <c r="O351" s="822"/>
    </row>
    <row r="352" spans="1:15" ht="34.5" customHeight="1">
      <c r="A352" s="748">
        <v>55</v>
      </c>
      <c r="B352" s="262" t="s">
        <v>397</v>
      </c>
      <c r="C352" s="131" t="s">
        <v>475</v>
      </c>
      <c r="D352" s="131" t="s">
        <v>282</v>
      </c>
      <c r="E352" s="353">
        <v>15</v>
      </c>
      <c r="F352" s="262">
        <v>1966</v>
      </c>
      <c r="G352" s="262">
        <v>2100</v>
      </c>
      <c r="H352" s="262">
        <v>0</v>
      </c>
      <c r="I352" s="262">
        <v>0</v>
      </c>
      <c r="J352" s="262">
        <v>0</v>
      </c>
      <c r="K352" s="262">
        <v>74</v>
      </c>
      <c r="L352" s="262">
        <v>0</v>
      </c>
      <c r="M352" s="262">
        <v>0</v>
      </c>
      <c r="N352" s="130">
        <f>F352+G352+H352+I352-J352+K352-L352-M352</f>
        <v>4140</v>
      </c>
      <c r="O352" s="312"/>
    </row>
    <row r="353" spans="1:15" ht="34.5" customHeight="1">
      <c r="A353" s="769">
        <v>56</v>
      </c>
      <c r="B353" s="497" t="s">
        <v>398</v>
      </c>
      <c r="C353" s="141" t="s">
        <v>476</v>
      </c>
      <c r="D353" s="141" t="s">
        <v>282</v>
      </c>
      <c r="E353" s="393">
        <v>15</v>
      </c>
      <c r="F353" s="497">
        <v>1966</v>
      </c>
      <c r="G353" s="497">
        <v>1250</v>
      </c>
      <c r="H353" s="497">
        <v>0</v>
      </c>
      <c r="I353" s="497">
        <v>0</v>
      </c>
      <c r="J353" s="497">
        <v>0</v>
      </c>
      <c r="K353" s="497">
        <v>74</v>
      </c>
      <c r="L353" s="497">
        <v>0</v>
      </c>
      <c r="M353" s="497">
        <v>0</v>
      </c>
      <c r="N353" s="130">
        <f>F353+G353+H353+I353-J353+K353-L353-M353</f>
        <v>3290</v>
      </c>
      <c r="O353" s="394"/>
    </row>
    <row r="354" spans="1:15" ht="34.5" customHeight="1">
      <c r="A354" s="769">
        <v>91</v>
      </c>
      <c r="B354" s="140" t="s">
        <v>1357</v>
      </c>
      <c r="C354" s="141" t="s">
        <v>1385</v>
      </c>
      <c r="D354" s="141" t="s">
        <v>282</v>
      </c>
      <c r="E354" s="393">
        <v>15</v>
      </c>
      <c r="F354" s="497">
        <v>2396</v>
      </c>
      <c r="G354" s="497">
        <v>1500</v>
      </c>
      <c r="H354" s="497">
        <v>0</v>
      </c>
      <c r="I354" s="497">
        <v>0</v>
      </c>
      <c r="J354" s="497">
        <v>0</v>
      </c>
      <c r="K354" s="497">
        <v>4</v>
      </c>
      <c r="L354" s="497">
        <v>0</v>
      </c>
      <c r="M354" s="497">
        <v>0</v>
      </c>
      <c r="N354" s="130">
        <f>F354+G354+H354+I354-J354+K354-L354-M354</f>
        <v>3900</v>
      </c>
      <c r="O354" s="394"/>
    </row>
    <row r="355" spans="1:15" ht="34.5" customHeight="1">
      <c r="A355" s="769">
        <v>187</v>
      </c>
      <c r="B355" s="140" t="s">
        <v>947</v>
      </c>
      <c r="C355" s="141" t="s">
        <v>948</v>
      </c>
      <c r="D355" s="141" t="s">
        <v>10</v>
      </c>
      <c r="E355" s="393">
        <v>15</v>
      </c>
      <c r="F355" s="140">
        <v>1817</v>
      </c>
      <c r="G355" s="497">
        <v>0</v>
      </c>
      <c r="H355" s="140">
        <v>0</v>
      </c>
      <c r="I355" s="140">
        <v>0</v>
      </c>
      <c r="J355" s="140">
        <v>0</v>
      </c>
      <c r="K355" s="140">
        <v>83</v>
      </c>
      <c r="L355" s="140">
        <v>0</v>
      </c>
      <c r="M355" s="140">
        <v>0</v>
      </c>
      <c r="N355" s="130">
        <f aca="true" t="shared" si="59" ref="N355:N360">F355+G355+H355+I355-J355+K355-L355-M355</f>
        <v>1900</v>
      </c>
      <c r="O355" s="394"/>
    </row>
    <row r="356" spans="1:15" ht="34.5" customHeight="1">
      <c r="A356" s="769">
        <v>214</v>
      </c>
      <c r="B356" s="140" t="s">
        <v>617</v>
      </c>
      <c r="C356" s="141" t="s">
        <v>618</v>
      </c>
      <c r="D356" s="141" t="s">
        <v>282</v>
      </c>
      <c r="E356" s="393">
        <v>15</v>
      </c>
      <c r="F356" s="497">
        <v>2000</v>
      </c>
      <c r="G356" s="497">
        <v>0</v>
      </c>
      <c r="H356" s="497">
        <v>0</v>
      </c>
      <c r="I356" s="497">
        <v>0</v>
      </c>
      <c r="J356" s="497">
        <v>0</v>
      </c>
      <c r="K356" s="497">
        <v>72</v>
      </c>
      <c r="L356" s="497">
        <v>0</v>
      </c>
      <c r="M356" s="497">
        <v>0</v>
      </c>
      <c r="N356" s="130">
        <f t="shared" si="59"/>
        <v>2072</v>
      </c>
      <c r="O356" s="394"/>
    </row>
    <row r="357" spans="1:15" ht="34.5" customHeight="1">
      <c r="A357" s="769">
        <v>248</v>
      </c>
      <c r="B357" s="140" t="s">
        <v>842</v>
      </c>
      <c r="C357" s="141" t="s">
        <v>862</v>
      </c>
      <c r="D357" s="141" t="s">
        <v>282</v>
      </c>
      <c r="E357" s="393">
        <v>15</v>
      </c>
      <c r="F357" s="497">
        <v>1923</v>
      </c>
      <c r="G357" s="497">
        <v>0</v>
      </c>
      <c r="H357" s="497">
        <v>0</v>
      </c>
      <c r="I357" s="497">
        <v>0</v>
      </c>
      <c r="J357" s="497">
        <v>0</v>
      </c>
      <c r="K357" s="497">
        <v>77</v>
      </c>
      <c r="L357" s="497">
        <v>0</v>
      </c>
      <c r="M357" s="497">
        <v>0</v>
      </c>
      <c r="N357" s="130">
        <f t="shared" si="59"/>
        <v>2000</v>
      </c>
      <c r="O357" s="394"/>
    </row>
    <row r="358" spans="1:15" ht="34.5" customHeight="1">
      <c r="A358" s="769">
        <v>267</v>
      </c>
      <c r="B358" s="140" t="s">
        <v>896</v>
      </c>
      <c r="C358" s="141" t="s">
        <v>910</v>
      </c>
      <c r="D358" s="141" t="s">
        <v>282</v>
      </c>
      <c r="E358" s="393">
        <v>15</v>
      </c>
      <c r="F358" s="497">
        <v>2509</v>
      </c>
      <c r="G358" s="497">
        <v>1550</v>
      </c>
      <c r="H358" s="140">
        <v>0</v>
      </c>
      <c r="I358" s="497">
        <v>0</v>
      </c>
      <c r="J358" s="497">
        <v>9</v>
      </c>
      <c r="K358" s="497">
        <v>0</v>
      </c>
      <c r="L358" s="497">
        <v>0</v>
      </c>
      <c r="M358" s="497">
        <v>0</v>
      </c>
      <c r="N358" s="130">
        <f>F358+G358+H358+I358-J358+K358-L358-M358</f>
        <v>4050</v>
      </c>
      <c r="O358" s="394"/>
    </row>
    <row r="359" spans="1:15" ht="34.5" customHeight="1">
      <c r="A359" s="769">
        <v>298</v>
      </c>
      <c r="B359" s="140" t="s">
        <v>1048</v>
      </c>
      <c r="C359" s="141" t="s">
        <v>1049</v>
      </c>
      <c r="D359" s="141" t="s">
        <v>11</v>
      </c>
      <c r="E359" s="393">
        <v>15</v>
      </c>
      <c r="F359" s="497">
        <v>2140</v>
      </c>
      <c r="G359" s="497">
        <v>1350</v>
      </c>
      <c r="H359" s="140">
        <v>0</v>
      </c>
      <c r="I359" s="497">
        <v>0</v>
      </c>
      <c r="J359" s="497">
        <v>0</v>
      </c>
      <c r="K359" s="497">
        <v>60</v>
      </c>
      <c r="L359" s="497">
        <v>0</v>
      </c>
      <c r="M359" s="497">
        <v>0</v>
      </c>
      <c r="N359" s="130">
        <f>F359+G359+H359+I359-J359+K359-L359-M359</f>
        <v>3550</v>
      </c>
      <c r="O359" s="394"/>
    </row>
    <row r="360" spans="1:15" ht="34.5" customHeight="1">
      <c r="A360" s="769">
        <v>317</v>
      </c>
      <c r="B360" s="140" t="s">
        <v>1130</v>
      </c>
      <c r="C360" s="141" t="s">
        <v>1131</v>
      </c>
      <c r="D360" s="141" t="s">
        <v>11</v>
      </c>
      <c r="E360" s="393">
        <v>15</v>
      </c>
      <c r="F360" s="497">
        <v>1923</v>
      </c>
      <c r="G360" s="497">
        <v>0</v>
      </c>
      <c r="H360" s="140">
        <v>0</v>
      </c>
      <c r="I360" s="497">
        <v>0</v>
      </c>
      <c r="J360" s="497">
        <v>0</v>
      </c>
      <c r="K360" s="497">
        <v>77</v>
      </c>
      <c r="L360" s="497">
        <v>0</v>
      </c>
      <c r="M360" s="497">
        <v>0</v>
      </c>
      <c r="N360" s="130">
        <f t="shared" si="59"/>
        <v>2000</v>
      </c>
      <c r="O360" s="394"/>
    </row>
    <row r="361" spans="1:15" ht="17.25" customHeight="1">
      <c r="A361" s="660" t="s">
        <v>69</v>
      </c>
      <c r="B361" s="661"/>
      <c r="C361" s="662"/>
      <c r="D361" s="662"/>
      <c r="E361" s="663"/>
      <c r="F361" s="664">
        <f>SUM(F352:F360)</f>
        <v>18640</v>
      </c>
      <c r="G361" s="664">
        <f>SUM(G352:G360)</f>
        <v>7750</v>
      </c>
      <c r="H361" s="664">
        <f aca="true" t="shared" si="60" ref="H361:M361">SUM(H352:H360)</f>
        <v>0</v>
      </c>
      <c r="I361" s="664">
        <f t="shared" si="60"/>
        <v>0</v>
      </c>
      <c r="J361" s="664">
        <f t="shared" si="60"/>
        <v>9</v>
      </c>
      <c r="K361" s="664">
        <f t="shared" si="60"/>
        <v>521</v>
      </c>
      <c r="L361" s="664">
        <f t="shared" si="60"/>
        <v>0</v>
      </c>
      <c r="M361" s="664">
        <f t="shared" si="60"/>
        <v>0</v>
      </c>
      <c r="N361" s="664">
        <f>SUM(N352:N360)</f>
        <v>26902</v>
      </c>
      <c r="O361" s="665"/>
    </row>
    <row r="362" spans="1:18" s="23" customFormat="1" ht="21" customHeight="1">
      <c r="A362" s="56"/>
      <c r="B362" s="52" t="s">
        <v>31</v>
      </c>
      <c r="C362" s="57"/>
      <c r="D362" s="57"/>
      <c r="E362" s="338"/>
      <c r="F362" s="57">
        <f>F349+F361</f>
        <v>26139</v>
      </c>
      <c r="G362" s="57">
        <f>G349+G361</f>
        <v>7750</v>
      </c>
      <c r="H362" s="57">
        <f aca="true" t="shared" si="61" ref="H362:M362">H349+H361</f>
        <v>0</v>
      </c>
      <c r="I362" s="57">
        <f t="shared" si="61"/>
        <v>0</v>
      </c>
      <c r="J362" s="57">
        <f t="shared" si="61"/>
        <v>9</v>
      </c>
      <c r="K362" s="57">
        <f t="shared" si="61"/>
        <v>822</v>
      </c>
      <c r="L362" s="57">
        <f t="shared" si="61"/>
        <v>0</v>
      </c>
      <c r="M362" s="57">
        <f t="shared" si="61"/>
        <v>0</v>
      </c>
      <c r="N362" s="57">
        <f>N349+N361</f>
        <v>34702</v>
      </c>
      <c r="O362" s="57"/>
      <c r="P362" s="1060"/>
      <c r="Q362" s="1060"/>
      <c r="R362" s="1060"/>
    </row>
    <row r="363" spans="1:18" s="103" customFormat="1" ht="22.5" customHeight="1">
      <c r="A363" s="451"/>
      <c r="B363" s="452"/>
      <c r="C363" s="452"/>
      <c r="D363" s="452"/>
      <c r="E363" s="452" t="s">
        <v>536</v>
      </c>
      <c r="F363" s="453"/>
      <c r="G363" s="452"/>
      <c r="H363" s="452"/>
      <c r="J363" s="457" t="s">
        <v>537</v>
      </c>
      <c r="K363" s="452"/>
      <c r="L363" s="452"/>
      <c r="N363" s="452" t="s">
        <v>537</v>
      </c>
      <c r="O363" s="454"/>
      <c r="P363" s="106"/>
      <c r="Q363" s="106"/>
      <c r="R363" s="106"/>
    </row>
    <row r="364" spans="1:15" ht="12.75" customHeight="1">
      <c r="A364" s="451" t="s">
        <v>545</v>
      </c>
      <c r="B364" s="452"/>
      <c r="C364" s="452"/>
      <c r="D364" s="452" t="s">
        <v>813</v>
      </c>
      <c r="E364" s="452"/>
      <c r="F364" s="453"/>
      <c r="G364" s="452"/>
      <c r="H364" s="452"/>
      <c r="J364" s="457" t="s">
        <v>621</v>
      </c>
      <c r="K364" s="452"/>
      <c r="L364" s="451"/>
      <c r="M364" s="452" t="s">
        <v>622</v>
      </c>
      <c r="N364" s="452"/>
      <c r="O364" s="455"/>
    </row>
    <row r="365" spans="1:15" ht="12.75" customHeight="1">
      <c r="A365" s="451"/>
      <c r="B365" s="452"/>
      <c r="C365" s="452"/>
      <c r="D365" s="452" t="s">
        <v>1053</v>
      </c>
      <c r="E365" s="452"/>
      <c r="F365" s="453"/>
      <c r="G365" s="452"/>
      <c r="H365" s="452"/>
      <c r="J365" s="456" t="s">
        <v>534</v>
      </c>
      <c r="K365" s="452"/>
      <c r="L365" s="452"/>
      <c r="M365" s="452" t="s">
        <v>535</v>
      </c>
      <c r="N365" s="452"/>
      <c r="O365" s="454"/>
    </row>
    <row r="366" spans="1:15" ht="30.75" customHeight="1">
      <c r="A366" s="3" t="s">
        <v>0</v>
      </c>
      <c r="B366" s="20"/>
      <c r="C366" s="4"/>
      <c r="D366" s="93" t="s">
        <v>68</v>
      </c>
      <c r="E366" s="327"/>
      <c r="F366" s="4"/>
      <c r="G366" s="4"/>
      <c r="H366" s="4"/>
      <c r="I366" s="4"/>
      <c r="J366" s="4"/>
      <c r="K366" s="4"/>
      <c r="L366" s="5"/>
      <c r="M366" s="4"/>
      <c r="N366" s="4"/>
      <c r="O366" s="27"/>
    </row>
    <row r="367" spans="1:15" ht="18.75">
      <c r="A367" s="6"/>
      <c r="B367" s="98" t="s">
        <v>1056</v>
      </c>
      <c r="C367" s="7"/>
      <c r="D367" s="7"/>
      <c r="E367" s="317"/>
      <c r="F367" s="7"/>
      <c r="G367" s="7"/>
      <c r="H367" s="7"/>
      <c r="I367" s="8"/>
      <c r="J367" s="7"/>
      <c r="K367" s="7"/>
      <c r="L367" s="9"/>
      <c r="M367" s="7"/>
      <c r="N367" s="7"/>
      <c r="O367" s="402" t="s">
        <v>1246</v>
      </c>
    </row>
    <row r="368" spans="1:15" ht="24.75">
      <c r="A368" s="10"/>
      <c r="B368" s="44"/>
      <c r="C368" s="11"/>
      <c r="D368" s="95" t="s">
        <v>1462</v>
      </c>
      <c r="E368" s="318"/>
      <c r="F368" s="12"/>
      <c r="G368" s="12"/>
      <c r="H368" s="12"/>
      <c r="I368" s="12"/>
      <c r="J368" s="12"/>
      <c r="K368" s="12"/>
      <c r="L368" s="13"/>
      <c r="M368" s="12"/>
      <c r="N368" s="12"/>
      <c r="O368" s="28"/>
    </row>
    <row r="369" spans="1:18" s="70" customFormat="1" ht="31.5" customHeight="1" thickBot="1">
      <c r="A369" s="46" t="s">
        <v>497</v>
      </c>
      <c r="B369" s="62" t="s">
        <v>498</v>
      </c>
      <c r="C369" s="62" t="s">
        <v>1</v>
      </c>
      <c r="D369" s="62" t="s">
        <v>496</v>
      </c>
      <c r="E369" s="339" t="s">
        <v>507</v>
      </c>
      <c r="F369" s="26" t="s">
        <v>493</v>
      </c>
      <c r="G369" s="26" t="s">
        <v>494</v>
      </c>
      <c r="H369" s="26" t="s">
        <v>33</v>
      </c>
      <c r="I369" s="26" t="s">
        <v>400</v>
      </c>
      <c r="J369" s="26" t="s">
        <v>17</v>
      </c>
      <c r="K369" s="26" t="s">
        <v>18</v>
      </c>
      <c r="L369" s="26" t="s">
        <v>503</v>
      </c>
      <c r="M369" s="26" t="s">
        <v>30</v>
      </c>
      <c r="N369" s="26" t="s">
        <v>29</v>
      </c>
      <c r="O369" s="63" t="s">
        <v>19</v>
      </c>
      <c r="P369" s="1062"/>
      <c r="Q369" s="1062"/>
      <c r="R369" s="1062"/>
    </row>
    <row r="370" spans="1:15" ht="21" customHeight="1" thickTop="1">
      <c r="A370" s="824" t="s">
        <v>1057</v>
      </c>
      <c r="B370" s="804"/>
      <c r="C370" s="805"/>
      <c r="D370" s="805"/>
      <c r="E370" s="806"/>
      <c r="F370" s="804"/>
      <c r="G370" s="804"/>
      <c r="H370" s="804"/>
      <c r="I370" s="804"/>
      <c r="J370" s="804"/>
      <c r="K370" s="804"/>
      <c r="L370" s="804"/>
      <c r="M370" s="804"/>
      <c r="N370" s="804"/>
      <c r="O370" s="708"/>
    </row>
    <row r="371" spans="1:15" ht="36" customHeight="1">
      <c r="A371" s="108">
        <v>322</v>
      </c>
      <c r="B371" s="745" t="s">
        <v>1017</v>
      </c>
      <c r="C371" s="43" t="s">
        <v>1082</v>
      </c>
      <c r="D371" s="410" t="s">
        <v>1018</v>
      </c>
      <c r="E371" s="377">
        <v>15</v>
      </c>
      <c r="F371" s="65">
        <v>2691</v>
      </c>
      <c r="G371" s="65">
        <v>0</v>
      </c>
      <c r="H371" s="65">
        <v>0</v>
      </c>
      <c r="I371" s="65">
        <v>0</v>
      </c>
      <c r="J371" s="65">
        <v>43</v>
      </c>
      <c r="K371" s="65">
        <v>0</v>
      </c>
      <c r="L371" s="65">
        <v>0</v>
      </c>
      <c r="M371" s="65">
        <v>0</v>
      </c>
      <c r="N371" s="59">
        <f>F371+G371+H371+I371-J371+K371-L371-M371</f>
        <v>2648</v>
      </c>
      <c r="O371" s="29"/>
    </row>
    <row r="372" spans="1:18" s="220" customFormat="1" ht="21" customHeight="1">
      <c r="A372" s="645"/>
      <c r="B372" s="646" t="s">
        <v>523</v>
      </c>
      <c r="C372" s="646"/>
      <c r="D372" s="646"/>
      <c r="E372" s="647"/>
      <c r="F372" s="646">
        <f>SUM(F371:F371)</f>
        <v>2691</v>
      </c>
      <c r="G372" s="646">
        <f aca="true" t="shared" si="62" ref="G372:M372">SUM(G371:G371)</f>
        <v>0</v>
      </c>
      <c r="H372" s="646">
        <f t="shared" si="62"/>
        <v>0</v>
      </c>
      <c r="I372" s="646">
        <f t="shared" si="62"/>
        <v>0</v>
      </c>
      <c r="J372" s="646">
        <f>SUM(J371:J371)</f>
        <v>43</v>
      </c>
      <c r="K372" s="646">
        <f>SUM(K371:K371)</f>
        <v>0</v>
      </c>
      <c r="L372" s="646">
        <f t="shared" si="62"/>
        <v>0</v>
      </c>
      <c r="M372" s="646">
        <f t="shared" si="62"/>
        <v>0</v>
      </c>
      <c r="N372" s="646">
        <f>SUM(N371:N371)</f>
        <v>2648</v>
      </c>
      <c r="O372" s="646"/>
      <c r="P372" s="1063"/>
      <c r="Q372" s="1063"/>
      <c r="R372" s="1063"/>
    </row>
    <row r="373" spans="1:15" ht="21" customHeight="1">
      <c r="A373" s="100" t="s">
        <v>978</v>
      </c>
      <c r="B373" s="79"/>
      <c r="C373" s="81"/>
      <c r="D373" s="82"/>
      <c r="E373" s="343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5" ht="36" customHeight="1">
      <c r="A374" s="15">
        <v>13</v>
      </c>
      <c r="B374" s="15" t="s">
        <v>1177</v>
      </c>
      <c r="C374" s="43" t="s">
        <v>1178</v>
      </c>
      <c r="D374" s="410" t="s">
        <v>216</v>
      </c>
      <c r="E374" s="377">
        <v>15</v>
      </c>
      <c r="F374" s="65">
        <v>4420</v>
      </c>
      <c r="G374" s="65">
        <v>940</v>
      </c>
      <c r="H374" s="65">
        <v>0</v>
      </c>
      <c r="I374" s="65">
        <v>0</v>
      </c>
      <c r="J374" s="65">
        <v>420</v>
      </c>
      <c r="K374" s="65">
        <v>0</v>
      </c>
      <c r="L374" s="65">
        <v>0</v>
      </c>
      <c r="M374" s="65">
        <v>0</v>
      </c>
      <c r="N374" s="59">
        <f aca="true" t="shared" si="63" ref="N374:N379">F374+G374+H374+I374-J374+K374-L374-M374</f>
        <v>4940</v>
      </c>
      <c r="O374" s="29"/>
    </row>
    <row r="375" spans="1:15" ht="36" customHeight="1">
      <c r="A375" s="15">
        <v>29</v>
      </c>
      <c r="B375" s="15" t="s">
        <v>1179</v>
      </c>
      <c r="C375" s="43" t="s">
        <v>1180</v>
      </c>
      <c r="D375" s="410" t="s">
        <v>981</v>
      </c>
      <c r="E375" s="377">
        <v>15</v>
      </c>
      <c r="F375" s="65">
        <v>2140</v>
      </c>
      <c r="G375" s="65">
        <v>615</v>
      </c>
      <c r="H375" s="65">
        <v>0</v>
      </c>
      <c r="I375" s="65">
        <v>0</v>
      </c>
      <c r="J375" s="65">
        <v>0</v>
      </c>
      <c r="K375" s="65">
        <v>60</v>
      </c>
      <c r="L375" s="65">
        <v>0</v>
      </c>
      <c r="M375" s="65">
        <v>0</v>
      </c>
      <c r="N375" s="59">
        <f t="shared" si="63"/>
        <v>2815</v>
      </c>
      <c r="O375" s="29"/>
    </row>
    <row r="376" spans="1:15" ht="36" customHeight="1">
      <c r="A376" s="15">
        <v>75</v>
      </c>
      <c r="B376" s="15" t="s">
        <v>1334</v>
      </c>
      <c r="C376" s="43" t="s">
        <v>1335</v>
      </c>
      <c r="D376" s="410" t="s">
        <v>488</v>
      </c>
      <c r="E376" s="377">
        <v>15</v>
      </c>
      <c r="F376" s="65">
        <v>1870</v>
      </c>
      <c r="G376" s="65">
        <v>0</v>
      </c>
      <c r="H376" s="65">
        <v>0</v>
      </c>
      <c r="I376" s="65">
        <v>0</v>
      </c>
      <c r="J376" s="65">
        <v>0</v>
      </c>
      <c r="K376" s="65">
        <v>80</v>
      </c>
      <c r="L376" s="65">
        <v>300</v>
      </c>
      <c r="M376" s="65">
        <v>0</v>
      </c>
      <c r="N376" s="59">
        <f t="shared" si="63"/>
        <v>1650</v>
      </c>
      <c r="O376" s="29"/>
    </row>
    <row r="377" spans="1:15" ht="36" customHeight="1">
      <c r="A377" s="15">
        <v>122</v>
      </c>
      <c r="B377" s="15" t="s">
        <v>1392</v>
      </c>
      <c r="C377" s="43" t="s">
        <v>1390</v>
      </c>
      <c r="D377" s="410" t="s">
        <v>488</v>
      </c>
      <c r="E377" s="377">
        <v>15</v>
      </c>
      <c r="F377" s="65">
        <v>1852</v>
      </c>
      <c r="G377" s="65">
        <v>0</v>
      </c>
      <c r="H377" s="65">
        <v>0</v>
      </c>
      <c r="I377" s="65">
        <v>0</v>
      </c>
      <c r="J377" s="65">
        <v>0</v>
      </c>
      <c r="K377" s="65">
        <v>81</v>
      </c>
      <c r="L377" s="65">
        <v>0</v>
      </c>
      <c r="M377" s="65">
        <v>0</v>
      </c>
      <c r="N377" s="59">
        <f t="shared" si="63"/>
        <v>1933</v>
      </c>
      <c r="O377" s="29"/>
    </row>
    <row r="378" spans="1:15" ht="36" customHeight="1">
      <c r="A378" s="15">
        <v>324</v>
      </c>
      <c r="B378" s="15" t="s">
        <v>1012</v>
      </c>
      <c r="C378" s="43" t="s">
        <v>1079</v>
      </c>
      <c r="D378" s="410" t="s">
        <v>1013</v>
      </c>
      <c r="E378" s="377">
        <v>15</v>
      </c>
      <c r="F378" s="65">
        <v>1600</v>
      </c>
      <c r="G378" s="65">
        <v>0</v>
      </c>
      <c r="H378" s="65">
        <v>0</v>
      </c>
      <c r="I378" s="65">
        <v>0</v>
      </c>
      <c r="J378" s="65">
        <v>0</v>
      </c>
      <c r="K378" s="65">
        <v>109</v>
      </c>
      <c r="L378" s="65">
        <v>0</v>
      </c>
      <c r="M378" s="65">
        <v>0</v>
      </c>
      <c r="N378" s="59">
        <f t="shared" si="63"/>
        <v>1709</v>
      </c>
      <c r="O378" s="29"/>
    </row>
    <row r="379" spans="1:15" ht="36" customHeight="1">
      <c r="A379" s="15">
        <v>325</v>
      </c>
      <c r="B379" s="15" t="s">
        <v>1060</v>
      </c>
      <c r="C379" s="43" t="s">
        <v>1080</v>
      </c>
      <c r="D379" s="410" t="s">
        <v>1014</v>
      </c>
      <c r="E379" s="377">
        <v>15</v>
      </c>
      <c r="F379" s="65">
        <v>2316</v>
      </c>
      <c r="G379" s="65">
        <v>0</v>
      </c>
      <c r="H379" s="65">
        <v>0</v>
      </c>
      <c r="I379" s="65">
        <v>0</v>
      </c>
      <c r="J379" s="65">
        <v>0</v>
      </c>
      <c r="K379" s="65">
        <v>27</v>
      </c>
      <c r="L379" s="65">
        <v>0</v>
      </c>
      <c r="M379" s="65">
        <v>0</v>
      </c>
      <c r="N379" s="59">
        <f t="shared" si="63"/>
        <v>2343</v>
      </c>
      <c r="O379" s="29"/>
    </row>
    <row r="380" spans="1:15" ht="21" customHeight="1">
      <c r="A380" s="611" t="s">
        <v>69</v>
      </c>
      <c r="B380" s="612"/>
      <c r="C380" s="616"/>
      <c r="D380" s="635"/>
      <c r="E380" s="636"/>
      <c r="F380" s="637">
        <f aca="true" t="shared" si="64" ref="F380:M380">SUM(F374:F379)</f>
        <v>14198</v>
      </c>
      <c r="G380" s="637">
        <f>SUM(G374:G379)</f>
        <v>1555</v>
      </c>
      <c r="H380" s="637">
        <f t="shared" si="64"/>
        <v>0</v>
      </c>
      <c r="I380" s="637">
        <f t="shared" si="64"/>
        <v>0</v>
      </c>
      <c r="J380" s="637">
        <f t="shared" si="64"/>
        <v>420</v>
      </c>
      <c r="K380" s="637">
        <f t="shared" si="64"/>
        <v>357</v>
      </c>
      <c r="L380" s="637">
        <f t="shared" si="64"/>
        <v>300</v>
      </c>
      <c r="M380" s="637">
        <f t="shared" si="64"/>
        <v>0</v>
      </c>
      <c r="N380" s="637">
        <f>SUM(N374:N379)</f>
        <v>15390</v>
      </c>
      <c r="O380" s="609"/>
    </row>
    <row r="381" spans="1:15" ht="21" customHeight="1">
      <c r="A381" s="100" t="s">
        <v>979</v>
      </c>
      <c r="B381" s="79"/>
      <c r="C381" s="81"/>
      <c r="D381" s="82"/>
      <c r="E381" s="343"/>
      <c r="F381" s="79"/>
      <c r="G381" s="79"/>
      <c r="H381" s="79"/>
      <c r="I381" s="79"/>
      <c r="J381" s="79"/>
      <c r="K381" s="79"/>
      <c r="L381" s="79"/>
      <c r="M381" s="79"/>
      <c r="N381" s="79"/>
      <c r="O381" s="76"/>
    </row>
    <row r="382" spans="1:15" ht="36.75" customHeight="1">
      <c r="A382" s="15" t="s">
        <v>530</v>
      </c>
      <c r="B382" s="15" t="s">
        <v>976</v>
      </c>
      <c r="C382" s="43" t="s">
        <v>1088</v>
      </c>
      <c r="D382" s="410" t="s">
        <v>977</v>
      </c>
      <c r="E382" s="377">
        <v>15</v>
      </c>
      <c r="F382" s="65">
        <v>2100</v>
      </c>
      <c r="G382" s="65">
        <v>0</v>
      </c>
      <c r="H382" s="65">
        <v>0</v>
      </c>
      <c r="I382" s="65">
        <v>0</v>
      </c>
      <c r="J382" s="65">
        <v>0</v>
      </c>
      <c r="K382" s="65">
        <v>64</v>
      </c>
      <c r="L382" s="65">
        <v>0</v>
      </c>
      <c r="M382" s="65">
        <v>0</v>
      </c>
      <c r="N382" s="59">
        <f>F382+G382+H382+I382-J382+K382-L382-M382</f>
        <v>2164</v>
      </c>
      <c r="O382" s="29"/>
    </row>
    <row r="383" spans="1:18" s="41" customFormat="1" ht="36.75" customHeight="1">
      <c r="A383" s="15">
        <v>38</v>
      </c>
      <c r="B383" s="59" t="s">
        <v>993</v>
      </c>
      <c r="C383" s="43" t="s">
        <v>1072</v>
      </c>
      <c r="D383" s="410" t="s">
        <v>991</v>
      </c>
      <c r="E383" s="377">
        <v>15</v>
      </c>
      <c r="F383" s="65">
        <v>2268</v>
      </c>
      <c r="G383" s="65">
        <v>210</v>
      </c>
      <c r="H383" s="65">
        <v>0</v>
      </c>
      <c r="I383" s="65">
        <v>0</v>
      </c>
      <c r="J383" s="65">
        <v>0</v>
      </c>
      <c r="K383" s="65">
        <v>32</v>
      </c>
      <c r="L383" s="65">
        <v>0</v>
      </c>
      <c r="M383" s="65">
        <v>0</v>
      </c>
      <c r="N383" s="59">
        <f>F383+G383+H383+I383-J383+K383-L383-M383</f>
        <v>2510</v>
      </c>
      <c r="O383" s="104"/>
      <c r="P383" s="84"/>
      <c r="Q383" s="84"/>
      <c r="R383" s="84"/>
    </row>
    <row r="384" spans="1:18" s="41" customFormat="1" ht="36.75" customHeight="1">
      <c r="A384" s="15">
        <v>40</v>
      </c>
      <c r="B384" s="59" t="s">
        <v>1001</v>
      </c>
      <c r="C384" s="43" t="s">
        <v>1094</v>
      </c>
      <c r="D384" s="410" t="s">
        <v>1002</v>
      </c>
      <c r="E384" s="377">
        <v>15</v>
      </c>
      <c r="F384" s="65">
        <v>1654</v>
      </c>
      <c r="G384" s="65">
        <v>0</v>
      </c>
      <c r="H384" s="65">
        <v>0</v>
      </c>
      <c r="I384" s="65">
        <v>0</v>
      </c>
      <c r="J384" s="65">
        <v>0</v>
      </c>
      <c r="K384" s="65">
        <v>106</v>
      </c>
      <c r="L384" s="65">
        <v>0</v>
      </c>
      <c r="M384" s="65">
        <v>0</v>
      </c>
      <c r="N384" s="59">
        <f>F384+G384+H384+I384-J384+K384-L384-M384</f>
        <v>1760</v>
      </c>
      <c r="O384" s="104"/>
      <c r="P384" s="84"/>
      <c r="Q384" s="84"/>
      <c r="R384" s="84"/>
    </row>
    <row r="385" spans="1:15" ht="21" customHeight="1">
      <c r="A385" s="611" t="s">
        <v>69</v>
      </c>
      <c r="B385" s="612"/>
      <c r="C385" s="616"/>
      <c r="D385" s="616"/>
      <c r="E385" s="636"/>
      <c r="F385" s="637">
        <f aca="true" t="shared" si="65" ref="F385:M385">SUM(F382:F384)</f>
        <v>6022</v>
      </c>
      <c r="G385" s="637">
        <f>SUM(G382:G384)</f>
        <v>210</v>
      </c>
      <c r="H385" s="637">
        <f t="shared" si="65"/>
        <v>0</v>
      </c>
      <c r="I385" s="637">
        <f t="shared" si="65"/>
        <v>0</v>
      </c>
      <c r="J385" s="637">
        <f t="shared" si="65"/>
        <v>0</v>
      </c>
      <c r="K385" s="637">
        <f t="shared" si="65"/>
        <v>202</v>
      </c>
      <c r="L385" s="637">
        <f t="shared" si="65"/>
        <v>0</v>
      </c>
      <c r="M385" s="637">
        <f t="shared" si="65"/>
        <v>0</v>
      </c>
      <c r="N385" s="637">
        <f>SUM(N382:N384)</f>
        <v>6434</v>
      </c>
      <c r="O385" s="609"/>
    </row>
    <row r="386" spans="1:18" s="23" customFormat="1" ht="26.25" customHeight="1">
      <c r="A386" s="56"/>
      <c r="B386" s="52" t="s">
        <v>31</v>
      </c>
      <c r="C386" s="61"/>
      <c r="D386" s="61"/>
      <c r="E386" s="349"/>
      <c r="F386" s="71">
        <f>F372+F380+F385</f>
        <v>22911</v>
      </c>
      <c r="G386" s="71">
        <f>G372+G380+G385</f>
        <v>1765</v>
      </c>
      <c r="H386" s="71">
        <f aca="true" t="shared" si="66" ref="H386:M386">H372+H380+H385</f>
        <v>0</v>
      </c>
      <c r="I386" s="71">
        <f t="shared" si="66"/>
        <v>0</v>
      </c>
      <c r="J386" s="71">
        <f>J372+J380+J385</f>
        <v>463</v>
      </c>
      <c r="K386" s="71">
        <f>K372+K380+K385</f>
        <v>559</v>
      </c>
      <c r="L386" s="71">
        <f t="shared" si="66"/>
        <v>300</v>
      </c>
      <c r="M386" s="71">
        <f t="shared" si="66"/>
        <v>0</v>
      </c>
      <c r="N386" s="71">
        <f>N372+N380+N385</f>
        <v>24472</v>
      </c>
      <c r="O386" s="57"/>
      <c r="P386" s="1060"/>
      <c r="Q386" s="1060"/>
      <c r="R386" s="1060"/>
    </row>
    <row r="387" spans="1:15" ht="18.75">
      <c r="A387" s="451"/>
      <c r="B387" s="452"/>
      <c r="C387" s="452"/>
      <c r="D387" s="452" t="s">
        <v>536</v>
      </c>
      <c r="F387" s="453"/>
      <c r="G387" s="452"/>
      <c r="H387" s="452"/>
      <c r="J387" s="457" t="s">
        <v>537</v>
      </c>
      <c r="K387" s="452"/>
      <c r="L387" s="452"/>
      <c r="N387" s="452" t="s">
        <v>537</v>
      </c>
      <c r="O387" s="454"/>
    </row>
    <row r="388" spans="1:18" s="103" customFormat="1" ht="16.5" customHeight="1">
      <c r="A388" s="451" t="s">
        <v>545</v>
      </c>
      <c r="B388" s="452"/>
      <c r="C388" s="452"/>
      <c r="D388" s="457" t="s">
        <v>813</v>
      </c>
      <c r="E388" s="452"/>
      <c r="F388" s="453"/>
      <c r="G388" s="452"/>
      <c r="H388" s="452"/>
      <c r="J388" s="457" t="s">
        <v>621</v>
      </c>
      <c r="K388" s="452"/>
      <c r="L388" s="451"/>
      <c r="M388" s="452" t="s">
        <v>622</v>
      </c>
      <c r="N388" s="452"/>
      <c r="O388" s="455"/>
      <c r="P388" s="106"/>
      <c r="Q388" s="106"/>
      <c r="R388" s="106"/>
    </row>
    <row r="389" spans="1:18" s="103" customFormat="1" ht="12" customHeight="1">
      <c r="A389" s="451"/>
      <c r="B389" s="452"/>
      <c r="C389" s="452"/>
      <c r="D389" s="457" t="s">
        <v>814</v>
      </c>
      <c r="E389" s="452"/>
      <c r="F389" s="453"/>
      <c r="G389" s="452"/>
      <c r="H389" s="452"/>
      <c r="J389" s="456" t="s">
        <v>534</v>
      </c>
      <c r="K389" s="452"/>
      <c r="L389" s="452"/>
      <c r="M389" s="452" t="s">
        <v>535</v>
      </c>
      <c r="N389" s="452"/>
      <c r="O389" s="454"/>
      <c r="P389" s="106"/>
      <c r="Q389" s="106"/>
      <c r="R389" s="106"/>
    </row>
    <row r="390" spans="1:15" ht="23.25" customHeight="1">
      <c r="A390" s="3" t="s">
        <v>0</v>
      </c>
      <c r="B390" s="33"/>
      <c r="C390" s="4"/>
      <c r="D390" s="93" t="s">
        <v>68</v>
      </c>
      <c r="E390" s="327"/>
      <c r="F390" s="4"/>
      <c r="G390" s="4"/>
      <c r="H390" s="4"/>
      <c r="I390" s="4"/>
      <c r="J390" s="4"/>
      <c r="K390" s="4"/>
      <c r="L390" s="5"/>
      <c r="M390" s="4"/>
      <c r="N390" s="4"/>
      <c r="O390" s="27"/>
    </row>
    <row r="391" spans="1:15" ht="15" customHeight="1">
      <c r="A391" s="6"/>
      <c r="B391" s="98" t="s">
        <v>24</v>
      </c>
      <c r="C391" s="7"/>
      <c r="D391" s="7"/>
      <c r="E391" s="317"/>
      <c r="F391" s="7"/>
      <c r="G391" s="7"/>
      <c r="H391" s="7"/>
      <c r="I391" s="8"/>
      <c r="J391" s="7"/>
      <c r="K391" s="7"/>
      <c r="L391" s="9"/>
      <c r="M391" s="7"/>
      <c r="N391" s="7"/>
      <c r="O391" s="402" t="s">
        <v>1247</v>
      </c>
    </row>
    <row r="392" spans="1:15" ht="18" customHeight="1">
      <c r="A392" s="10"/>
      <c r="B392" s="44"/>
      <c r="C392" s="11"/>
      <c r="D392" s="95" t="s">
        <v>1462</v>
      </c>
      <c r="E392" s="318"/>
      <c r="F392" s="12"/>
      <c r="G392" s="12"/>
      <c r="H392" s="12"/>
      <c r="I392" s="12"/>
      <c r="J392" s="12"/>
      <c r="K392" s="12"/>
      <c r="L392" s="13"/>
      <c r="M392" s="12"/>
      <c r="N392" s="12"/>
      <c r="O392" s="28"/>
    </row>
    <row r="393" spans="1:18" s="70" customFormat="1" ht="25.5" customHeight="1" thickBot="1">
      <c r="A393" s="46" t="s">
        <v>497</v>
      </c>
      <c r="B393" s="62" t="s">
        <v>498</v>
      </c>
      <c r="C393" s="62" t="s">
        <v>1</v>
      </c>
      <c r="D393" s="62" t="s">
        <v>496</v>
      </c>
      <c r="E393" s="339" t="s">
        <v>507</v>
      </c>
      <c r="F393" s="26" t="s">
        <v>493</v>
      </c>
      <c r="G393" s="26" t="s">
        <v>494</v>
      </c>
      <c r="H393" s="26" t="s">
        <v>33</v>
      </c>
      <c r="I393" s="26" t="s">
        <v>400</v>
      </c>
      <c r="J393" s="26" t="s">
        <v>17</v>
      </c>
      <c r="K393" s="26" t="s">
        <v>18</v>
      </c>
      <c r="L393" s="26" t="s">
        <v>503</v>
      </c>
      <c r="M393" s="26" t="s">
        <v>30</v>
      </c>
      <c r="N393" s="26" t="s">
        <v>29</v>
      </c>
      <c r="O393" s="63" t="s">
        <v>19</v>
      </c>
      <c r="P393" s="1062"/>
      <c r="Q393" s="1062"/>
      <c r="R393" s="1062"/>
    </row>
    <row r="394" spans="1:15" ht="15" customHeight="1" thickTop="1">
      <c r="A394" s="703" t="s">
        <v>399</v>
      </c>
      <c r="B394" s="804"/>
      <c r="C394" s="805"/>
      <c r="D394" s="805"/>
      <c r="E394" s="806"/>
      <c r="F394" s="704"/>
      <c r="G394" s="704"/>
      <c r="H394" s="704"/>
      <c r="I394" s="704"/>
      <c r="J394" s="704"/>
      <c r="K394" s="704"/>
      <c r="L394" s="704"/>
      <c r="M394" s="704"/>
      <c r="N394" s="704"/>
      <c r="O394" s="708"/>
    </row>
    <row r="395" spans="1:15" ht="30" customHeight="1">
      <c r="A395" s="15">
        <v>6</v>
      </c>
      <c r="B395" s="59" t="s">
        <v>1156</v>
      </c>
      <c r="C395" s="43" t="s">
        <v>1157</v>
      </c>
      <c r="D395" s="410" t="s">
        <v>11</v>
      </c>
      <c r="E395" s="348">
        <v>15</v>
      </c>
      <c r="F395" s="59">
        <v>1697</v>
      </c>
      <c r="G395" s="59">
        <v>0</v>
      </c>
      <c r="H395" s="59">
        <v>0</v>
      </c>
      <c r="I395" s="59">
        <v>0</v>
      </c>
      <c r="J395" s="59">
        <v>0</v>
      </c>
      <c r="K395" s="59">
        <v>103</v>
      </c>
      <c r="L395" s="59">
        <v>0</v>
      </c>
      <c r="M395" s="59">
        <v>0</v>
      </c>
      <c r="N395" s="59">
        <f>F395+G395+H395+I395-J395+K395-L395-M395</f>
        <v>1800</v>
      </c>
      <c r="O395" s="29"/>
    </row>
    <row r="396" spans="1:15" ht="30" customHeight="1">
      <c r="A396" s="15">
        <v>8</v>
      </c>
      <c r="B396" s="59" t="s">
        <v>1166</v>
      </c>
      <c r="C396" s="43" t="s">
        <v>1167</v>
      </c>
      <c r="D396" s="410" t="s">
        <v>526</v>
      </c>
      <c r="E396" s="348">
        <v>15</v>
      </c>
      <c r="F396" s="59">
        <v>2831</v>
      </c>
      <c r="G396" s="59">
        <v>0</v>
      </c>
      <c r="H396" s="59">
        <v>0</v>
      </c>
      <c r="I396" s="59">
        <v>0</v>
      </c>
      <c r="J396" s="59">
        <v>59</v>
      </c>
      <c r="K396" s="59">
        <v>0</v>
      </c>
      <c r="L396" s="59">
        <v>0</v>
      </c>
      <c r="M396" s="59">
        <v>0</v>
      </c>
      <c r="N396" s="59">
        <f>F396+G396+H396+I396-J396+K396-L396-M396</f>
        <v>2772</v>
      </c>
      <c r="O396" s="29"/>
    </row>
    <row r="397" spans="1:15" ht="30" customHeight="1">
      <c r="A397" s="15">
        <v>26</v>
      </c>
      <c r="B397" s="745" t="s">
        <v>1378</v>
      </c>
      <c r="C397" s="43" t="s">
        <v>1379</v>
      </c>
      <c r="D397" s="410" t="s">
        <v>9</v>
      </c>
      <c r="E397" s="348">
        <v>15</v>
      </c>
      <c r="F397" s="59">
        <v>2746</v>
      </c>
      <c r="G397" s="59">
        <v>0</v>
      </c>
      <c r="H397" s="59">
        <v>0</v>
      </c>
      <c r="I397" s="59">
        <v>0</v>
      </c>
      <c r="J397" s="59">
        <v>49</v>
      </c>
      <c r="K397" s="59">
        <v>0</v>
      </c>
      <c r="L397" s="59">
        <v>0</v>
      </c>
      <c r="M397" s="59">
        <v>0</v>
      </c>
      <c r="N397" s="59">
        <f aca="true" t="shared" si="67" ref="N397:N408">F397+G397+H397+I397-J397+K397-L397-M397</f>
        <v>2697</v>
      </c>
      <c r="O397" s="29"/>
    </row>
    <row r="398" spans="1:15" ht="30" customHeight="1">
      <c r="A398" s="15">
        <v>58</v>
      </c>
      <c r="B398" s="59" t="s">
        <v>1303</v>
      </c>
      <c r="C398" s="43" t="s">
        <v>1304</v>
      </c>
      <c r="D398" s="410" t="s">
        <v>488</v>
      </c>
      <c r="E398" s="348">
        <v>15</v>
      </c>
      <c r="F398" s="59">
        <v>2509</v>
      </c>
      <c r="G398" s="59">
        <v>0</v>
      </c>
      <c r="H398" s="59">
        <v>0</v>
      </c>
      <c r="I398" s="59">
        <v>0</v>
      </c>
      <c r="J398" s="59">
        <v>9</v>
      </c>
      <c r="K398" s="59">
        <v>0</v>
      </c>
      <c r="L398" s="59">
        <v>0</v>
      </c>
      <c r="M398" s="59">
        <v>0</v>
      </c>
      <c r="N398" s="59">
        <f t="shared" si="67"/>
        <v>2500</v>
      </c>
      <c r="O398" s="29"/>
    </row>
    <row r="399" spans="1:15" ht="30" customHeight="1">
      <c r="A399" s="15">
        <v>65</v>
      </c>
      <c r="B399" s="59" t="s">
        <v>803</v>
      </c>
      <c r="C399" s="43" t="s">
        <v>804</v>
      </c>
      <c r="D399" s="410" t="s">
        <v>11</v>
      </c>
      <c r="E399" s="348">
        <v>15</v>
      </c>
      <c r="F399" s="59">
        <v>2174</v>
      </c>
      <c r="G399" s="59">
        <v>0</v>
      </c>
      <c r="H399" s="59">
        <v>0</v>
      </c>
      <c r="I399" s="59">
        <v>0</v>
      </c>
      <c r="J399" s="59">
        <v>0</v>
      </c>
      <c r="K399" s="59">
        <v>56</v>
      </c>
      <c r="L399" s="59">
        <v>0</v>
      </c>
      <c r="M399" s="59">
        <v>0</v>
      </c>
      <c r="N399" s="59">
        <f t="shared" si="67"/>
        <v>2230</v>
      </c>
      <c r="O399" s="29"/>
    </row>
    <row r="400" spans="1:15" ht="30" customHeight="1">
      <c r="A400" s="15">
        <v>71</v>
      </c>
      <c r="B400" s="59" t="s">
        <v>1336</v>
      </c>
      <c r="C400" s="43" t="s">
        <v>1337</v>
      </c>
      <c r="D400" s="410" t="s">
        <v>488</v>
      </c>
      <c r="E400" s="348">
        <v>15</v>
      </c>
      <c r="F400" s="59">
        <v>2509</v>
      </c>
      <c r="G400" s="59">
        <v>0</v>
      </c>
      <c r="H400" s="59">
        <v>0</v>
      </c>
      <c r="I400" s="59">
        <v>0</v>
      </c>
      <c r="J400" s="59">
        <v>9</v>
      </c>
      <c r="K400" s="59">
        <v>0</v>
      </c>
      <c r="L400" s="59">
        <v>500</v>
      </c>
      <c r="M400" s="59">
        <v>0</v>
      </c>
      <c r="N400" s="59">
        <f t="shared" si="67"/>
        <v>2000</v>
      </c>
      <c r="O400" s="29"/>
    </row>
    <row r="401" spans="1:15" ht="30" customHeight="1">
      <c r="A401" s="15">
        <v>101</v>
      </c>
      <c r="B401" s="59" t="s">
        <v>1374</v>
      </c>
      <c r="C401" s="43" t="s">
        <v>1375</v>
      </c>
      <c r="D401" s="410" t="s">
        <v>9</v>
      </c>
      <c r="E401" s="348">
        <v>15</v>
      </c>
      <c r="F401" s="59">
        <v>1645</v>
      </c>
      <c r="G401" s="59">
        <v>0</v>
      </c>
      <c r="H401" s="59">
        <v>0</v>
      </c>
      <c r="I401" s="59">
        <v>0</v>
      </c>
      <c r="J401" s="59">
        <v>0</v>
      </c>
      <c r="K401" s="59">
        <v>106</v>
      </c>
      <c r="L401" s="59">
        <v>0</v>
      </c>
      <c r="M401" s="59">
        <v>0</v>
      </c>
      <c r="N401" s="59">
        <f>F401+G401+H401+I401-J401+K401-L401-M401</f>
        <v>1751</v>
      </c>
      <c r="O401" s="29"/>
    </row>
    <row r="402" spans="1:15" ht="30" customHeight="1">
      <c r="A402" s="15">
        <v>109</v>
      </c>
      <c r="B402" s="59" t="s">
        <v>489</v>
      </c>
      <c r="C402" s="43" t="s">
        <v>490</v>
      </c>
      <c r="D402" s="410" t="s">
        <v>435</v>
      </c>
      <c r="E402" s="348">
        <v>15</v>
      </c>
      <c r="F402" s="59">
        <v>4000</v>
      </c>
      <c r="G402" s="59">
        <v>0</v>
      </c>
      <c r="H402" s="59">
        <v>0</v>
      </c>
      <c r="I402" s="59">
        <v>0</v>
      </c>
      <c r="J402" s="59">
        <v>349</v>
      </c>
      <c r="K402" s="59">
        <v>0</v>
      </c>
      <c r="L402" s="59">
        <v>0</v>
      </c>
      <c r="M402" s="59">
        <v>0</v>
      </c>
      <c r="N402" s="59">
        <f t="shared" si="67"/>
        <v>3651</v>
      </c>
      <c r="O402" s="29"/>
    </row>
    <row r="403" spans="1:15" ht="30" customHeight="1">
      <c r="A403" s="15">
        <v>124</v>
      </c>
      <c r="B403" s="59" t="s">
        <v>186</v>
      </c>
      <c r="C403" s="43" t="s">
        <v>1401</v>
      </c>
      <c r="D403" s="410" t="s">
        <v>337</v>
      </c>
      <c r="E403" s="348">
        <v>15</v>
      </c>
      <c r="F403" s="59">
        <v>3194</v>
      </c>
      <c r="G403" s="59">
        <v>0</v>
      </c>
      <c r="H403" s="59">
        <v>0</v>
      </c>
      <c r="I403" s="59">
        <v>0</v>
      </c>
      <c r="J403" s="59">
        <v>118</v>
      </c>
      <c r="K403" s="59">
        <v>0</v>
      </c>
      <c r="L403" s="59">
        <v>0</v>
      </c>
      <c r="M403" s="59">
        <v>0</v>
      </c>
      <c r="N403" s="59">
        <f t="shared" si="67"/>
        <v>3076</v>
      </c>
      <c r="O403" s="29"/>
    </row>
    <row r="404" spans="1:15" ht="30" customHeight="1">
      <c r="A404" s="15">
        <v>128</v>
      </c>
      <c r="B404" s="59" t="s">
        <v>1393</v>
      </c>
      <c r="C404" s="43" t="s">
        <v>1394</v>
      </c>
      <c r="D404" s="410" t="s">
        <v>337</v>
      </c>
      <c r="E404" s="348">
        <v>15</v>
      </c>
      <c r="F404" s="59">
        <v>3194</v>
      </c>
      <c r="G404" s="59">
        <v>0</v>
      </c>
      <c r="H404" s="59">
        <v>0</v>
      </c>
      <c r="I404" s="59">
        <v>0</v>
      </c>
      <c r="J404" s="59">
        <v>118</v>
      </c>
      <c r="K404" s="59">
        <v>0</v>
      </c>
      <c r="L404" s="59">
        <v>0</v>
      </c>
      <c r="M404" s="59">
        <v>0</v>
      </c>
      <c r="N404" s="59">
        <f t="shared" si="67"/>
        <v>3076</v>
      </c>
      <c r="O404" s="29"/>
    </row>
    <row r="405" spans="1:15" ht="30" customHeight="1">
      <c r="A405" s="15">
        <v>129</v>
      </c>
      <c r="B405" s="59" t="s">
        <v>1442</v>
      </c>
      <c r="C405" s="43" t="s">
        <v>1443</v>
      </c>
      <c r="D405" s="410" t="s">
        <v>337</v>
      </c>
      <c r="E405" s="348">
        <v>15</v>
      </c>
      <c r="F405" s="59">
        <v>2084</v>
      </c>
      <c r="G405" s="59">
        <v>0</v>
      </c>
      <c r="H405" s="59">
        <v>0</v>
      </c>
      <c r="I405" s="59">
        <v>0</v>
      </c>
      <c r="J405" s="59">
        <v>0</v>
      </c>
      <c r="K405" s="59">
        <v>66</v>
      </c>
      <c r="L405" s="59">
        <v>0</v>
      </c>
      <c r="M405" s="59">
        <v>0</v>
      </c>
      <c r="N405" s="59">
        <f t="shared" si="67"/>
        <v>2150</v>
      </c>
      <c r="O405" s="29"/>
    </row>
    <row r="406" spans="1:15" ht="30" customHeight="1">
      <c r="A406" s="15">
        <v>184</v>
      </c>
      <c r="B406" s="59" t="s">
        <v>548</v>
      </c>
      <c r="C406" s="43" t="s">
        <v>549</v>
      </c>
      <c r="D406" s="410" t="s">
        <v>437</v>
      </c>
      <c r="E406" s="348">
        <v>15</v>
      </c>
      <c r="F406" s="59">
        <v>3750</v>
      </c>
      <c r="G406" s="59">
        <v>400</v>
      </c>
      <c r="H406" s="59">
        <v>0</v>
      </c>
      <c r="I406" s="59">
        <v>0</v>
      </c>
      <c r="J406" s="59">
        <v>309</v>
      </c>
      <c r="K406" s="59">
        <v>0</v>
      </c>
      <c r="L406" s="59">
        <v>0</v>
      </c>
      <c r="M406" s="59">
        <v>0</v>
      </c>
      <c r="N406" s="59">
        <f t="shared" si="67"/>
        <v>3841</v>
      </c>
      <c r="O406" s="29"/>
    </row>
    <row r="407" spans="1:15" ht="30" customHeight="1">
      <c r="A407" s="15">
        <v>260</v>
      </c>
      <c r="B407" s="59" t="s">
        <v>869</v>
      </c>
      <c r="C407" s="43" t="s">
        <v>870</v>
      </c>
      <c r="D407" s="410" t="s">
        <v>2</v>
      </c>
      <c r="E407" s="348">
        <v>15</v>
      </c>
      <c r="F407" s="59">
        <v>2621</v>
      </c>
      <c r="G407" s="59">
        <v>0</v>
      </c>
      <c r="H407" s="59">
        <v>0</v>
      </c>
      <c r="I407" s="59">
        <v>0</v>
      </c>
      <c r="J407" s="59">
        <v>21</v>
      </c>
      <c r="K407" s="59">
        <v>0</v>
      </c>
      <c r="L407" s="59">
        <v>0</v>
      </c>
      <c r="M407" s="59">
        <v>0</v>
      </c>
      <c r="N407" s="59">
        <f>F407+G407+H407+I407-J407+K407-L407-M407</f>
        <v>2600</v>
      </c>
      <c r="O407" s="29"/>
    </row>
    <row r="408" spans="1:15" ht="30" customHeight="1">
      <c r="A408" s="15">
        <v>291</v>
      </c>
      <c r="B408" s="59" t="s">
        <v>952</v>
      </c>
      <c r="C408" s="43" t="s">
        <v>953</v>
      </c>
      <c r="D408" s="410" t="s">
        <v>437</v>
      </c>
      <c r="E408" s="348">
        <v>15</v>
      </c>
      <c r="F408" s="59">
        <v>3333</v>
      </c>
      <c r="G408" s="59">
        <v>0</v>
      </c>
      <c r="H408" s="59">
        <v>0</v>
      </c>
      <c r="I408" s="59">
        <v>0</v>
      </c>
      <c r="J408" s="59">
        <v>133</v>
      </c>
      <c r="K408" s="59">
        <v>0</v>
      </c>
      <c r="L408" s="59">
        <v>0</v>
      </c>
      <c r="M408" s="59">
        <v>0</v>
      </c>
      <c r="N408" s="59">
        <f t="shared" si="67"/>
        <v>3200</v>
      </c>
      <c r="O408" s="29"/>
    </row>
    <row r="409" spans="1:15" ht="15.75" customHeight="1">
      <c r="A409" s="611" t="s">
        <v>69</v>
      </c>
      <c r="B409" s="627"/>
      <c r="C409" s="628"/>
      <c r="D409" s="628"/>
      <c r="E409" s="629"/>
      <c r="F409" s="646">
        <f>SUM(F395:F408)</f>
        <v>38287</v>
      </c>
      <c r="G409" s="646">
        <f>SUM(G395:G408)</f>
        <v>400</v>
      </c>
      <c r="H409" s="646">
        <f aca="true" t="shared" si="68" ref="H409:M409">SUM(H395:H408)</f>
        <v>0</v>
      </c>
      <c r="I409" s="646">
        <f t="shared" si="68"/>
        <v>0</v>
      </c>
      <c r="J409" s="646">
        <f>SUM(J395:J408)</f>
        <v>1174</v>
      </c>
      <c r="K409" s="646">
        <f>SUM(K395:K408)</f>
        <v>331</v>
      </c>
      <c r="L409" s="646">
        <f>SUM(L395:L408)</f>
        <v>500</v>
      </c>
      <c r="M409" s="646">
        <f t="shared" si="68"/>
        <v>0</v>
      </c>
      <c r="N409" s="646">
        <f>SUM(N395:N408)</f>
        <v>37344</v>
      </c>
      <c r="O409" s="609"/>
    </row>
    <row r="410" spans="1:15" ht="15.75" customHeight="1">
      <c r="A410" s="100" t="s">
        <v>1050</v>
      </c>
      <c r="B410" s="74"/>
      <c r="C410" s="416"/>
      <c r="D410" s="75"/>
      <c r="E410" s="337"/>
      <c r="F410" s="74"/>
      <c r="G410" s="74"/>
      <c r="H410" s="74"/>
      <c r="I410" s="74"/>
      <c r="J410" s="74"/>
      <c r="K410" s="74"/>
      <c r="L410" s="74"/>
      <c r="M410" s="74"/>
      <c r="N410" s="74"/>
      <c r="O410" s="76"/>
    </row>
    <row r="411" spans="1:15" ht="30" customHeight="1">
      <c r="A411" s="120">
        <v>309</v>
      </c>
      <c r="B411" s="287" t="s">
        <v>1051</v>
      </c>
      <c r="C411" s="166" t="s">
        <v>1052</v>
      </c>
      <c r="D411" s="410" t="s">
        <v>337</v>
      </c>
      <c r="E411" s="348">
        <v>15</v>
      </c>
      <c r="F411" s="59">
        <v>2509</v>
      </c>
      <c r="G411" s="59">
        <v>0</v>
      </c>
      <c r="H411" s="59">
        <v>0</v>
      </c>
      <c r="I411" s="59">
        <v>0</v>
      </c>
      <c r="J411" s="59">
        <v>9</v>
      </c>
      <c r="K411" s="59">
        <v>0</v>
      </c>
      <c r="L411" s="59">
        <v>0</v>
      </c>
      <c r="M411" s="59">
        <v>0</v>
      </c>
      <c r="N411" s="59">
        <f>F411+G411+H411+I411-J411+K411-L411-M411</f>
        <v>2500</v>
      </c>
      <c r="O411" s="29"/>
    </row>
    <row r="412" spans="1:15" ht="15.75" customHeight="1">
      <c r="A412" s="603" t="s">
        <v>69</v>
      </c>
      <c r="B412" s="627"/>
      <c r="C412" s="617"/>
      <c r="D412" s="628"/>
      <c r="E412" s="629"/>
      <c r="F412" s="633">
        <f aca="true" t="shared" si="69" ref="F412:M412">SUM(F411:F411)</f>
        <v>2509</v>
      </c>
      <c r="G412" s="633">
        <f>SUM(G411:G411)</f>
        <v>0</v>
      </c>
      <c r="H412" s="633">
        <f t="shared" si="69"/>
        <v>0</v>
      </c>
      <c r="I412" s="633">
        <f t="shared" si="69"/>
        <v>0</v>
      </c>
      <c r="J412" s="633">
        <f t="shared" si="69"/>
        <v>9</v>
      </c>
      <c r="K412" s="633">
        <f t="shared" si="69"/>
        <v>0</v>
      </c>
      <c r="L412" s="633">
        <f>SUM(L411:L411)</f>
        <v>0</v>
      </c>
      <c r="M412" s="633">
        <f t="shared" si="69"/>
        <v>0</v>
      </c>
      <c r="N412" s="633">
        <f>SUM(N411:N411)</f>
        <v>2500</v>
      </c>
      <c r="O412" s="609"/>
    </row>
    <row r="413" spans="1:15" ht="22.5" customHeight="1">
      <c r="A413" s="56"/>
      <c r="B413" s="52" t="s">
        <v>31</v>
      </c>
      <c r="C413" s="68"/>
      <c r="D413" s="68"/>
      <c r="E413" s="375"/>
      <c r="F413" s="69">
        <f>F409+F412</f>
        <v>40796</v>
      </c>
      <c r="G413" s="69">
        <f>G409+G412</f>
        <v>400</v>
      </c>
      <c r="H413" s="69">
        <f aca="true" t="shared" si="70" ref="H413:M413">H409+H412</f>
        <v>0</v>
      </c>
      <c r="I413" s="69">
        <f t="shared" si="70"/>
        <v>0</v>
      </c>
      <c r="J413" s="69">
        <f>J409+J412</f>
        <v>1183</v>
      </c>
      <c r="K413" s="69">
        <f>K409+K412</f>
        <v>331</v>
      </c>
      <c r="L413" s="69">
        <f>L409+L412</f>
        <v>500</v>
      </c>
      <c r="M413" s="69">
        <f t="shared" si="70"/>
        <v>0</v>
      </c>
      <c r="N413" s="69">
        <f>N409+N412</f>
        <v>39844</v>
      </c>
      <c r="O413" s="58"/>
    </row>
    <row r="414" spans="1:15" ht="22.5" customHeight="1">
      <c r="A414" s="451"/>
      <c r="B414" s="452"/>
      <c r="C414" s="452"/>
      <c r="D414" s="452"/>
      <c r="E414" s="452" t="s">
        <v>536</v>
      </c>
      <c r="F414" s="453"/>
      <c r="G414" s="452"/>
      <c r="H414" s="452"/>
      <c r="I414" s="2"/>
      <c r="J414" s="457" t="s">
        <v>537</v>
      </c>
      <c r="K414" s="452"/>
      <c r="L414" s="452"/>
      <c r="N414" s="452" t="s">
        <v>537</v>
      </c>
      <c r="O414" s="454"/>
    </row>
    <row r="415" spans="1:18" s="103" customFormat="1" ht="14.25" customHeight="1">
      <c r="A415" s="451" t="s">
        <v>545</v>
      </c>
      <c r="B415" s="452"/>
      <c r="C415" s="452"/>
      <c r="D415" s="452" t="s">
        <v>813</v>
      </c>
      <c r="E415" s="452"/>
      <c r="F415" s="453"/>
      <c r="G415" s="452"/>
      <c r="H415" s="452"/>
      <c r="J415" s="457" t="s">
        <v>621</v>
      </c>
      <c r="K415" s="452"/>
      <c r="L415" s="451"/>
      <c r="M415" s="452" t="s">
        <v>622</v>
      </c>
      <c r="N415" s="452"/>
      <c r="O415" s="455"/>
      <c r="P415" s="106"/>
      <c r="Q415" s="106"/>
      <c r="R415" s="106"/>
    </row>
    <row r="416" spans="1:15" ht="15" customHeight="1">
      <c r="A416" s="451"/>
      <c r="B416" s="452"/>
      <c r="C416" s="452"/>
      <c r="D416" s="452" t="s">
        <v>886</v>
      </c>
      <c r="E416" s="452"/>
      <c r="F416" s="453"/>
      <c r="G416" s="452"/>
      <c r="H416" s="452"/>
      <c r="I416" s="2"/>
      <c r="J416" s="456" t="s">
        <v>534</v>
      </c>
      <c r="K416" s="452"/>
      <c r="L416" s="452"/>
      <c r="M416" s="452" t="s">
        <v>535</v>
      </c>
      <c r="N416" s="452"/>
      <c r="O416" s="454"/>
    </row>
    <row r="417" spans="1:15" ht="4.5" customHeight="1">
      <c r="A417" s="86"/>
      <c r="B417" s="87"/>
      <c r="C417" s="87"/>
      <c r="D417" s="87"/>
      <c r="E417" s="357"/>
      <c r="F417" s="87"/>
      <c r="G417" s="87"/>
      <c r="H417" s="87"/>
      <c r="I417" s="87"/>
      <c r="J417" s="87"/>
      <c r="K417" s="87"/>
      <c r="L417" s="88"/>
      <c r="M417" s="87"/>
      <c r="N417" s="87"/>
      <c r="O417" s="89"/>
    </row>
    <row r="418" spans="1:15" ht="22.5" customHeight="1">
      <c r="A418" s="3" t="s">
        <v>0</v>
      </c>
      <c r="B418" s="33"/>
      <c r="C418" s="4"/>
      <c r="D418" s="169" t="s">
        <v>68</v>
      </c>
      <c r="E418" s="327"/>
      <c r="F418" s="55"/>
      <c r="G418" s="4"/>
      <c r="H418" s="4"/>
      <c r="I418" s="4"/>
      <c r="J418" s="4"/>
      <c r="K418" s="4"/>
      <c r="L418" s="5"/>
      <c r="M418" s="4"/>
      <c r="N418" s="4"/>
      <c r="O418" s="27"/>
    </row>
    <row r="419" spans="1:15" ht="15" customHeight="1">
      <c r="A419" s="6"/>
      <c r="B419" s="97" t="s">
        <v>25</v>
      </c>
      <c r="C419" s="7"/>
      <c r="D419" s="7"/>
      <c r="E419" s="317"/>
      <c r="F419" s="7"/>
      <c r="G419" s="7"/>
      <c r="H419" s="7"/>
      <c r="I419" s="8"/>
      <c r="J419" s="7"/>
      <c r="K419" s="7"/>
      <c r="L419" s="9"/>
      <c r="M419" s="7"/>
      <c r="N419" s="7"/>
      <c r="O419" s="402" t="s">
        <v>1248</v>
      </c>
    </row>
    <row r="420" spans="1:15" ht="16.5" customHeight="1">
      <c r="A420" s="10"/>
      <c r="B420" s="11"/>
      <c r="C420" s="11"/>
      <c r="D420" s="1015" t="s">
        <v>1462</v>
      </c>
      <c r="E420" s="318"/>
      <c r="F420" s="12"/>
      <c r="G420" s="12"/>
      <c r="H420" s="12"/>
      <c r="I420" s="12"/>
      <c r="J420" s="12"/>
      <c r="K420" s="12"/>
      <c r="L420" s="13"/>
      <c r="M420" s="12"/>
      <c r="N420" s="12"/>
      <c r="O420" s="28"/>
    </row>
    <row r="421" spans="1:18" s="70" customFormat="1" ht="24.75" customHeight="1">
      <c r="A421" s="245" t="s">
        <v>497</v>
      </c>
      <c r="B421" s="294" t="s">
        <v>498</v>
      </c>
      <c r="C421" s="294" t="s">
        <v>1</v>
      </c>
      <c r="D421" s="294" t="s">
        <v>496</v>
      </c>
      <c r="E421" s="379" t="s">
        <v>507</v>
      </c>
      <c r="F421" s="248" t="s">
        <v>493</v>
      </c>
      <c r="G421" s="248" t="s">
        <v>494</v>
      </c>
      <c r="H421" s="248" t="s">
        <v>33</v>
      </c>
      <c r="I421" s="248" t="s">
        <v>400</v>
      </c>
      <c r="J421" s="248" t="s">
        <v>17</v>
      </c>
      <c r="K421" s="248" t="s">
        <v>18</v>
      </c>
      <c r="L421" s="248" t="s">
        <v>503</v>
      </c>
      <c r="M421" s="248" t="s">
        <v>30</v>
      </c>
      <c r="N421" s="248" t="s">
        <v>29</v>
      </c>
      <c r="O421" s="1005" t="s">
        <v>19</v>
      </c>
      <c r="P421" s="1062"/>
      <c r="Q421" s="1062"/>
      <c r="R421" s="1062"/>
    </row>
    <row r="422" spans="1:15" ht="30" customHeight="1">
      <c r="A422" s="1006" t="s">
        <v>315</v>
      </c>
      <c r="B422" s="1007"/>
      <c r="C422" s="820"/>
      <c r="D422" s="820"/>
      <c r="E422" s="821"/>
      <c r="F422" s="819"/>
      <c r="G422" s="819"/>
      <c r="H422" s="819"/>
      <c r="I422" s="819"/>
      <c r="J422" s="819"/>
      <c r="K422" s="819"/>
      <c r="L422" s="819"/>
      <c r="M422" s="819"/>
      <c r="N422" s="819"/>
      <c r="O422" s="1008"/>
    </row>
    <row r="423" spans="1:15" ht="42" customHeight="1">
      <c r="A423" s="748">
        <v>61</v>
      </c>
      <c r="B423" s="130" t="s">
        <v>1307</v>
      </c>
      <c r="C423" s="131" t="s">
        <v>1308</v>
      </c>
      <c r="D423" s="447" t="s">
        <v>406</v>
      </c>
      <c r="E423" s="353">
        <v>15</v>
      </c>
      <c r="F423" s="130">
        <v>8205</v>
      </c>
      <c r="G423" s="130">
        <v>0</v>
      </c>
      <c r="H423" s="130">
        <v>0</v>
      </c>
      <c r="I423" s="130">
        <v>0</v>
      </c>
      <c r="J423" s="130">
        <v>1205</v>
      </c>
      <c r="K423" s="130">
        <v>0</v>
      </c>
      <c r="L423" s="130">
        <v>0</v>
      </c>
      <c r="M423" s="130">
        <v>0</v>
      </c>
      <c r="N423" s="130">
        <f>F423+G423+H423+I423-J423+K423-L423-M423</f>
        <v>7000</v>
      </c>
      <c r="O423" s="133"/>
    </row>
    <row r="424" spans="1:15" ht="39.75" customHeight="1">
      <c r="A424" s="748">
        <v>70</v>
      </c>
      <c r="B424" s="130" t="s">
        <v>1318</v>
      </c>
      <c r="C424" s="131" t="s">
        <v>1319</v>
      </c>
      <c r="D424" s="447" t="s">
        <v>873</v>
      </c>
      <c r="E424" s="353">
        <v>15</v>
      </c>
      <c r="F424" s="130">
        <v>2509</v>
      </c>
      <c r="G424" s="130">
        <v>0</v>
      </c>
      <c r="H424" s="130">
        <v>0</v>
      </c>
      <c r="I424" s="130">
        <v>0</v>
      </c>
      <c r="J424" s="130">
        <v>9</v>
      </c>
      <c r="K424" s="130">
        <v>0</v>
      </c>
      <c r="L424" s="130">
        <v>0</v>
      </c>
      <c r="M424" s="130">
        <v>0</v>
      </c>
      <c r="N424" s="130">
        <f>F424+G424+H424+I424-J424+K424-L424-M424</f>
        <v>2500</v>
      </c>
      <c r="O424" s="133"/>
    </row>
    <row r="425" spans="1:15" ht="39.75" customHeight="1">
      <c r="A425" s="748">
        <v>134</v>
      </c>
      <c r="B425" s="130" t="s">
        <v>1410</v>
      </c>
      <c r="C425" s="131" t="s">
        <v>1411</v>
      </c>
      <c r="D425" s="447" t="s">
        <v>403</v>
      </c>
      <c r="E425" s="353">
        <v>15</v>
      </c>
      <c r="F425" s="130">
        <v>1697</v>
      </c>
      <c r="G425" s="130">
        <v>0</v>
      </c>
      <c r="H425" s="130">
        <v>0</v>
      </c>
      <c r="I425" s="130">
        <v>0</v>
      </c>
      <c r="J425" s="130">
        <v>0</v>
      </c>
      <c r="K425" s="130">
        <v>103</v>
      </c>
      <c r="L425" s="130">
        <v>0</v>
      </c>
      <c r="M425" s="130">
        <v>0</v>
      </c>
      <c r="N425" s="130">
        <f>F425+G425+H425+I425-J425+K425-L425-M425</f>
        <v>1800</v>
      </c>
      <c r="O425" s="133"/>
    </row>
    <row r="426" spans="1:15" ht="39.75" customHeight="1">
      <c r="A426" s="748">
        <v>252</v>
      </c>
      <c r="B426" s="384" t="s">
        <v>871</v>
      </c>
      <c r="C426" s="131" t="s">
        <v>872</v>
      </c>
      <c r="D426" s="447" t="s">
        <v>873</v>
      </c>
      <c r="E426" s="353">
        <v>7</v>
      </c>
      <c r="F426" s="130">
        <v>1768</v>
      </c>
      <c r="G426" s="130">
        <v>0</v>
      </c>
      <c r="H426" s="130">
        <v>0</v>
      </c>
      <c r="I426" s="130">
        <v>0</v>
      </c>
      <c r="J426" s="130">
        <v>0</v>
      </c>
      <c r="K426" s="130">
        <v>87</v>
      </c>
      <c r="L426" s="130">
        <v>0</v>
      </c>
      <c r="M426" s="130">
        <v>0</v>
      </c>
      <c r="N426" s="130">
        <f>F426+G426+H426+I426-J426+K426-L426-M426</f>
        <v>1855</v>
      </c>
      <c r="O426" s="133"/>
    </row>
    <row r="427" spans="1:18" s="201" customFormat="1" ht="19.5" customHeight="1">
      <c r="A427" s="583" t="s">
        <v>69</v>
      </c>
      <c r="B427" s="1020"/>
      <c r="C427" s="1020"/>
      <c r="D427" s="1021"/>
      <c r="E427" s="1022"/>
      <c r="F427" s="1020">
        <f aca="true" t="shared" si="71" ref="F427:N427">SUM(F423:F426)</f>
        <v>14179</v>
      </c>
      <c r="G427" s="1020">
        <f t="shared" si="71"/>
        <v>0</v>
      </c>
      <c r="H427" s="1020">
        <f t="shared" si="71"/>
        <v>0</v>
      </c>
      <c r="I427" s="1020">
        <f t="shared" si="71"/>
        <v>0</v>
      </c>
      <c r="J427" s="1020">
        <f t="shared" si="71"/>
        <v>1214</v>
      </c>
      <c r="K427" s="1020">
        <f t="shared" si="71"/>
        <v>190</v>
      </c>
      <c r="L427" s="1020">
        <f t="shared" si="71"/>
        <v>0</v>
      </c>
      <c r="M427" s="1020">
        <f t="shared" si="71"/>
        <v>0</v>
      </c>
      <c r="N427" s="1020">
        <f t="shared" si="71"/>
        <v>13155</v>
      </c>
      <c r="O427" s="1023"/>
      <c r="P427" s="1064"/>
      <c r="Q427" s="1064"/>
      <c r="R427" s="1064"/>
    </row>
    <row r="428" spans="1:15" ht="30" customHeight="1">
      <c r="A428" s="1006" t="s">
        <v>12</v>
      </c>
      <c r="B428" s="1007"/>
      <c r="C428" s="820"/>
      <c r="D428" s="1012"/>
      <c r="E428" s="821"/>
      <c r="F428" s="819"/>
      <c r="G428" s="819"/>
      <c r="H428" s="819"/>
      <c r="I428" s="819"/>
      <c r="J428" s="819"/>
      <c r="K428" s="819"/>
      <c r="L428" s="819"/>
      <c r="M428" s="819"/>
      <c r="N428" s="819"/>
      <c r="O428" s="1008"/>
    </row>
    <row r="429" spans="1:15" ht="39.75" customHeight="1">
      <c r="A429" s="748">
        <v>12</v>
      </c>
      <c r="B429" s="130" t="s">
        <v>1189</v>
      </c>
      <c r="C429" s="131" t="s">
        <v>1190</v>
      </c>
      <c r="D429" s="447" t="s">
        <v>1191</v>
      </c>
      <c r="E429" s="353">
        <v>15</v>
      </c>
      <c r="F429" s="130">
        <v>3109</v>
      </c>
      <c r="G429" s="130">
        <v>0</v>
      </c>
      <c r="H429" s="130">
        <v>0</v>
      </c>
      <c r="I429" s="130">
        <v>0</v>
      </c>
      <c r="J429" s="130">
        <v>109</v>
      </c>
      <c r="K429" s="130">
        <v>0</v>
      </c>
      <c r="L429" s="130">
        <v>0</v>
      </c>
      <c r="M429" s="130">
        <v>0</v>
      </c>
      <c r="N429" s="130">
        <f>F429+G429+H429+I429-J429+K429-L429-M429</f>
        <v>3000</v>
      </c>
      <c r="O429" s="133"/>
    </row>
    <row r="430" spans="1:15" ht="39.75" customHeight="1">
      <c r="A430" s="748">
        <v>15</v>
      </c>
      <c r="B430" s="130" t="s">
        <v>528</v>
      </c>
      <c r="C430" s="261" t="s">
        <v>529</v>
      </c>
      <c r="D430" s="737" t="s">
        <v>13</v>
      </c>
      <c r="E430" s="353">
        <v>15</v>
      </c>
      <c r="F430" s="130">
        <v>2730</v>
      </c>
      <c r="G430" s="130">
        <v>0</v>
      </c>
      <c r="H430" s="130">
        <v>300</v>
      </c>
      <c r="I430" s="130">
        <v>0</v>
      </c>
      <c r="J430" s="130">
        <v>48</v>
      </c>
      <c r="K430" s="130">
        <v>0</v>
      </c>
      <c r="L430" s="130">
        <v>0</v>
      </c>
      <c r="M430" s="130">
        <v>0</v>
      </c>
      <c r="N430" s="130">
        <f>F430+G430+H430+I430-J430+K430-L430-M430</f>
        <v>2982</v>
      </c>
      <c r="O430" s="133"/>
    </row>
    <row r="431" spans="1:15" ht="39.75" customHeight="1">
      <c r="A431" s="748">
        <v>30</v>
      </c>
      <c r="B431" s="130" t="s">
        <v>1192</v>
      </c>
      <c r="C431" s="131" t="s">
        <v>1193</v>
      </c>
      <c r="D431" s="447" t="s">
        <v>1191</v>
      </c>
      <c r="E431" s="353">
        <v>15</v>
      </c>
      <c r="F431" s="130">
        <v>3109</v>
      </c>
      <c r="G431" s="130">
        <v>0</v>
      </c>
      <c r="H431" s="130">
        <v>0</v>
      </c>
      <c r="I431" s="130">
        <v>0</v>
      </c>
      <c r="J431" s="130">
        <v>109</v>
      </c>
      <c r="K431" s="130">
        <v>0</v>
      </c>
      <c r="L431" s="130">
        <v>0</v>
      </c>
      <c r="M431" s="130">
        <v>0</v>
      </c>
      <c r="N431" s="130">
        <f>F431+G431+H431+I431-J431+K431-L431-M431</f>
        <v>3000</v>
      </c>
      <c r="O431" s="133"/>
    </row>
    <row r="432" spans="1:15" ht="36.75" customHeight="1" hidden="1">
      <c r="A432" s="1030"/>
      <c r="B432" s="1031"/>
      <c r="C432" s="1032"/>
      <c r="D432" s="1033"/>
      <c r="E432" s="1034"/>
      <c r="F432" s="1031">
        <f>SUM(F429:F431)</f>
        <v>8948</v>
      </c>
      <c r="G432" s="1031">
        <f>SUM(G429:G431)</f>
        <v>0</v>
      </c>
      <c r="H432" s="1036">
        <f aca="true" t="shared" si="72" ref="H432:M432">SUM(H429:H431)</f>
        <v>300</v>
      </c>
      <c r="I432" s="1031">
        <f t="shared" si="72"/>
        <v>0</v>
      </c>
      <c r="J432" s="1031">
        <f t="shared" si="72"/>
        <v>266</v>
      </c>
      <c r="K432" s="1031">
        <f t="shared" si="72"/>
        <v>0</v>
      </c>
      <c r="L432" s="1031">
        <f t="shared" si="72"/>
        <v>0</v>
      </c>
      <c r="M432" s="1031">
        <f t="shared" si="72"/>
        <v>0</v>
      </c>
      <c r="N432" s="1031">
        <f>SUM(N429:N431)</f>
        <v>8982</v>
      </c>
      <c r="O432" s="1035"/>
    </row>
    <row r="433" spans="1:18" s="41" customFormat="1" ht="24" customHeight="1">
      <c r="A433" s="485"/>
      <c r="B433" s="1024" t="s">
        <v>31</v>
      </c>
      <c r="C433" s="229"/>
      <c r="D433" s="229"/>
      <c r="E433" s="364"/>
      <c r="F433" s="229">
        <f>F427+F432</f>
        <v>23127</v>
      </c>
      <c r="G433" s="229">
        <f>G427+G432</f>
        <v>0</v>
      </c>
      <c r="H433" s="229">
        <f aca="true" t="shared" si="73" ref="H433:M433">H427+H432</f>
        <v>300</v>
      </c>
      <c r="I433" s="229">
        <f t="shared" si="73"/>
        <v>0</v>
      </c>
      <c r="J433" s="229">
        <f t="shared" si="73"/>
        <v>1480</v>
      </c>
      <c r="K433" s="229">
        <f t="shared" si="73"/>
        <v>190</v>
      </c>
      <c r="L433" s="229">
        <f t="shared" si="73"/>
        <v>0</v>
      </c>
      <c r="M433" s="229">
        <f t="shared" si="73"/>
        <v>0</v>
      </c>
      <c r="N433" s="229">
        <f>N427+N432</f>
        <v>22137</v>
      </c>
      <c r="O433" s="1025"/>
      <c r="P433" s="84"/>
      <c r="Q433" s="84"/>
      <c r="R433" s="84"/>
    </row>
    <row r="434" spans="1:18" s="1028" customFormat="1" ht="42.75" customHeight="1">
      <c r="A434" s="451"/>
      <c r="B434" s="452"/>
      <c r="C434" s="452"/>
      <c r="D434" s="452" t="s">
        <v>887</v>
      </c>
      <c r="F434" s="453"/>
      <c r="G434" s="452"/>
      <c r="H434" s="452"/>
      <c r="J434" s="466" t="s">
        <v>537</v>
      </c>
      <c r="K434" s="452"/>
      <c r="L434" s="452"/>
      <c r="N434" s="452" t="s">
        <v>537</v>
      </c>
      <c r="O434" s="1029"/>
      <c r="P434" s="1065"/>
      <c r="Q434" s="1065"/>
      <c r="R434" s="1065"/>
    </row>
    <row r="435" spans="1:18" s="1028" customFormat="1" ht="15.75" customHeight="1">
      <c r="A435" s="451" t="s">
        <v>545</v>
      </c>
      <c r="B435" s="452"/>
      <c r="C435" s="452"/>
      <c r="D435" s="452" t="s">
        <v>813</v>
      </c>
      <c r="E435" s="452"/>
      <c r="F435" s="453"/>
      <c r="G435" s="452"/>
      <c r="H435" s="452"/>
      <c r="J435" s="457" t="s">
        <v>621</v>
      </c>
      <c r="K435" s="452"/>
      <c r="L435" s="451"/>
      <c r="M435" s="452" t="s">
        <v>622</v>
      </c>
      <c r="N435" s="452"/>
      <c r="O435" s="452"/>
      <c r="P435" s="1065"/>
      <c r="Q435" s="1065"/>
      <c r="R435" s="1065"/>
    </row>
    <row r="436" spans="1:18" s="490" customFormat="1" ht="14.25" customHeight="1">
      <c r="A436" s="451"/>
      <c r="B436" s="452"/>
      <c r="C436" s="452"/>
      <c r="D436" s="452" t="s">
        <v>818</v>
      </c>
      <c r="E436" s="452"/>
      <c r="F436" s="453"/>
      <c r="G436" s="452"/>
      <c r="H436" s="452"/>
      <c r="J436" s="456" t="s">
        <v>534</v>
      </c>
      <c r="K436" s="452"/>
      <c r="L436" s="452"/>
      <c r="M436" s="452" t="s">
        <v>535</v>
      </c>
      <c r="N436" s="452"/>
      <c r="O436" s="1029"/>
      <c r="P436" s="668"/>
      <c r="Q436" s="668"/>
      <c r="R436" s="668"/>
    </row>
    <row r="437" spans="1:15" ht="22.5" customHeight="1">
      <c r="A437" s="3" t="s">
        <v>0</v>
      </c>
      <c r="B437" s="33"/>
      <c r="C437" s="4"/>
      <c r="D437" s="169" t="s">
        <v>68</v>
      </c>
      <c r="E437" s="327"/>
      <c r="F437" s="55"/>
      <c r="G437" s="4"/>
      <c r="H437" s="4"/>
      <c r="I437" s="4"/>
      <c r="J437" s="4"/>
      <c r="K437" s="4"/>
      <c r="L437" s="5"/>
      <c r="M437" s="4"/>
      <c r="N437" s="4"/>
      <c r="O437" s="27"/>
    </row>
    <row r="438" spans="1:15" ht="15" customHeight="1">
      <c r="A438" s="6"/>
      <c r="B438" s="97" t="s">
        <v>25</v>
      </c>
      <c r="C438" s="7"/>
      <c r="D438" s="7"/>
      <c r="E438" s="317"/>
      <c r="F438" s="7"/>
      <c r="G438" s="7"/>
      <c r="H438" s="7"/>
      <c r="I438" s="8"/>
      <c r="J438" s="7"/>
      <c r="K438" s="7"/>
      <c r="L438" s="9"/>
      <c r="M438" s="7"/>
      <c r="N438" s="7"/>
      <c r="O438" s="402" t="s">
        <v>1249</v>
      </c>
    </row>
    <row r="439" spans="1:15" ht="16.5" customHeight="1">
      <c r="A439" s="10"/>
      <c r="B439" s="11"/>
      <c r="C439" s="11"/>
      <c r="D439" s="1015" t="s">
        <v>1462</v>
      </c>
      <c r="E439" s="318"/>
      <c r="F439" s="12"/>
      <c r="G439" s="12"/>
      <c r="H439" s="12"/>
      <c r="I439" s="12"/>
      <c r="J439" s="12"/>
      <c r="K439" s="12"/>
      <c r="L439" s="13"/>
      <c r="M439" s="12"/>
      <c r="N439" s="12"/>
      <c r="O439" s="28"/>
    </row>
    <row r="440" spans="1:18" s="70" customFormat="1" ht="24.75" customHeight="1">
      <c r="A440" s="245" t="s">
        <v>497</v>
      </c>
      <c r="B440" s="294" t="s">
        <v>498</v>
      </c>
      <c r="C440" s="294" t="s">
        <v>1</v>
      </c>
      <c r="D440" s="294" t="s">
        <v>496</v>
      </c>
      <c r="E440" s="379" t="s">
        <v>507</v>
      </c>
      <c r="F440" s="248" t="s">
        <v>493</v>
      </c>
      <c r="G440" s="248" t="s">
        <v>494</v>
      </c>
      <c r="H440" s="248" t="s">
        <v>33</v>
      </c>
      <c r="I440" s="248" t="s">
        <v>400</v>
      </c>
      <c r="J440" s="248" t="s">
        <v>17</v>
      </c>
      <c r="K440" s="248" t="s">
        <v>18</v>
      </c>
      <c r="L440" s="248" t="s">
        <v>503</v>
      </c>
      <c r="M440" s="248" t="s">
        <v>30</v>
      </c>
      <c r="N440" s="248" t="s">
        <v>29</v>
      </c>
      <c r="O440" s="1005" t="s">
        <v>19</v>
      </c>
      <c r="P440" s="1062"/>
      <c r="Q440" s="1062"/>
      <c r="R440" s="1062"/>
    </row>
    <row r="441" spans="1:15" ht="30" customHeight="1">
      <c r="A441" s="1006" t="s">
        <v>12</v>
      </c>
      <c r="B441" s="1007"/>
      <c r="C441" s="820"/>
      <c r="D441" s="1012"/>
      <c r="E441" s="821"/>
      <c r="F441" s="819"/>
      <c r="G441" s="819"/>
      <c r="H441" s="819"/>
      <c r="I441" s="819"/>
      <c r="J441" s="819"/>
      <c r="K441" s="819"/>
      <c r="L441" s="819"/>
      <c r="M441" s="819"/>
      <c r="N441" s="819"/>
      <c r="O441" s="1008"/>
    </row>
    <row r="442" spans="1:15" ht="42" customHeight="1">
      <c r="A442" s="748">
        <v>32</v>
      </c>
      <c r="B442" s="130" t="s">
        <v>1194</v>
      </c>
      <c r="C442" s="131" t="s">
        <v>1195</v>
      </c>
      <c r="D442" s="447" t="s">
        <v>1191</v>
      </c>
      <c r="E442" s="353">
        <v>15</v>
      </c>
      <c r="F442" s="130">
        <v>3109</v>
      </c>
      <c r="G442" s="130">
        <v>0</v>
      </c>
      <c r="H442" s="130">
        <v>0</v>
      </c>
      <c r="I442" s="130">
        <v>0</v>
      </c>
      <c r="J442" s="130">
        <v>109</v>
      </c>
      <c r="K442" s="130">
        <v>0</v>
      </c>
      <c r="L442" s="130">
        <v>0</v>
      </c>
      <c r="M442" s="130">
        <v>0</v>
      </c>
      <c r="N442" s="130">
        <f>F442+G442+H442+I442-J442+K442-L442-M442</f>
        <v>3000</v>
      </c>
      <c r="O442" s="133"/>
    </row>
    <row r="443" spans="1:15" ht="42" customHeight="1">
      <c r="A443" s="748">
        <v>40</v>
      </c>
      <c r="B443" s="130" t="s">
        <v>1350</v>
      </c>
      <c r="C443" s="131" t="s">
        <v>1209</v>
      </c>
      <c r="D443" s="447" t="s">
        <v>316</v>
      </c>
      <c r="E443" s="353">
        <v>15</v>
      </c>
      <c r="F443" s="130">
        <v>6348</v>
      </c>
      <c r="G443" s="130">
        <v>0</v>
      </c>
      <c r="H443" s="130">
        <v>300</v>
      </c>
      <c r="I443" s="130">
        <v>0</v>
      </c>
      <c r="J443" s="130">
        <v>809</v>
      </c>
      <c r="K443" s="130">
        <v>0</v>
      </c>
      <c r="L443" s="130">
        <v>0</v>
      </c>
      <c r="M443" s="130">
        <v>0</v>
      </c>
      <c r="N443" s="130">
        <f aca="true" t="shared" si="74" ref="N443:N449">F443+G443+H443+I443-J443+K443-L443-M443</f>
        <v>5839</v>
      </c>
      <c r="O443" s="133"/>
    </row>
    <row r="444" spans="1:15" ht="42" customHeight="1">
      <c r="A444" s="748">
        <v>46</v>
      </c>
      <c r="B444" s="940" t="s">
        <v>58</v>
      </c>
      <c r="C444" s="131" t="s">
        <v>477</v>
      </c>
      <c r="D444" s="447" t="s">
        <v>13</v>
      </c>
      <c r="E444" s="353">
        <v>15</v>
      </c>
      <c r="F444" s="130">
        <v>2730</v>
      </c>
      <c r="G444" s="130">
        <v>0</v>
      </c>
      <c r="H444" s="130">
        <v>300</v>
      </c>
      <c r="I444" s="130">
        <v>0</v>
      </c>
      <c r="J444" s="130">
        <v>48</v>
      </c>
      <c r="K444" s="130">
        <v>0</v>
      </c>
      <c r="L444" s="130">
        <v>0</v>
      </c>
      <c r="M444" s="130">
        <v>0</v>
      </c>
      <c r="N444" s="130">
        <f>F444+G444+H444+I444-J444+K444-L444-M444</f>
        <v>2982</v>
      </c>
      <c r="O444" s="133"/>
    </row>
    <row r="445" spans="1:15" ht="42" customHeight="1">
      <c r="A445" s="748">
        <v>84</v>
      </c>
      <c r="B445" s="130" t="s">
        <v>1341</v>
      </c>
      <c r="C445" s="131" t="s">
        <v>1342</v>
      </c>
      <c r="D445" s="447" t="s">
        <v>13</v>
      </c>
      <c r="E445" s="353">
        <v>15</v>
      </c>
      <c r="F445" s="130">
        <v>2730</v>
      </c>
      <c r="G445" s="130">
        <v>0</v>
      </c>
      <c r="H445" s="130">
        <v>300</v>
      </c>
      <c r="I445" s="130">
        <v>0</v>
      </c>
      <c r="J445" s="130">
        <v>48</v>
      </c>
      <c r="K445" s="130">
        <v>0</v>
      </c>
      <c r="L445" s="130">
        <v>0</v>
      </c>
      <c r="M445" s="130">
        <v>0</v>
      </c>
      <c r="N445" s="130">
        <f>F445+G445+H445+I445-J445+K445-L445-M445</f>
        <v>2982</v>
      </c>
      <c r="O445" s="133"/>
    </row>
    <row r="446" spans="1:18" ht="42" customHeight="1">
      <c r="A446" s="748">
        <v>132</v>
      </c>
      <c r="B446" s="130" t="s">
        <v>1162</v>
      </c>
      <c r="C446" s="396" t="s">
        <v>1406</v>
      </c>
      <c r="D446" s="471" t="s">
        <v>1163</v>
      </c>
      <c r="E446" s="353">
        <v>15</v>
      </c>
      <c r="F446" s="130">
        <v>2167</v>
      </c>
      <c r="G446" s="130">
        <v>0</v>
      </c>
      <c r="H446" s="130">
        <v>0</v>
      </c>
      <c r="I446" s="130">
        <v>0</v>
      </c>
      <c r="J446" s="130">
        <v>0</v>
      </c>
      <c r="K446" s="130">
        <v>57</v>
      </c>
      <c r="L446" s="130">
        <v>0</v>
      </c>
      <c r="M446" s="130">
        <v>0</v>
      </c>
      <c r="N446" s="130">
        <f t="shared" si="74"/>
        <v>2224</v>
      </c>
      <c r="O446" s="133"/>
      <c r="P446" s="2"/>
      <c r="Q446" s="2"/>
      <c r="R446" s="2"/>
    </row>
    <row r="447" spans="1:18" ht="42" customHeight="1">
      <c r="A447" s="748">
        <v>137</v>
      </c>
      <c r="B447" s="130" t="s">
        <v>1414</v>
      </c>
      <c r="C447" s="396" t="s">
        <v>1415</v>
      </c>
      <c r="D447" s="471" t="s">
        <v>13</v>
      </c>
      <c r="E447" s="353">
        <v>15</v>
      </c>
      <c r="F447" s="130">
        <v>2730</v>
      </c>
      <c r="G447" s="130">
        <v>0</v>
      </c>
      <c r="H447" s="130">
        <v>300</v>
      </c>
      <c r="I447" s="130">
        <v>0</v>
      </c>
      <c r="J447" s="130">
        <v>48</v>
      </c>
      <c r="K447" s="130">
        <v>0</v>
      </c>
      <c r="L447" s="130">
        <v>0</v>
      </c>
      <c r="M447" s="130">
        <v>0</v>
      </c>
      <c r="N447" s="130">
        <f>F447+G447+H447+I447-J447+K447-L447-M447</f>
        <v>2982</v>
      </c>
      <c r="O447" s="133"/>
      <c r="P447" s="2"/>
      <c r="Q447" s="2"/>
      <c r="R447" s="2"/>
    </row>
    <row r="448" spans="1:15" ht="42" customHeight="1">
      <c r="A448" s="748">
        <v>195</v>
      </c>
      <c r="B448" s="130" t="s">
        <v>568</v>
      </c>
      <c r="C448" s="131" t="s">
        <v>569</v>
      </c>
      <c r="D448" s="447" t="s">
        <v>570</v>
      </c>
      <c r="E448" s="353">
        <v>15</v>
      </c>
      <c r="F448" s="130">
        <v>2508</v>
      </c>
      <c r="G448" s="130">
        <v>0</v>
      </c>
      <c r="H448" s="130">
        <v>300</v>
      </c>
      <c r="I448" s="130">
        <v>0</v>
      </c>
      <c r="J448" s="130">
        <v>9</v>
      </c>
      <c r="K448" s="130">
        <v>0</v>
      </c>
      <c r="L448" s="130">
        <v>0</v>
      </c>
      <c r="M448" s="130">
        <v>0</v>
      </c>
      <c r="N448" s="130">
        <f t="shared" si="74"/>
        <v>2799</v>
      </c>
      <c r="O448" s="133"/>
    </row>
    <row r="449" spans="1:15" ht="42" customHeight="1">
      <c r="A449" s="748">
        <v>253</v>
      </c>
      <c r="B449" s="130" t="s">
        <v>874</v>
      </c>
      <c r="C449" s="131" t="s">
        <v>875</v>
      </c>
      <c r="D449" s="447" t="s">
        <v>876</v>
      </c>
      <c r="E449" s="353">
        <v>15</v>
      </c>
      <c r="F449" s="130">
        <v>6348</v>
      </c>
      <c r="G449" s="130">
        <v>0</v>
      </c>
      <c r="H449" s="130">
        <v>300</v>
      </c>
      <c r="I449" s="130">
        <v>0</v>
      </c>
      <c r="J449" s="130">
        <v>809</v>
      </c>
      <c r="K449" s="130">
        <v>0</v>
      </c>
      <c r="L449" s="130">
        <v>0</v>
      </c>
      <c r="M449" s="130">
        <v>0</v>
      </c>
      <c r="N449" s="130">
        <f t="shared" si="74"/>
        <v>5839</v>
      </c>
      <c r="O449" s="133"/>
    </row>
    <row r="450" spans="1:18" s="23" customFormat="1" ht="24" customHeight="1">
      <c r="A450" s="648" t="s">
        <v>69</v>
      </c>
      <c r="B450" s="1009"/>
      <c r="C450" s="1010"/>
      <c r="D450" s="1013"/>
      <c r="E450" s="1011"/>
      <c r="F450" s="587">
        <f>F432+F451</f>
        <v>37618</v>
      </c>
      <c r="G450" s="587">
        <f>G432+G451</f>
        <v>0</v>
      </c>
      <c r="H450" s="587">
        <f aca="true" t="shared" si="75" ref="H450:M450">H432+H451</f>
        <v>2100</v>
      </c>
      <c r="I450" s="587">
        <f t="shared" si="75"/>
        <v>0</v>
      </c>
      <c r="J450" s="587">
        <f t="shared" si="75"/>
        <v>2146</v>
      </c>
      <c r="K450" s="587">
        <f t="shared" si="75"/>
        <v>57</v>
      </c>
      <c r="L450" s="587">
        <f t="shared" si="75"/>
        <v>0</v>
      </c>
      <c r="M450" s="587">
        <f t="shared" si="75"/>
        <v>0</v>
      </c>
      <c r="N450" s="587">
        <f>N432+N451</f>
        <v>37629</v>
      </c>
      <c r="O450" s="1014"/>
      <c r="P450" s="1060"/>
      <c r="Q450" s="1060"/>
      <c r="R450" s="1060"/>
    </row>
    <row r="451" spans="1:18" s="41" customFormat="1" ht="24" customHeight="1">
      <c r="A451" s="485"/>
      <c r="B451" s="1024" t="s">
        <v>31</v>
      </c>
      <c r="C451" s="229"/>
      <c r="D451" s="229"/>
      <c r="E451" s="364"/>
      <c r="F451" s="229">
        <f>SUM(F442:F449)</f>
        <v>28670</v>
      </c>
      <c r="G451" s="229">
        <f>SUM(G442:G449)</f>
        <v>0</v>
      </c>
      <c r="H451" s="229">
        <f aca="true" t="shared" si="76" ref="H451:M451">SUM(H442:H449)</f>
        <v>1800</v>
      </c>
      <c r="I451" s="229">
        <f t="shared" si="76"/>
        <v>0</v>
      </c>
      <c r="J451" s="229">
        <f t="shared" si="76"/>
        <v>1880</v>
      </c>
      <c r="K451" s="229">
        <f t="shared" si="76"/>
        <v>57</v>
      </c>
      <c r="L451" s="229">
        <f t="shared" si="76"/>
        <v>0</v>
      </c>
      <c r="M451" s="229">
        <f t="shared" si="76"/>
        <v>0</v>
      </c>
      <c r="N451" s="229">
        <f>SUM(N442:N449)</f>
        <v>28647</v>
      </c>
      <c r="O451" s="1025"/>
      <c r="P451" s="84"/>
      <c r="Q451" s="84"/>
      <c r="R451" s="84"/>
    </row>
    <row r="452" spans="1:18" s="1028" customFormat="1" ht="54" customHeight="1">
      <c r="A452" s="451"/>
      <c r="B452" s="452"/>
      <c r="C452" s="452"/>
      <c r="D452" s="452" t="s">
        <v>887</v>
      </c>
      <c r="F452" s="453"/>
      <c r="G452" s="452"/>
      <c r="H452" s="452"/>
      <c r="J452" s="466" t="s">
        <v>537</v>
      </c>
      <c r="K452" s="452"/>
      <c r="L452" s="452"/>
      <c r="N452" s="452" t="s">
        <v>537</v>
      </c>
      <c r="O452" s="1029"/>
      <c r="P452" s="1065"/>
      <c r="Q452" s="1065"/>
      <c r="R452" s="1065"/>
    </row>
    <row r="453" spans="1:18" s="1028" customFormat="1" ht="18" customHeight="1">
      <c r="A453" s="451" t="s">
        <v>545</v>
      </c>
      <c r="B453" s="452"/>
      <c r="C453" s="452"/>
      <c r="D453" s="452" t="s">
        <v>813</v>
      </c>
      <c r="E453" s="452"/>
      <c r="F453" s="453"/>
      <c r="G453" s="452"/>
      <c r="H453" s="452"/>
      <c r="J453" s="457" t="s">
        <v>621</v>
      </c>
      <c r="K453" s="452"/>
      <c r="L453" s="451"/>
      <c r="M453" s="452" t="s">
        <v>622</v>
      </c>
      <c r="N453" s="452"/>
      <c r="O453" s="452"/>
      <c r="P453" s="1065"/>
      <c r="Q453" s="1065"/>
      <c r="R453" s="1065"/>
    </row>
    <row r="454" spans="1:18" s="490" customFormat="1" ht="15.75" customHeight="1">
      <c r="A454" s="451"/>
      <c r="B454" s="452"/>
      <c r="C454" s="452"/>
      <c r="D454" s="452" t="s">
        <v>818</v>
      </c>
      <c r="E454" s="452"/>
      <c r="F454" s="453"/>
      <c r="G454" s="452"/>
      <c r="H454" s="452"/>
      <c r="J454" s="456" t="s">
        <v>534</v>
      </c>
      <c r="K454" s="452"/>
      <c r="L454" s="452"/>
      <c r="M454" s="452" t="s">
        <v>535</v>
      </c>
      <c r="N454" s="452"/>
      <c r="O454" s="1029"/>
      <c r="P454" s="668"/>
      <c r="Q454" s="668"/>
      <c r="R454" s="668"/>
    </row>
    <row r="455" spans="1:15" ht="55.5" customHeight="1">
      <c r="A455" s="3" t="s">
        <v>0</v>
      </c>
      <c r="B455" s="33"/>
      <c r="C455" s="4"/>
      <c r="D455" s="93" t="s">
        <v>68</v>
      </c>
      <c r="E455" s="327"/>
      <c r="F455" s="4"/>
      <c r="G455" s="4"/>
      <c r="H455" s="4"/>
      <c r="I455" s="4"/>
      <c r="J455" s="4"/>
      <c r="K455" s="4"/>
      <c r="L455" s="5"/>
      <c r="M455" s="4"/>
      <c r="N455" s="4"/>
      <c r="O455" s="27"/>
    </row>
    <row r="456" spans="1:15" ht="40.5" customHeight="1">
      <c r="A456" s="6"/>
      <c r="B456" s="98" t="s">
        <v>26</v>
      </c>
      <c r="C456" s="7"/>
      <c r="D456" s="7"/>
      <c r="E456" s="317"/>
      <c r="F456" s="7"/>
      <c r="G456" s="7"/>
      <c r="H456" s="7"/>
      <c r="I456" s="8"/>
      <c r="J456" s="7"/>
      <c r="K456" s="7"/>
      <c r="L456" s="9"/>
      <c r="M456" s="7"/>
      <c r="N456" s="7"/>
      <c r="O456" s="402" t="s">
        <v>1250</v>
      </c>
    </row>
    <row r="457" spans="1:15" ht="46.5" customHeight="1">
      <c r="A457" s="10"/>
      <c r="B457" s="44"/>
      <c r="C457" s="11"/>
      <c r="D457" s="95" t="s">
        <v>1462</v>
      </c>
      <c r="E457" s="318"/>
      <c r="F457" s="12"/>
      <c r="G457" s="12"/>
      <c r="H457" s="12"/>
      <c r="I457" s="12"/>
      <c r="J457" s="12"/>
      <c r="K457" s="12"/>
      <c r="L457" s="13"/>
      <c r="M457" s="12"/>
      <c r="N457" s="12"/>
      <c r="O457" s="28"/>
    </row>
    <row r="458" spans="1:18" s="70" customFormat="1" ht="40.5" customHeight="1" thickBot="1">
      <c r="A458" s="46" t="s">
        <v>497</v>
      </c>
      <c r="B458" s="62" t="s">
        <v>498</v>
      </c>
      <c r="C458" s="62" t="s">
        <v>1</v>
      </c>
      <c r="D458" s="62" t="s">
        <v>496</v>
      </c>
      <c r="E458" s="339" t="s">
        <v>507</v>
      </c>
      <c r="F458" s="26" t="s">
        <v>493</v>
      </c>
      <c r="G458" s="26" t="s">
        <v>494</v>
      </c>
      <c r="H458" s="26" t="s">
        <v>33</v>
      </c>
      <c r="I458" s="26" t="s">
        <v>400</v>
      </c>
      <c r="J458" s="26" t="s">
        <v>17</v>
      </c>
      <c r="K458" s="26" t="s">
        <v>18</v>
      </c>
      <c r="L458" s="26" t="s">
        <v>503</v>
      </c>
      <c r="M458" s="26" t="s">
        <v>30</v>
      </c>
      <c r="N458" s="26" t="s">
        <v>29</v>
      </c>
      <c r="O458" s="63" t="s">
        <v>19</v>
      </c>
      <c r="P458" s="1062"/>
      <c r="Q458" s="1062"/>
      <c r="R458" s="1062"/>
    </row>
    <row r="459" spans="1:15" ht="34.5" customHeight="1" thickTop="1">
      <c r="A459" s="703" t="s">
        <v>324</v>
      </c>
      <c r="B459" s="704"/>
      <c r="C459" s="704"/>
      <c r="D459" s="704"/>
      <c r="E459" s="706"/>
      <c r="F459" s="704"/>
      <c r="G459" s="704"/>
      <c r="H459" s="704"/>
      <c r="I459" s="704"/>
      <c r="J459" s="704"/>
      <c r="K459" s="704"/>
      <c r="L459" s="707"/>
      <c r="M459" s="704"/>
      <c r="N459" s="704"/>
      <c r="O459" s="708"/>
    </row>
    <row r="460" spans="1:15" ht="46.5" customHeight="1">
      <c r="A460" s="15">
        <v>217</v>
      </c>
      <c r="B460" s="59" t="s">
        <v>619</v>
      </c>
      <c r="C460" s="43" t="s">
        <v>620</v>
      </c>
      <c r="D460" s="43" t="s">
        <v>11</v>
      </c>
      <c r="E460" s="348">
        <v>15</v>
      </c>
      <c r="F460" s="59">
        <v>1703</v>
      </c>
      <c r="G460" s="59">
        <v>0</v>
      </c>
      <c r="H460" s="59">
        <v>0</v>
      </c>
      <c r="I460" s="39">
        <v>0</v>
      </c>
      <c r="J460" s="59">
        <v>0</v>
      </c>
      <c r="K460" s="59">
        <v>103</v>
      </c>
      <c r="L460" s="59">
        <v>0</v>
      </c>
      <c r="M460" s="59">
        <v>0</v>
      </c>
      <c r="N460" s="59">
        <f>F460+G460+H460+I460-J460+K460-L460-M460</f>
        <v>1806</v>
      </c>
      <c r="O460" s="29"/>
    </row>
    <row r="461" spans="1:15" ht="46.5" customHeight="1">
      <c r="A461" s="15">
        <v>287</v>
      </c>
      <c r="B461" s="59" t="s">
        <v>325</v>
      </c>
      <c r="C461" s="43" t="s">
        <v>949</v>
      </c>
      <c r="D461" s="43" t="s">
        <v>11</v>
      </c>
      <c r="E461" s="348">
        <v>15</v>
      </c>
      <c r="F461" s="59">
        <v>524</v>
      </c>
      <c r="G461" s="59">
        <v>0</v>
      </c>
      <c r="H461" s="59">
        <v>0</v>
      </c>
      <c r="I461" s="39">
        <v>0</v>
      </c>
      <c r="J461" s="59">
        <v>0</v>
      </c>
      <c r="K461" s="59">
        <v>178</v>
      </c>
      <c r="L461" s="59">
        <v>0</v>
      </c>
      <c r="M461" s="59">
        <v>0</v>
      </c>
      <c r="N461" s="59">
        <f>F461+G461+H461+I461-J461+K461-L461-M461</f>
        <v>702</v>
      </c>
      <c r="O461" s="29"/>
    </row>
    <row r="462" spans="1:15" ht="17.25" customHeight="1">
      <c r="A462" s="611" t="s">
        <v>69</v>
      </c>
      <c r="B462" s="627"/>
      <c r="C462" s="628"/>
      <c r="D462" s="628"/>
      <c r="E462" s="629"/>
      <c r="F462" s="633">
        <f aca="true" t="shared" si="77" ref="F462:N462">SUM(F460:F461)</f>
        <v>2227</v>
      </c>
      <c r="G462" s="633">
        <f t="shared" si="77"/>
        <v>0</v>
      </c>
      <c r="H462" s="633">
        <f t="shared" si="77"/>
        <v>0</v>
      </c>
      <c r="I462" s="633">
        <f t="shared" si="77"/>
        <v>0</v>
      </c>
      <c r="J462" s="633">
        <f t="shared" si="77"/>
        <v>0</v>
      </c>
      <c r="K462" s="633">
        <f t="shared" si="77"/>
        <v>281</v>
      </c>
      <c r="L462" s="633">
        <f t="shared" si="77"/>
        <v>0</v>
      </c>
      <c r="M462" s="633">
        <f t="shared" si="77"/>
        <v>0</v>
      </c>
      <c r="N462" s="633">
        <f t="shared" si="77"/>
        <v>2508</v>
      </c>
      <c r="O462" s="609"/>
    </row>
    <row r="463" spans="1:15" ht="33.75" customHeight="1">
      <c r="A463" s="703" t="s">
        <v>59</v>
      </c>
      <c r="B463" s="804"/>
      <c r="C463" s="805"/>
      <c r="D463" s="805"/>
      <c r="E463" s="806"/>
      <c r="F463" s="804"/>
      <c r="G463" s="804"/>
      <c r="H463" s="804"/>
      <c r="I463" s="804"/>
      <c r="J463" s="804"/>
      <c r="K463" s="804"/>
      <c r="L463" s="804"/>
      <c r="M463" s="804"/>
      <c r="N463" s="804"/>
      <c r="O463" s="708"/>
    </row>
    <row r="464" spans="1:15" ht="45.75" customHeight="1">
      <c r="A464" s="15">
        <v>98</v>
      </c>
      <c r="B464" s="59" t="s">
        <v>48</v>
      </c>
      <c r="C464" s="43" t="s">
        <v>478</v>
      </c>
      <c r="D464" s="410" t="s">
        <v>53</v>
      </c>
      <c r="E464" s="348">
        <v>15</v>
      </c>
      <c r="F464" s="59">
        <v>2184</v>
      </c>
      <c r="G464" s="59">
        <v>0</v>
      </c>
      <c r="H464" s="59">
        <v>0</v>
      </c>
      <c r="I464" s="59">
        <v>0</v>
      </c>
      <c r="J464" s="59">
        <v>0</v>
      </c>
      <c r="K464" s="59">
        <v>55</v>
      </c>
      <c r="L464" s="67">
        <v>600</v>
      </c>
      <c r="M464" s="59">
        <v>0</v>
      </c>
      <c r="N464" s="59">
        <f>F464+G464+H464+I464-J464+K464-L464-M464</f>
        <v>1639</v>
      </c>
      <c r="O464" s="29"/>
    </row>
    <row r="465" spans="1:15" ht="45.75" customHeight="1">
      <c r="A465" s="15">
        <v>264</v>
      </c>
      <c r="B465" s="59" t="s">
        <v>893</v>
      </c>
      <c r="C465" s="43" t="s">
        <v>894</v>
      </c>
      <c r="D465" s="410" t="s">
        <v>526</v>
      </c>
      <c r="E465" s="348">
        <v>15</v>
      </c>
      <c r="F465" s="59">
        <v>3820</v>
      </c>
      <c r="G465" s="59">
        <v>0</v>
      </c>
      <c r="H465" s="59">
        <v>0</v>
      </c>
      <c r="I465" s="59">
        <v>0</v>
      </c>
      <c r="J465" s="59">
        <v>320</v>
      </c>
      <c r="K465" s="59">
        <v>0</v>
      </c>
      <c r="L465" s="67">
        <v>450</v>
      </c>
      <c r="M465" s="59">
        <v>0</v>
      </c>
      <c r="N465" s="59">
        <f>F465+G465+H465+I465-J465+K465-L465-M465</f>
        <v>3050</v>
      </c>
      <c r="O465" s="29"/>
    </row>
    <row r="466" spans="1:15" ht="17.25" customHeight="1">
      <c r="A466" s="611" t="s">
        <v>69</v>
      </c>
      <c r="B466" s="627"/>
      <c r="C466" s="628"/>
      <c r="D466" s="628"/>
      <c r="E466" s="629"/>
      <c r="F466" s="630">
        <f aca="true" t="shared" si="78" ref="F466:N466">SUM(F464:F465)</f>
        <v>6004</v>
      </c>
      <c r="G466" s="630">
        <f t="shared" si="78"/>
        <v>0</v>
      </c>
      <c r="H466" s="630">
        <f t="shared" si="78"/>
        <v>0</v>
      </c>
      <c r="I466" s="630">
        <f t="shared" si="78"/>
        <v>0</v>
      </c>
      <c r="J466" s="630">
        <f t="shared" si="78"/>
        <v>320</v>
      </c>
      <c r="K466" s="630">
        <f t="shared" si="78"/>
        <v>55</v>
      </c>
      <c r="L466" s="630">
        <f t="shared" si="78"/>
        <v>1050</v>
      </c>
      <c r="M466" s="630">
        <f t="shared" si="78"/>
        <v>0</v>
      </c>
      <c r="N466" s="630">
        <f t="shared" si="78"/>
        <v>4689</v>
      </c>
      <c r="O466" s="609"/>
    </row>
    <row r="467" spans="1:15" ht="30" customHeight="1">
      <c r="A467" s="56"/>
      <c r="B467" s="52" t="s">
        <v>31</v>
      </c>
      <c r="C467" s="68"/>
      <c r="D467" s="68"/>
      <c r="E467" s="375"/>
      <c r="F467" s="69">
        <f aca="true" t="shared" si="79" ref="F467:N467">F462+F466</f>
        <v>8231</v>
      </c>
      <c r="G467" s="69">
        <f t="shared" si="79"/>
        <v>0</v>
      </c>
      <c r="H467" s="69">
        <f t="shared" si="79"/>
        <v>0</v>
      </c>
      <c r="I467" s="69">
        <f t="shared" si="79"/>
        <v>0</v>
      </c>
      <c r="J467" s="69">
        <f t="shared" si="79"/>
        <v>320</v>
      </c>
      <c r="K467" s="69">
        <f t="shared" si="79"/>
        <v>336</v>
      </c>
      <c r="L467" s="69">
        <f t="shared" si="79"/>
        <v>1050</v>
      </c>
      <c r="M467" s="69">
        <f t="shared" si="79"/>
        <v>0</v>
      </c>
      <c r="N467" s="69">
        <f t="shared" si="79"/>
        <v>7197</v>
      </c>
      <c r="O467" s="58"/>
    </row>
    <row r="472" spans="1:18" s="103" customFormat="1" ht="20.25">
      <c r="A472" s="451"/>
      <c r="B472" s="452"/>
      <c r="C472" s="452"/>
      <c r="D472" s="452"/>
      <c r="E472" s="452" t="s">
        <v>536</v>
      </c>
      <c r="F472" s="453"/>
      <c r="G472" s="452"/>
      <c r="H472" s="452"/>
      <c r="J472" s="457" t="s">
        <v>537</v>
      </c>
      <c r="K472" s="457"/>
      <c r="L472" s="452"/>
      <c r="N472" s="452"/>
      <c r="O472" s="452" t="s">
        <v>537</v>
      </c>
      <c r="P472" s="106"/>
      <c r="Q472" s="106"/>
      <c r="R472" s="106"/>
    </row>
    <row r="473" spans="1:18" s="103" customFormat="1" ht="21.75">
      <c r="A473" s="451"/>
      <c r="B473" s="452"/>
      <c r="C473" s="452"/>
      <c r="D473" s="452"/>
      <c r="E473" s="452"/>
      <c r="F473" s="453"/>
      <c r="G473" s="452"/>
      <c r="H473" s="452"/>
      <c r="J473" s="457"/>
      <c r="K473" s="487"/>
      <c r="L473" s="451"/>
      <c r="M473" s="452"/>
      <c r="N473" s="452"/>
      <c r="O473" s="455"/>
      <c r="P473" s="106"/>
      <c r="Q473" s="106"/>
      <c r="R473" s="106"/>
    </row>
    <row r="474" spans="1:18" s="103" customFormat="1" ht="21.75">
      <c r="A474" s="451" t="s">
        <v>545</v>
      </c>
      <c r="B474" s="452"/>
      <c r="C474" s="452"/>
      <c r="D474" s="452" t="s">
        <v>813</v>
      </c>
      <c r="E474" s="452"/>
      <c r="F474" s="453"/>
      <c r="G474" s="452"/>
      <c r="H474" s="452"/>
      <c r="J474" s="457" t="s">
        <v>621</v>
      </c>
      <c r="K474" s="487"/>
      <c r="L474" s="451"/>
      <c r="M474" s="452"/>
      <c r="N474" s="452" t="s">
        <v>622</v>
      </c>
      <c r="O474" s="455"/>
      <c r="P474" s="106"/>
      <c r="Q474" s="106"/>
      <c r="R474" s="106"/>
    </row>
    <row r="475" spans="1:18" s="103" customFormat="1" ht="21.75">
      <c r="A475" s="451"/>
      <c r="B475" s="452"/>
      <c r="C475" s="452"/>
      <c r="D475" s="452"/>
      <c r="E475" s="457" t="s">
        <v>814</v>
      </c>
      <c r="F475" s="453"/>
      <c r="G475" s="452"/>
      <c r="H475" s="452"/>
      <c r="J475" s="456" t="s">
        <v>534</v>
      </c>
      <c r="K475" s="456"/>
      <c r="L475" s="452"/>
      <c r="M475" s="452"/>
      <c r="N475" s="452" t="s">
        <v>535</v>
      </c>
      <c r="O475" s="454"/>
      <c r="P475" s="106"/>
      <c r="Q475" s="106"/>
      <c r="R475" s="106"/>
    </row>
    <row r="476" spans="1:15" ht="33.75">
      <c r="A476" s="3" t="s">
        <v>0</v>
      </c>
      <c r="B476" s="33"/>
      <c r="C476" s="4"/>
      <c r="D476" s="93" t="s">
        <v>68</v>
      </c>
      <c r="E476" s="327"/>
      <c r="F476" s="4"/>
      <c r="G476" s="4"/>
      <c r="H476" s="4"/>
      <c r="I476" s="4"/>
      <c r="J476" s="4"/>
      <c r="K476" s="4"/>
      <c r="L476" s="5"/>
      <c r="M476" s="4"/>
      <c r="N476" s="4"/>
      <c r="O476" s="27"/>
    </row>
    <row r="477" spans="1:15" ht="26.25" customHeight="1">
      <c r="A477" s="6"/>
      <c r="B477" s="97" t="s">
        <v>60</v>
      </c>
      <c r="C477" s="7"/>
      <c r="D477" s="7"/>
      <c r="E477" s="317"/>
      <c r="F477" s="7"/>
      <c r="G477" s="7"/>
      <c r="H477" s="7"/>
      <c r="I477" s="8"/>
      <c r="J477" s="7"/>
      <c r="K477" s="7"/>
      <c r="L477" s="9"/>
      <c r="M477" s="7"/>
      <c r="N477" s="7"/>
      <c r="O477" s="402" t="s">
        <v>1251</v>
      </c>
    </row>
    <row r="478" spans="1:15" ht="28.5" customHeight="1">
      <c r="A478" s="10"/>
      <c r="B478" s="11"/>
      <c r="C478" s="11"/>
      <c r="D478" s="95" t="s">
        <v>1462</v>
      </c>
      <c r="E478" s="318"/>
      <c r="F478" s="12"/>
      <c r="G478" s="12"/>
      <c r="H478" s="12"/>
      <c r="I478" s="12"/>
      <c r="J478" s="12"/>
      <c r="K478" s="12"/>
      <c r="L478" s="13"/>
      <c r="M478" s="12"/>
      <c r="N478" s="12"/>
      <c r="O478" s="28"/>
    </row>
    <row r="479" spans="1:18" s="70" customFormat="1" ht="35.25" customHeight="1" thickBot="1">
      <c r="A479" s="46" t="s">
        <v>497</v>
      </c>
      <c r="B479" s="62" t="s">
        <v>498</v>
      </c>
      <c r="C479" s="62" t="s">
        <v>1</v>
      </c>
      <c r="D479" s="62" t="s">
        <v>496</v>
      </c>
      <c r="E479" s="339" t="s">
        <v>507</v>
      </c>
      <c r="F479" s="26" t="s">
        <v>493</v>
      </c>
      <c r="G479" s="26" t="s">
        <v>494</v>
      </c>
      <c r="H479" s="26" t="s">
        <v>33</v>
      </c>
      <c r="I479" s="26" t="s">
        <v>400</v>
      </c>
      <c r="J479" s="26" t="s">
        <v>17</v>
      </c>
      <c r="K479" s="26" t="s">
        <v>18</v>
      </c>
      <c r="L479" s="26" t="s">
        <v>503</v>
      </c>
      <c r="M479" s="26" t="s">
        <v>30</v>
      </c>
      <c r="N479" s="26" t="s">
        <v>29</v>
      </c>
      <c r="O479" s="63" t="s">
        <v>19</v>
      </c>
      <c r="P479" s="1062"/>
      <c r="Q479" s="1062"/>
      <c r="R479" s="1062"/>
    </row>
    <row r="480" spans="1:15" ht="28.5" customHeight="1" thickTop="1">
      <c r="A480" s="824" t="s">
        <v>61</v>
      </c>
      <c r="B480" s="704"/>
      <c r="C480" s="704"/>
      <c r="D480" s="704"/>
      <c r="E480" s="706"/>
      <c r="F480" s="704"/>
      <c r="G480" s="704"/>
      <c r="H480" s="704"/>
      <c r="I480" s="704"/>
      <c r="J480" s="704"/>
      <c r="K480" s="704"/>
      <c r="L480" s="707"/>
      <c r="M480" s="704"/>
      <c r="N480" s="704"/>
      <c r="O480" s="708"/>
    </row>
    <row r="481" spans="1:15" ht="43.5" customHeight="1">
      <c r="A481" s="15">
        <v>34</v>
      </c>
      <c r="B481" s="59" t="s">
        <v>52</v>
      </c>
      <c r="C481" s="43" t="s">
        <v>479</v>
      </c>
      <c r="D481" s="410" t="s">
        <v>53</v>
      </c>
      <c r="E481" s="348">
        <v>15</v>
      </c>
      <c r="F481" s="59">
        <v>4013</v>
      </c>
      <c r="G481" s="59">
        <v>0</v>
      </c>
      <c r="H481" s="59">
        <v>0</v>
      </c>
      <c r="I481" s="59">
        <v>0</v>
      </c>
      <c r="J481" s="59">
        <v>351</v>
      </c>
      <c r="K481" s="59">
        <v>0</v>
      </c>
      <c r="L481" s="59">
        <v>0</v>
      </c>
      <c r="M481" s="59">
        <v>0</v>
      </c>
      <c r="N481" s="59">
        <f>F481+G481+H481+I481-J481+K481-L481-M481</f>
        <v>3662</v>
      </c>
      <c r="O481" s="29"/>
    </row>
    <row r="482" spans="1:15" ht="18">
      <c r="A482" s="611" t="s">
        <v>69</v>
      </c>
      <c r="B482" s="627"/>
      <c r="C482" s="628"/>
      <c r="D482" s="632"/>
      <c r="E482" s="629"/>
      <c r="F482" s="630">
        <f aca="true" t="shared" si="80" ref="F482:N482">SUM(F481:F481)</f>
        <v>4013</v>
      </c>
      <c r="G482" s="630">
        <f t="shared" si="80"/>
        <v>0</v>
      </c>
      <c r="H482" s="630">
        <f t="shared" si="80"/>
        <v>0</v>
      </c>
      <c r="I482" s="630">
        <f t="shared" si="80"/>
        <v>0</v>
      </c>
      <c r="J482" s="630">
        <f t="shared" si="80"/>
        <v>351</v>
      </c>
      <c r="K482" s="630">
        <f t="shared" si="80"/>
        <v>0</v>
      </c>
      <c r="L482" s="630">
        <f t="shared" si="80"/>
        <v>0</v>
      </c>
      <c r="M482" s="630">
        <f t="shared" si="80"/>
        <v>0</v>
      </c>
      <c r="N482" s="630">
        <f t="shared" si="80"/>
        <v>3662</v>
      </c>
      <c r="O482" s="609"/>
    </row>
    <row r="483" spans="1:15" ht="28.5" customHeight="1">
      <c r="A483" s="824" t="s">
        <v>14</v>
      </c>
      <c r="B483" s="804"/>
      <c r="C483" s="805"/>
      <c r="D483" s="823"/>
      <c r="E483" s="806"/>
      <c r="F483" s="804"/>
      <c r="G483" s="804"/>
      <c r="H483" s="804"/>
      <c r="I483" s="804"/>
      <c r="J483" s="804"/>
      <c r="K483" s="804"/>
      <c r="L483" s="804"/>
      <c r="M483" s="804"/>
      <c r="N483" s="804"/>
      <c r="O483" s="708"/>
    </row>
    <row r="484" spans="1:15" ht="43.5" customHeight="1">
      <c r="A484" s="15">
        <v>87</v>
      </c>
      <c r="B484" s="59" t="s">
        <v>50</v>
      </c>
      <c r="C484" s="43" t="s">
        <v>480</v>
      </c>
      <c r="D484" s="410" t="s">
        <v>51</v>
      </c>
      <c r="E484" s="348">
        <v>15</v>
      </c>
      <c r="F484" s="59">
        <v>3109</v>
      </c>
      <c r="G484" s="59">
        <v>0</v>
      </c>
      <c r="H484" s="59">
        <v>0</v>
      </c>
      <c r="I484" s="59">
        <v>0</v>
      </c>
      <c r="J484" s="59">
        <v>109</v>
      </c>
      <c r="K484" s="59">
        <v>0</v>
      </c>
      <c r="L484" s="59">
        <v>0</v>
      </c>
      <c r="M484" s="59">
        <v>0</v>
      </c>
      <c r="N484" s="59">
        <f>F484+G484+H484+I484-J484+K484-L484-M484</f>
        <v>3000</v>
      </c>
      <c r="O484" s="43"/>
    </row>
    <row r="485" spans="1:15" ht="43.5" customHeight="1">
      <c r="A485" s="15">
        <v>232</v>
      </c>
      <c r="B485" s="59" t="s">
        <v>780</v>
      </c>
      <c r="C485" s="43" t="s">
        <v>787</v>
      </c>
      <c r="D485" s="410" t="s">
        <v>1143</v>
      </c>
      <c r="E485" s="348">
        <v>15</v>
      </c>
      <c r="F485" s="59">
        <v>2210</v>
      </c>
      <c r="G485" s="59">
        <v>0</v>
      </c>
      <c r="H485" s="59">
        <v>0</v>
      </c>
      <c r="I485" s="59">
        <v>0</v>
      </c>
      <c r="J485" s="59">
        <v>0</v>
      </c>
      <c r="K485" s="59">
        <v>38</v>
      </c>
      <c r="L485" s="59">
        <v>0</v>
      </c>
      <c r="M485" s="59">
        <v>0</v>
      </c>
      <c r="N485" s="59">
        <f>F485+G485+H485+I485-J485+K485-L485-M485</f>
        <v>2248</v>
      </c>
      <c r="O485" s="29"/>
    </row>
    <row r="486" spans="1:15" ht="43.5" customHeight="1">
      <c r="A486" s="15">
        <v>241</v>
      </c>
      <c r="B486" s="59" t="s">
        <v>820</v>
      </c>
      <c r="C486" s="43" t="s">
        <v>821</v>
      </c>
      <c r="D486" s="410" t="s">
        <v>822</v>
      </c>
      <c r="E486" s="348">
        <v>15</v>
      </c>
      <c r="F486" s="59">
        <v>4569</v>
      </c>
      <c r="G486" s="59">
        <v>0</v>
      </c>
      <c r="H486" s="59">
        <v>0</v>
      </c>
      <c r="I486" s="59">
        <v>0</v>
      </c>
      <c r="J486" s="59">
        <v>446</v>
      </c>
      <c r="K486" s="59">
        <v>0</v>
      </c>
      <c r="L486" s="59">
        <v>0</v>
      </c>
      <c r="M486" s="59">
        <v>0</v>
      </c>
      <c r="N486" s="59">
        <f>F486+G486+H486+I486-J486+K486-L486-M486</f>
        <v>4123</v>
      </c>
      <c r="O486" s="29"/>
    </row>
    <row r="487" spans="1:15" ht="18">
      <c r="A487" s="611" t="s">
        <v>69</v>
      </c>
      <c r="B487" s="613"/>
      <c r="C487" s="628"/>
      <c r="D487" s="628"/>
      <c r="E487" s="629"/>
      <c r="F487" s="633">
        <f>SUM(F484:F486)</f>
        <v>9888</v>
      </c>
      <c r="G487" s="633">
        <f aca="true" t="shared" si="81" ref="G487:M487">SUM(G484:G486)</f>
        <v>0</v>
      </c>
      <c r="H487" s="633">
        <f t="shared" si="81"/>
        <v>0</v>
      </c>
      <c r="I487" s="633">
        <f t="shared" si="81"/>
        <v>0</v>
      </c>
      <c r="J487" s="633">
        <f>SUM(J484:J486)</f>
        <v>555</v>
      </c>
      <c r="K487" s="633">
        <f>SUM(K484:K486)</f>
        <v>38</v>
      </c>
      <c r="L487" s="633">
        <f>SUM(L484:L486)</f>
        <v>0</v>
      </c>
      <c r="M487" s="633">
        <f t="shared" si="81"/>
        <v>0</v>
      </c>
      <c r="N487" s="633">
        <f>SUM(N484:N486)</f>
        <v>9371</v>
      </c>
      <c r="O487" s="609"/>
    </row>
    <row r="488" spans="1:18" s="23" customFormat="1" ht="27.75" customHeight="1">
      <c r="A488" s="56"/>
      <c r="B488" s="52" t="s">
        <v>31</v>
      </c>
      <c r="C488" s="57"/>
      <c r="D488" s="57"/>
      <c r="E488" s="338"/>
      <c r="F488" s="71">
        <f>F482+F487</f>
        <v>13901</v>
      </c>
      <c r="G488" s="71">
        <f aca="true" t="shared" si="82" ref="G488:M488">G482+G487</f>
        <v>0</v>
      </c>
      <c r="H488" s="71">
        <f t="shared" si="82"/>
        <v>0</v>
      </c>
      <c r="I488" s="71">
        <f t="shared" si="82"/>
        <v>0</v>
      </c>
      <c r="J488" s="71">
        <f>J482+J487</f>
        <v>906</v>
      </c>
      <c r="K488" s="71">
        <f>K482+K487</f>
        <v>38</v>
      </c>
      <c r="L488" s="71">
        <f>L482+L487</f>
        <v>0</v>
      </c>
      <c r="M488" s="71">
        <f t="shared" si="82"/>
        <v>0</v>
      </c>
      <c r="N488" s="71">
        <f>N482+N487</f>
        <v>13033</v>
      </c>
      <c r="O488" s="58"/>
      <c r="P488" s="1060"/>
      <c r="Q488" s="1060"/>
      <c r="R488" s="1060"/>
    </row>
    <row r="489" spans="1:15" ht="61.5" customHeight="1">
      <c r="A489" s="24"/>
      <c r="B489" s="8"/>
      <c r="C489" s="8"/>
      <c r="D489" s="8"/>
      <c r="E489" s="317"/>
      <c r="F489" s="38"/>
      <c r="G489" s="38"/>
      <c r="H489" s="38"/>
      <c r="I489" s="38"/>
      <c r="J489" s="38"/>
      <c r="K489" s="38"/>
      <c r="L489" s="38"/>
      <c r="M489" s="38"/>
      <c r="N489" s="38"/>
      <c r="O489" s="31"/>
    </row>
    <row r="490" spans="1:15" ht="18.75">
      <c r="A490" s="451"/>
      <c r="B490" s="452"/>
      <c r="C490" s="452"/>
      <c r="D490" s="452" t="s">
        <v>536</v>
      </c>
      <c r="E490" s="2"/>
      <c r="F490" s="453"/>
      <c r="G490" s="452"/>
      <c r="H490" s="452"/>
      <c r="J490" s="457" t="s">
        <v>537</v>
      </c>
      <c r="K490" s="452"/>
      <c r="L490" s="452"/>
      <c r="N490" s="452" t="s">
        <v>537</v>
      </c>
      <c r="O490" s="454"/>
    </row>
    <row r="491" spans="1:18" s="103" customFormat="1" ht="21.75">
      <c r="A491" s="451"/>
      <c r="B491" s="452"/>
      <c r="C491" s="452"/>
      <c r="D491" s="452"/>
      <c r="E491" s="452"/>
      <c r="F491" s="453"/>
      <c r="G491" s="452"/>
      <c r="H491" s="452"/>
      <c r="J491" s="457"/>
      <c r="K491" s="452"/>
      <c r="L491" s="451"/>
      <c r="M491" s="452"/>
      <c r="N491" s="452"/>
      <c r="O491" s="455"/>
      <c r="P491" s="106"/>
      <c r="Q491" s="106"/>
      <c r="R491" s="106"/>
    </row>
    <row r="492" spans="1:18" s="103" customFormat="1" ht="21.75">
      <c r="A492" s="451" t="s">
        <v>545</v>
      </c>
      <c r="B492" s="452"/>
      <c r="C492" s="452"/>
      <c r="D492" s="457" t="s">
        <v>813</v>
      </c>
      <c r="E492" s="452"/>
      <c r="F492" s="453"/>
      <c r="G492" s="452"/>
      <c r="H492" s="452"/>
      <c r="J492" s="457" t="s">
        <v>621</v>
      </c>
      <c r="K492" s="452"/>
      <c r="L492" s="451"/>
      <c r="M492" s="452" t="s">
        <v>622</v>
      </c>
      <c r="N492" s="452"/>
      <c r="O492" s="455"/>
      <c r="P492" s="106"/>
      <c r="Q492" s="106"/>
      <c r="R492" s="106"/>
    </row>
    <row r="493" spans="1:15" ht="18.75">
      <c r="A493" s="451"/>
      <c r="B493" s="452"/>
      <c r="C493" s="452"/>
      <c r="D493" s="457" t="s">
        <v>814</v>
      </c>
      <c r="E493" s="452"/>
      <c r="F493" s="453"/>
      <c r="G493" s="452"/>
      <c r="H493" s="452"/>
      <c r="J493" s="456" t="s">
        <v>534</v>
      </c>
      <c r="K493" s="452"/>
      <c r="L493" s="452"/>
      <c r="M493" s="452" t="s">
        <v>535</v>
      </c>
      <c r="N493" s="452"/>
      <c r="O493" s="454"/>
    </row>
    <row r="494" spans="1:15" ht="4.5" customHeight="1">
      <c r="A494" s="86"/>
      <c r="B494" s="87"/>
      <c r="C494" s="87"/>
      <c r="D494" s="87"/>
      <c r="E494" s="357"/>
      <c r="F494" s="87"/>
      <c r="G494" s="87"/>
      <c r="H494" s="87"/>
      <c r="I494" s="87"/>
      <c r="J494" s="87"/>
      <c r="K494" s="87"/>
      <c r="L494" s="88"/>
      <c r="M494" s="87"/>
      <c r="N494" s="87"/>
      <c r="O494" s="89"/>
    </row>
    <row r="495" spans="1:15" ht="33" customHeight="1">
      <c r="A495" s="3" t="s">
        <v>0</v>
      </c>
      <c r="B495" s="20"/>
      <c r="C495" s="4"/>
      <c r="D495" s="94" t="s">
        <v>68</v>
      </c>
      <c r="E495" s="327"/>
      <c r="F495" s="4"/>
      <c r="G495" s="4"/>
      <c r="H495" s="4"/>
      <c r="I495" s="4"/>
      <c r="J495" s="4"/>
      <c r="K495" s="4"/>
      <c r="L495" s="5"/>
      <c r="M495" s="4"/>
      <c r="N495" s="4"/>
      <c r="O495" s="27"/>
    </row>
    <row r="496" spans="1:15" ht="32.25" customHeight="1">
      <c r="A496" s="6"/>
      <c r="B496" s="97" t="s">
        <v>62</v>
      </c>
      <c r="C496" s="7"/>
      <c r="D496" s="7"/>
      <c r="E496" s="317"/>
      <c r="F496" s="7"/>
      <c r="G496" s="7"/>
      <c r="H496" s="7"/>
      <c r="I496" s="8"/>
      <c r="J496" s="7"/>
      <c r="K496" s="7"/>
      <c r="L496" s="9"/>
      <c r="M496" s="7"/>
      <c r="N496" s="7"/>
      <c r="O496" s="402" t="s">
        <v>1252</v>
      </c>
    </row>
    <row r="497" spans="1:15" ht="21.75" customHeight="1">
      <c r="A497" s="10"/>
      <c r="B497" s="44"/>
      <c r="C497" s="11"/>
      <c r="D497" s="95" t="s">
        <v>1462</v>
      </c>
      <c r="E497" s="318"/>
      <c r="F497" s="12"/>
      <c r="G497" s="12"/>
      <c r="H497" s="12"/>
      <c r="I497" s="12"/>
      <c r="J497" s="12"/>
      <c r="K497" s="12"/>
      <c r="L497" s="13"/>
      <c r="M497" s="12"/>
      <c r="N497" s="12"/>
      <c r="O497" s="28"/>
    </row>
    <row r="498" spans="1:18" s="70" customFormat="1" ht="30.75" customHeight="1" thickBot="1">
      <c r="A498" s="46" t="s">
        <v>497</v>
      </c>
      <c r="B498" s="62" t="s">
        <v>498</v>
      </c>
      <c r="C498" s="62" t="s">
        <v>1</v>
      </c>
      <c r="D498" s="62" t="s">
        <v>496</v>
      </c>
      <c r="E498" s="339" t="s">
        <v>507</v>
      </c>
      <c r="F498" s="26" t="s">
        <v>493</v>
      </c>
      <c r="G498" s="26" t="s">
        <v>494</v>
      </c>
      <c r="H498" s="26" t="s">
        <v>33</v>
      </c>
      <c r="I498" s="26" t="s">
        <v>400</v>
      </c>
      <c r="J498" s="26" t="s">
        <v>17</v>
      </c>
      <c r="K498" s="26" t="s">
        <v>18</v>
      </c>
      <c r="L498" s="26" t="s">
        <v>503</v>
      </c>
      <c r="M498" s="26" t="s">
        <v>30</v>
      </c>
      <c r="N498" s="26" t="s">
        <v>29</v>
      </c>
      <c r="O498" s="63" t="s">
        <v>19</v>
      </c>
      <c r="P498" s="1062"/>
      <c r="Q498" s="1062"/>
      <c r="R498" s="1062"/>
    </row>
    <row r="499" spans="1:15" ht="23.25" customHeight="1" thickTop="1">
      <c r="A499" s="703" t="s">
        <v>63</v>
      </c>
      <c r="B499" s="804"/>
      <c r="C499" s="805"/>
      <c r="D499" s="805"/>
      <c r="E499" s="806"/>
      <c r="F499" s="804"/>
      <c r="G499" s="804"/>
      <c r="H499" s="804"/>
      <c r="I499" s="804"/>
      <c r="J499" s="804"/>
      <c r="K499" s="804"/>
      <c r="L499" s="804"/>
      <c r="M499" s="804"/>
      <c r="N499" s="804"/>
      <c r="O499" s="825"/>
    </row>
    <row r="500" spans="1:15" ht="45" customHeight="1">
      <c r="A500" s="15">
        <v>62</v>
      </c>
      <c r="B500" s="59" t="s">
        <v>43</v>
      </c>
      <c r="C500" s="43" t="s">
        <v>481</v>
      </c>
      <c r="D500" s="410" t="s">
        <v>15</v>
      </c>
      <c r="E500" s="348">
        <v>15</v>
      </c>
      <c r="F500" s="59">
        <v>2730</v>
      </c>
      <c r="G500" s="59">
        <v>0</v>
      </c>
      <c r="H500" s="59">
        <v>300</v>
      </c>
      <c r="I500" s="59">
        <v>0</v>
      </c>
      <c r="J500" s="59">
        <v>48</v>
      </c>
      <c r="K500" s="59">
        <v>0</v>
      </c>
      <c r="L500" s="39">
        <v>0</v>
      </c>
      <c r="M500" s="59">
        <v>0</v>
      </c>
      <c r="N500" s="59">
        <f aca="true" t="shared" si="83" ref="N500:N505">F500+G500+H500+I500-J500+K500-L500-M500</f>
        <v>2982</v>
      </c>
      <c r="O500" s="32"/>
    </row>
    <row r="501" spans="1:15" ht="45" customHeight="1">
      <c r="A501" s="15">
        <v>121</v>
      </c>
      <c r="B501" s="59" t="s">
        <v>1388</v>
      </c>
      <c r="C501" s="43" t="s">
        <v>1389</v>
      </c>
      <c r="D501" s="410" t="s">
        <v>15</v>
      </c>
      <c r="E501" s="348">
        <v>15</v>
      </c>
      <c r="F501" s="59">
        <v>2730</v>
      </c>
      <c r="G501" s="59">
        <v>0</v>
      </c>
      <c r="H501" s="59">
        <v>300</v>
      </c>
      <c r="I501" s="59">
        <v>0</v>
      </c>
      <c r="J501" s="59">
        <v>48</v>
      </c>
      <c r="K501" s="59">
        <v>0</v>
      </c>
      <c r="L501" s="39">
        <v>0</v>
      </c>
      <c r="M501" s="59">
        <v>0</v>
      </c>
      <c r="N501" s="59">
        <f t="shared" si="83"/>
        <v>2982</v>
      </c>
      <c r="O501" s="32"/>
    </row>
    <row r="502" spans="1:15" ht="45" customHeight="1">
      <c r="A502" s="15">
        <v>133</v>
      </c>
      <c r="B502" s="59" t="s">
        <v>64</v>
      </c>
      <c r="C502" s="43" t="s">
        <v>482</v>
      </c>
      <c r="D502" s="410" t="s">
        <v>15</v>
      </c>
      <c r="E502" s="348">
        <v>15</v>
      </c>
      <c r="F502" s="59">
        <v>2730</v>
      </c>
      <c r="G502" s="59">
        <v>0</v>
      </c>
      <c r="H502" s="59">
        <v>300</v>
      </c>
      <c r="I502" s="59">
        <v>0</v>
      </c>
      <c r="J502" s="59">
        <v>48</v>
      </c>
      <c r="K502" s="59">
        <v>0</v>
      </c>
      <c r="L502" s="59">
        <v>0</v>
      </c>
      <c r="M502" s="59">
        <v>0</v>
      </c>
      <c r="N502" s="59">
        <f t="shared" si="83"/>
        <v>2982</v>
      </c>
      <c r="O502" s="32"/>
    </row>
    <row r="503" spans="1:15" ht="45" customHeight="1">
      <c r="A503" s="15">
        <v>203</v>
      </c>
      <c r="B503" s="14" t="s">
        <v>575</v>
      </c>
      <c r="C503" s="43" t="s">
        <v>576</v>
      </c>
      <c r="D503" s="410" t="s">
        <v>577</v>
      </c>
      <c r="E503" s="348">
        <v>15</v>
      </c>
      <c r="F503" s="59">
        <v>2509</v>
      </c>
      <c r="G503" s="59">
        <v>0</v>
      </c>
      <c r="H503" s="59">
        <v>0</v>
      </c>
      <c r="I503" s="59">
        <v>0</v>
      </c>
      <c r="J503" s="59">
        <v>9</v>
      </c>
      <c r="K503" s="59">
        <v>0</v>
      </c>
      <c r="L503" s="59">
        <v>0</v>
      </c>
      <c r="M503" s="59">
        <v>0</v>
      </c>
      <c r="N503" s="59">
        <f t="shared" si="83"/>
        <v>2500</v>
      </c>
      <c r="O503" s="32"/>
    </row>
    <row r="504" spans="1:15" ht="45" customHeight="1">
      <c r="A504" s="15">
        <v>210</v>
      </c>
      <c r="B504" s="59" t="s">
        <v>584</v>
      </c>
      <c r="C504" s="43" t="s">
        <v>585</v>
      </c>
      <c r="D504" s="410" t="s">
        <v>15</v>
      </c>
      <c r="E504" s="348">
        <v>15</v>
      </c>
      <c r="F504" s="59">
        <v>2730</v>
      </c>
      <c r="G504" s="59">
        <v>0</v>
      </c>
      <c r="H504" s="59">
        <v>0</v>
      </c>
      <c r="I504" s="59">
        <v>0</v>
      </c>
      <c r="J504" s="59">
        <v>48</v>
      </c>
      <c r="K504" s="59">
        <v>0</v>
      </c>
      <c r="L504" s="59">
        <v>0</v>
      </c>
      <c r="M504" s="59">
        <v>0</v>
      </c>
      <c r="N504" s="59">
        <f t="shared" si="83"/>
        <v>2682</v>
      </c>
      <c r="O504" s="32"/>
    </row>
    <row r="505" spans="1:15" ht="45" customHeight="1">
      <c r="A505" s="15">
        <v>262</v>
      </c>
      <c r="B505" s="59" t="s">
        <v>883</v>
      </c>
      <c r="C505" s="43" t="s">
        <v>884</v>
      </c>
      <c r="D505" s="410" t="s">
        <v>577</v>
      </c>
      <c r="E505" s="348">
        <v>15</v>
      </c>
      <c r="F505" s="59">
        <v>2509</v>
      </c>
      <c r="G505" s="59">
        <v>0</v>
      </c>
      <c r="H505" s="59">
        <v>0</v>
      </c>
      <c r="I505" s="59">
        <v>0</v>
      </c>
      <c r="J505" s="59">
        <v>9</v>
      </c>
      <c r="K505" s="59">
        <v>0</v>
      </c>
      <c r="L505" s="59">
        <v>0</v>
      </c>
      <c r="M505" s="59">
        <v>0</v>
      </c>
      <c r="N505" s="59">
        <f t="shared" si="83"/>
        <v>2500</v>
      </c>
      <c r="O505" s="32"/>
    </row>
    <row r="506" spans="1:15" ht="18">
      <c r="A506" s="611" t="s">
        <v>69</v>
      </c>
      <c r="B506" s="627"/>
      <c r="C506" s="628"/>
      <c r="D506" s="628"/>
      <c r="E506" s="629"/>
      <c r="F506" s="633">
        <f aca="true" t="shared" si="84" ref="F506:N506">SUM(F500:F505)</f>
        <v>15938</v>
      </c>
      <c r="G506" s="633">
        <f t="shared" si="84"/>
        <v>0</v>
      </c>
      <c r="H506" s="633">
        <f t="shared" si="84"/>
        <v>900</v>
      </c>
      <c r="I506" s="633">
        <f t="shared" si="84"/>
        <v>0</v>
      </c>
      <c r="J506" s="633">
        <f t="shared" si="84"/>
        <v>210</v>
      </c>
      <c r="K506" s="633">
        <f t="shared" si="84"/>
        <v>0</v>
      </c>
      <c r="L506" s="633">
        <f t="shared" si="84"/>
        <v>0</v>
      </c>
      <c r="M506" s="633">
        <f t="shared" si="84"/>
        <v>0</v>
      </c>
      <c r="N506" s="633">
        <f t="shared" si="84"/>
        <v>16628</v>
      </c>
      <c r="O506" s="631"/>
    </row>
    <row r="507" spans="1:15" ht="33" customHeight="1">
      <c r="A507" s="56"/>
      <c r="B507" s="52" t="s">
        <v>31</v>
      </c>
      <c r="C507" s="57"/>
      <c r="D507" s="57"/>
      <c r="E507" s="338"/>
      <c r="F507" s="69">
        <f aca="true" t="shared" si="85" ref="F507:N507">F506</f>
        <v>15938</v>
      </c>
      <c r="G507" s="69">
        <f t="shared" si="85"/>
        <v>0</v>
      </c>
      <c r="H507" s="69">
        <f t="shared" si="85"/>
        <v>900</v>
      </c>
      <c r="I507" s="69">
        <f t="shared" si="85"/>
        <v>0</v>
      </c>
      <c r="J507" s="69">
        <f t="shared" si="85"/>
        <v>210</v>
      </c>
      <c r="K507" s="69">
        <f t="shared" si="85"/>
        <v>0</v>
      </c>
      <c r="L507" s="69">
        <f t="shared" si="85"/>
        <v>0</v>
      </c>
      <c r="M507" s="69">
        <f t="shared" si="85"/>
        <v>0</v>
      </c>
      <c r="N507" s="69">
        <f t="shared" si="85"/>
        <v>16628</v>
      </c>
      <c r="O507" s="58"/>
    </row>
    <row r="508" spans="2:18" s="103" customFormat="1" ht="50.25" customHeight="1">
      <c r="B508" s="451"/>
      <c r="C508" s="452"/>
      <c r="D508" s="452"/>
      <c r="E508" s="452" t="s">
        <v>536</v>
      </c>
      <c r="G508" s="453"/>
      <c r="H508" s="452"/>
      <c r="I508" s="452"/>
      <c r="J508" s="1097" t="s">
        <v>537</v>
      </c>
      <c r="K508" s="1097"/>
      <c r="L508" s="452"/>
      <c r="M508" s="452"/>
      <c r="N508" s="452" t="s">
        <v>537</v>
      </c>
      <c r="O508" s="452"/>
      <c r="P508" s="732"/>
      <c r="Q508" s="106"/>
      <c r="R508" s="106"/>
    </row>
    <row r="509" spans="2:18" s="103" customFormat="1" ht="5.25" customHeight="1">
      <c r="B509" s="451"/>
      <c r="C509" s="452"/>
      <c r="D509" s="452"/>
      <c r="E509" s="452"/>
      <c r="F509" s="452"/>
      <c r="G509" s="453"/>
      <c r="H509" s="452"/>
      <c r="I509" s="452"/>
      <c r="J509" s="452"/>
      <c r="K509" s="451"/>
      <c r="L509" s="452"/>
      <c r="M509" s="452"/>
      <c r="N509" s="452"/>
      <c r="O509" s="452"/>
      <c r="P509" s="1066"/>
      <c r="Q509" s="106"/>
      <c r="R509" s="106"/>
    </row>
    <row r="510" spans="2:16" ht="18.75">
      <c r="B510" s="451" t="s">
        <v>545</v>
      </c>
      <c r="C510" s="452"/>
      <c r="D510" s="452"/>
      <c r="E510" s="457" t="s">
        <v>813</v>
      </c>
      <c r="F510" s="452"/>
      <c r="G510" s="453"/>
      <c r="H510" s="452"/>
      <c r="I510" s="452"/>
      <c r="J510" s="452" t="s">
        <v>621</v>
      </c>
      <c r="K510" s="451"/>
      <c r="L510" s="452"/>
      <c r="N510" s="452" t="s">
        <v>622</v>
      </c>
      <c r="O510" s="452"/>
      <c r="P510" s="1066"/>
    </row>
    <row r="511" spans="2:16" ht="18.75">
      <c r="B511" s="451"/>
      <c r="C511" s="452"/>
      <c r="D511" s="452"/>
      <c r="E511" s="457" t="s">
        <v>814</v>
      </c>
      <c r="F511" s="452"/>
      <c r="G511" s="453"/>
      <c r="H511" s="452"/>
      <c r="I511" s="452"/>
      <c r="J511" s="1098" t="s">
        <v>534</v>
      </c>
      <c r="K511" s="1098"/>
      <c r="L511" s="452"/>
      <c r="N511" s="452" t="s">
        <v>535</v>
      </c>
      <c r="O511" s="452"/>
      <c r="P511" s="732"/>
    </row>
    <row r="513" spans="1:15" ht="54" customHeight="1">
      <c r="A513" s="3" t="s">
        <v>0</v>
      </c>
      <c r="B513" s="33"/>
      <c r="C513" s="4"/>
      <c r="D513" s="93" t="s">
        <v>68</v>
      </c>
      <c r="E513" s="327"/>
      <c r="F513" s="4"/>
      <c r="G513" s="4"/>
      <c r="H513" s="4"/>
      <c r="I513" s="4"/>
      <c r="J513" s="4"/>
      <c r="K513" s="4"/>
      <c r="L513" s="5"/>
      <c r="M513" s="4"/>
      <c r="N513" s="4"/>
      <c r="O513" s="27"/>
    </row>
    <row r="514" spans="1:15" ht="18.75">
      <c r="A514" s="6"/>
      <c r="B514" s="97" t="s">
        <v>27</v>
      </c>
      <c r="C514" s="7"/>
      <c r="D514" s="7"/>
      <c r="E514" s="317"/>
      <c r="F514" s="7"/>
      <c r="G514" s="7"/>
      <c r="H514" s="7"/>
      <c r="I514" s="8"/>
      <c r="J514" s="7"/>
      <c r="K514" s="7"/>
      <c r="L514" s="9"/>
      <c r="M514" s="7"/>
      <c r="N514" s="7"/>
      <c r="O514" s="402" t="s">
        <v>1253</v>
      </c>
    </row>
    <row r="515" spans="1:15" ht="24.75">
      <c r="A515" s="10"/>
      <c r="B515" s="44"/>
      <c r="C515" s="11"/>
      <c r="D515" s="95" t="s">
        <v>1462</v>
      </c>
      <c r="E515" s="318"/>
      <c r="F515" s="12"/>
      <c r="G515" s="12"/>
      <c r="H515" s="12"/>
      <c r="I515" s="12"/>
      <c r="J515" s="12"/>
      <c r="K515" s="12"/>
      <c r="L515" s="13"/>
      <c r="M515" s="12"/>
      <c r="N515" s="12"/>
      <c r="O515" s="28"/>
    </row>
    <row r="516" spans="1:18" s="70" customFormat="1" ht="33.75" customHeight="1" thickBot="1">
      <c r="A516" s="46" t="s">
        <v>497</v>
      </c>
      <c r="B516" s="62" t="s">
        <v>498</v>
      </c>
      <c r="C516" s="62" t="s">
        <v>1</v>
      </c>
      <c r="D516" s="62" t="s">
        <v>496</v>
      </c>
      <c r="E516" s="339" t="s">
        <v>507</v>
      </c>
      <c r="F516" s="26" t="s">
        <v>493</v>
      </c>
      <c r="G516" s="26" t="s">
        <v>494</v>
      </c>
      <c r="H516" s="26" t="s">
        <v>33</v>
      </c>
      <c r="I516" s="26" t="s">
        <v>400</v>
      </c>
      <c r="J516" s="26" t="s">
        <v>17</v>
      </c>
      <c r="K516" s="26" t="s">
        <v>18</v>
      </c>
      <c r="L516" s="26" t="s">
        <v>503</v>
      </c>
      <c r="M516" s="26" t="s">
        <v>30</v>
      </c>
      <c r="N516" s="26" t="s">
        <v>29</v>
      </c>
      <c r="O516" s="63" t="s">
        <v>19</v>
      </c>
      <c r="P516" s="1062"/>
      <c r="Q516" s="1062"/>
      <c r="R516" s="1062"/>
    </row>
    <row r="517" spans="1:15" ht="35.25" customHeight="1" thickTop="1">
      <c r="A517" s="703" t="s">
        <v>65</v>
      </c>
      <c r="B517" s="704"/>
      <c r="C517" s="704"/>
      <c r="D517" s="704"/>
      <c r="E517" s="706"/>
      <c r="F517" s="704"/>
      <c r="G517" s="704"/>
      <c r="H517" s="704"/>
      <c r="I517" s="704"/>
      <c r="J517" s="704"/>
      <c r="K517" s="704"/>
      <c r="L517" s="707"/>
      <c r="M517" s="704"/>
      <c r="N517" s="704"/>
      <c r="O517" s="708"/>
    </row>
    <row r="518" spans="1:15" ht="51.75" customHeight="1">
      <c r="A518" s="15">
        <v>18</v>
      </c>
      <c r="B518" s="59" t="s">
        <v>1181</v>
      </c>
      <c r="C518" s="166" t="s">
        <v>1182</v>
      </c>
      <c r="D518" s="450" t="s">
        <v>1183</v>
      </c>
      <c r="E518" s="377">
        <v>15</v>
      </c>
      <c r="F518" s="59">
        <v>4103</v>
      </c>
      <c r="G518" s="59">
        <v>0</v>
      </c>
      <c r="H518" s="59">
        <v>0</v>
      </c>
      <c r="I518" s="59">
        <v>0</v>
      </c>
      <c r="J518" s="59">
        <v>366</v>
      </c>
      <c r="K518" s="59">
        <v>0</v>
      </c>
      <c r="L518" s="59">
        <v>0</v>
      </c>
      <c r="M518" s="59">
        <v>0</v>
      </c>
      <c r="N518" s="59">
        <f>F518+G518+H518+I518-J518+K518-L518-M518</f>
        <v>3737</v>
      </c>
      <c r="O518" s="43"/>
    </row>
    <row r="519" spans="1:15" ht="51.75" customHeight="1">
      <c r="A519" s="15">
        <v>28</v>
      </c>
      <c r="B519" s="65" t="s">
        <v>401</v>
      </c>
      <c r="C519" s="166" t="s">
        <v>1405</v>
      </c>
      <c r="D519" s="450" t="s">
        <v>402</v>
      </c>
      <c r="E519" s="377">
        <v>15</v>
      </c>
      <c r="F519" s="59">
        <v>3874</v>
      </c>
      <c r="G519" s="59">
        <v>500</v>
      </c>
      <c r="H519" s="59">
        <v>0</v>
      </c>
      <c r="I519" s="59">
        <v>0</v>
      </c>
      <c r="J519" s="59">
        <v>329</v>
      </c>
      <c r="K519" s="59">
        <v>0</v>
      </c>
      <c r="L519" s="59">
        <v>0</v>
      </c>
      <c r="M519" s="59">
        <v>0</v>
      </c>
      <c r="N519" s="59">
        <f>F519+G519+H519+I519-J519+K519-L519-M519</f>
        <v>4045</v>
      </c>
      <c r="O519" s="43"/>
    </row>
    <row r="520" spans="1:15" ht="51.75" customHeight="1">
      <c r="A520" s="15">
        <v>293</v>
      </c>
      <c r="B520" s="59" t="s">
        <v>960</v>
      </c>
      <c r="C520" s="43" t="s">
        <v>961</v>
      </c>
      <c r="D520" s="410" t="s">
        <v>538</v>
      </c>
      <c r="E520" s="377">
        <v>15</v>
      </c>
      <c r="F520" s="59">
        <v>3109</v>
      </c>
      <c r="G520" s="59">
        <v>0</v>
      </c>
      <c r="H520" s="59">
        <v>0</v>
      </c>
      <c r="I520" s="59">
        <v>0</v>
      </c>
      <c r="J520" s="59">
        <v>109</v>
      </c>
      <c r="K520" s="59">
        <v>0</v>
      </c>
      <c r="L520" s="59">
        <v>0</v>
      </c>
      <c r="M520" s="59">
        <v>0</v>
      </c>
      <c r="N520" s="59">
        <f>F520+G520+H520+I520-J520+K520-L520-M520</f>
        <v>3000</v>
      </c>
      <c r="O520" s="43"/>
    </row>
    <row r="521" spans="1:15" ht="27.75" customHeight="1">
      <c r="A521" s="611" t="s">
        <v>69</v>
      </c>
      <c r="B521" s="612"/>
      <c r="C521" s="613"/>
      <c r="D521" s="613"/>
      <c r="E521" s="614"/>
      <c r="F521" s="615">
        <f>SUM(F518:F520)</f>
        <v>11086</v>
      </c>
      <c r="G521" s="615">
        <f>SUM(G518:G520)</f>
        <v>500</v>
      </c>
      <c r="H521" s="615">
        <f aca="true" t="shared" si="86" ref="H521:M521">SUM(H518:H520)</f>
        <v>0</v>
      </c>
      <c r="I521" s="615">
        <f t="shared" si="86"/>
        <v>0</v>
      </c>
      <c r="J521" s="615">
        <f>SUM(J518:J520)</f>
        <v>804</v>
      </c>
      <c r="K521" s="615">
        <f t="shared" si="86"/>
        <v>0</v>
      </c>
      <c r="L521" s="615">
        <f t="shared" si="86"/>
        <v>0</v>
      </c>
      <c r="M521" s="615">
        <f t="shared" si="86"/>
        <v>0</v>
      </c>
      <c r="N521" s="615">
        <f>SUM(N518:N520)</f>
        <v>10782</v>
      </c>
      <c r="O521" s="612"/>
    </row>
    <row r="522" spans="1:15" s="37" customFormat="1" ht="18">
      <c r="A522" s="24"/>
      <c r="B522" s="72"/>
      <c r="C522" s="8"/>
      <c r="D522" s="8"/>
      <c r="E522" s="317"/>
      <c r="F522" s="25"/>
      <c r="G522" s="25"/>
      <c r="H522" s="25"/>
      <c r="I522" s="25"/>
      <c r="J522" s="25"/>
      <c r="K522" s="25"/>
      <c r="L522" s="25"/>
      <c r="M522" s="25"/>
      <c r="N522" s="25"/>
      <c r="O522" s="31"/>
    </row>
    <row r="523" spans="1:15" s="37" customFormat="1" ht="18">
      <c r="A523" s="24"/>
      <c r="B523" s="72"/>
      <c r="C523" s="8"/>
      <c r="D523" s="8"/>
      <c r="E523" s="317"/>
      <c r="F523" s="25"/>
      <c r="G523" s="25"/>
      <c r="H523" s="25"/>
      <c r="I523" s="25"/>
      <c r="J523" s="25"/>
      <c r="K523" s="25"/>
      <c r="L523" s="25"/>
      <c r="M523" s="25"/>
      <c r="N523" s="25"/>
      <c r="O523" s="31"/>
    </row>
    <row r="524" spans="1:15" s="37" customFormat="1" ht="18.75">
      <c r="A524" s="451"/>
      <c r="B524" s="452"/>
      <c r="C524" s="452"/>
      <c r="D524" s="452" t="s">
        <v>536</v>
      </c>
      <c r="F524" s="453"/>
      <c r="G524" s="452"/>
      <c r="H524" s="452"/>
      <c r="J524" s="457" t="s">
        <v>537</v>
      </c>
      <c r="K524" s="457"/>
      <c r="L524" s="452"/>
      <c r="N524" s="452" t="s">
        <v>537</v>
      </c>
      <c r="O524" s="454"/>
    </row>
    <row r="525" spans="1:15" s="37" customFormat="1" ht="18.75">
      <c r="A525" s="451"/>
      <c r="B525" s="452"/>
      <c r="C525" s="452"/>
      <c r="D525" s="452"/>
      <c r="E525" s="452"/>
      <c r="F525" s="453"/>
      <c r="G525" s="452"/>
      <c r="H525" s="452"/>
      <c r="J525" s="457"/>
      <c r="K525" s="487"/>
      <c r="L525" s="451"/>
      <c r="M525" s="452"/>
      <c r="N525" s="452"/>
      <c r="O525" s="455"/>
    </row>
    <row r="526" spans="1:18" s="103" customFormat="1" ht="21.75">
      <c r="A526" s="451" t="s">
        <v>545</v>
      </c>
      <c r="B526" s="452"/>
      <c r="C526" s="452"/>
      <c r="D526" s="457" t="s">
        <v>813</v>
      </c>
      <c r="E526" s="452"/>
      <c r="F526" s="453"/>
      <c r="G526" s="452"/>
      <c r="H526" s="452"/>
      <c r="J526" s="457" t="s">
        <v>621</v>
      </c>
      <c r="K526" s="487"/>
      <c r="L526" s="451"/>
      <c r="M526" s="452" t="s">
        <v>622</v>
      </c>
      <c r="N526" s="452"/>
      <c r="O526" s="455"/>
      <c r="P526" s="106"/>
      <c r="Q526" s="106"/>
      <c r="R526" s="106"/>
    </row>
    <row r="527" spans="1:18" s="103" customFormat="1" ht="21.75">
      <c r="A527" s="451"/>
      <c r="B527" s="452"/>
      <c r="C527" s="452"/>
      <c r="D527" s="457" t="s">
        <v>814</v>
      </c>
      <c r="E527" s="452"/>
      <c r="F527" s="453"/>
      <c r="G527" s="452"/>
      <c r="H527" s="452"/>
      <c r="J527" s="456" t="s">
        <v>534</v>
      </c>
      <c r="K527" s="456"/>
      <c r="L527" s="452"/>
      <c r="M527" s="452" t="s">
        <v>535</v>
      </c>
      <c r="N527" s="452"/>
      <c r="O527" s="454"/>
      <c r="P527" s="106"/>
      <c r="Q527" s="106"/>
      <c r="R527" s="106"/>
    </row>
    <row r="528" spans="2:18" s="103" customFormat="1" ht="20.25">
      <c r="B528" s="105"/>
      <c r="C528" s="105"/>
      <c r="D528" s="105"/>
      <c r="E528" s="380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6"/>
      <c r="Q528" s="106"/>
      <c r="R528" s="106"/>
    </row>
    <row r="529" spans="1:15" ht="41.25" customHeight="1">
      <c r="A529" s="3" t="s">
        <v>0</v>
      </c>
      <c r="B529" s="169" t="s">
        <v>837</v>
      </c>
      <c r="C529" s="20"/>
      <c r="D529" s="33"/>
      <c r="E529" s="316"/>
      <c r="F529" s="4"/>
      <c r="G529" s="4"/>
      <c r="H529" s="4"/>
      <c r="I529" s="4"/>
      <c r="J529" s="4"/>
      <c r="K529" s="4"/>
      <c r="L529" s="5"/>
      <c r="M529" s="4"/>
      <c r="N529" s="4"/>
      <c r="O529" s="27"/>
    </row>
    <row r="530" spans="1:15" ht="24" customHeight="1">
      <c r="A530" s="6"/>
      <c r="B530" s="98" t="s">
        <v>404</v>
      </c>
      <c r="C530" s="7"/>
      <c r="D530" s="7"/>
      <c r="E530" s="317"/>
      <c r="F530" s="7"/>
      <c r="G530" s="7"/>
      <c r="H530" s="7"/>
      <c r="I530" s="8"/>
      <c r="J530" s="7"/>
      <c r="K530" s="7"/>
      <c r="L530" s="9"/>
      <c r="M530" s="7"/>
      <c r="N530" s="7"/>
      <c r="O530" s="402" t="s">
        <v>1254</v>
      </c>
    </row>
    <row r="531" spans="1:15" ht="24" customHeight="1">
      <c r="A531" s="10"/>
      <c r="B531" s="44"/>
      <c r="C531" s="11"/>
      <c r="D531" s="95" t="s">
        <v>1462</v>
      </c>
      <c r="E531" s="318"/>
      <c r="F531" s="12"/>
      <c r="G531" s="12"/>
      <c r="H531" s="12"/>
      <c r="I531" s="12"/>
      <c r="J531" s="12"/>
      <c r="K531" s="12"/>
      <c r="L531" s="13"/>
      <c r="M531" s="12"/>
      <c r="N531" s="12"/>
      <c r="O531" s="28"/>
    </row>
    <row r="532" spans="1:18" s="70" customFormat="1" ht="42.75" customHeight="1" thickBot="1">
      <c r="A532" s="46" t="s">
        <v>497</v>
      </c>
      <c r="B532" s="62" t="s">
        <v>498</v>
      </c>
      <c r="C532" s="62" t="s">
        <v>1</v>
      </c>
      <c r="D532" s="62" t="s">
        <v>496</v>
      </c>
      <c r="E532" s="339" t="s">
        <v>507</v>
      </c>
      <c r="F532" s="26" t="s">
        <v>493</v>
      </c>
      <c r="G532" s="26" t="s">
        <v>494</v>
      </c>
      <c r="H532" s="26" t="s">
        <v>33</v>
      </c>
      <c r="I532" s="26" t="s">
        <v>400</v>
      </c>
      <c r="J532" s="26" t="s">
        <v>17</v>
      </c>
      <c r="K532" s="26" t="s">
        <v>18</v>
      </c>
      <c r="L532" s="26" t="s">
        <v>503</v>
      </c>
      <c r="M532" s="26" t="s">
        <v>30</v>
      </c>
      <c r="N532" s="26" t="s">
        <v>29</v>
      </c>
      <c r="O532" s="63" t="s">
        <v>19</v>
      </c>
      <c r="P532" s="1062"/>
      <c r="Q532" s="1062"/>
      <c r="R532" s="1062"/>
    </row>
    <row r="533" spans="1:15" ht="33.75" customHeight="1" thickTop="1">
      <c r="A533" s="703" t="s">
        <v>448</v>
      </c>
      <c r="B533" s="804"/>
      <c r="C533" s="805"/>
      <c r="D533" s="805"/>
      <c r="E533" s="806"/>
      <c r="F533" s="804"/>
      <c r="G533" s="804"/>
      <c r="H533" s="804"/>
      <c r="I533" s="804"/>
      <c r="J533" s="804"/>
      <c r="K533" s="804"/>
      <c r="L533" s="804"/>
      <c r="M533" s="804"/>
      <c r="N533" s="804"/>
      <c r="O533" s="708"/>
    </row>
    <row r="534" spans="1:15" ht="46.5" customHeight="1">
      <c r="A534" s="15">
        <v>45</v>
      </c>
      <c r="B534" s="59" t="s">
        <v>1228</v>
      </c>
      <c r="C534" s="43" t="s">
        <v>1229</v>
      </c>
      <c r="D534" s="410" t="s">
        <v>1230</v>
      </c>
      <c r="E534" s="348">
        <v>15</v>
      </c>
      <c r="F534" s="59">
        <v>575</v>
      </c>
      <c r="G534" s="59">
        <v>0</v>
      </c>
      <c r="H534" s="59">
        <v>0</v>
      </c>
      <c r="I534" s="59">
        <v>0</v>
      </c>
      <c r="J534" s="59">
        <v>0</v>
      </c>
      <c r="K534" s="59">
        <v>175</v>
      </c>
      <c r="L534" s="67">
        <v>0</v>
      </c>
      <c r="M534" s="59">
        <v>0</v>
      </c>
      <c r="N534" s="59">
        <f>F534+G534+H534+I534-J534+K534-L534-M534</f>
        <v>750</v>
      </c>
      <c r="O534" s="29"/>
    </row>
    <row r="535" spans="1:15" ht="46.5" customHeight="1">
      <c r="A535" s="1091">
        <v>238</v>
      </c>
      <c r="B535" s="1092" t="s">
        <v>781</v>
      </c>
      <c r="C535" s="1093" t="s">
        <v>782</v>
      </c>
      <c r="D535" s="1094" t="s">
        <v>514</v>
      </c>
      <c r="E535" s="1095">
        <v>15</v>
      </c>
      <c r="F535" s="1092">
        <v>0</v>
      </c>
      <c r="G535" s="1092">
        <v>0</v>
      </c>
      <c r="H535" s="1092">
        <v>0</v>
      </c>
      <c r="I535" s="1092">
        <v>0</v>
      </c>
      <c r="J535" s="1092">
        <v>0</v>
      </c>
      <c r="K535" s="1092">
        <v>0</v>
      </c>
      <c r="L535" s="1096">
        <v>0</v>
      </c>
      <c r="M535" s="1092">
        <v>0</v>
      </c>
      <c r="N535" s="1092">
        <f>F535+G535+H535+I535-J535+K535-L535-M535</f>
        <v>0</v>
      </c>
      <c r="O535" s="1093" t="s">
        <v>1482</v>
      </c>
    </row>
    <row r="536" spans="1:15" ht="46.5" customHeight="1">
      <c r="A536" s="15">
        <v>302</v>
      </c>
      <c r="B536" s="59" t="s">
        <v>1054</v>
      </c>
      <c r="C536" s="43" t="s">
        <v>1055</v>
      </c>
      <c r="D536" s="410" t="s">
        <v>514</v>
      </c>
      <c r="E536" s="348">
        <v>15</v>
      </c>
      <c r="F536" s="59">
        <v>3820</v>
      </c>
      <c r="G536" s="59">
        <v>0</v>
      </c>
      <c r="H536" s="59">
        <v>0</v>
      </c>
      <c r="I536" s="59">
        <v>0</v>
      </c>
      <c r="J536" s="59">
        <v>320</v>
      </c>
      <c r="K536" s="59">
        <v>0</v>
      </c>
      <c r="L536" s="67">
        <v>0</v>
      </c>
      <c r="M536" s="59">
        <v>0</v>
      </c>
      <c r="N536" s="59">
        <f>F536+G536+H536+I536-J536+K536-L536-M536</f>
        <v>3500</v>
      </c>
      <c r="O536" s="29"/>
    </row>
    <row r="537" spans="1:15" ht="18">
      <c r="A537" s="611" t="s">
        <v>69</v>
      </c>
      <c r="B537" s="627"/>
      <c r="C537" s="628"/>
      <c r="D537" s="628"/>
      <c r="E537" s="629"/>
      <c r="F537" s="630">
        <f>SUM(F534:F536)</f>
        <v>4395</v>
      </c>
      <c r="G537" s="630">
        <f aca="true" t="shared" si="87" ref="G537:M537">SUM(G534:G536)</f>
        <v>0</v>
      </c>
      <c r="H537" s="630">
        <f t="shared" si="87"/>
        <v>0</v>
      </c>
      <c r="I537" s="630">
        <f t="shared" si="87"/>
        <v>0</v>
      </c>
      <c r="J537" s="630">
        <f t="shared" si="87"/>
        <v>320</v>
      </c>
      <c r="K537" s="630">
        <f t="shared" si="87"/>
        <v>175</v>
      </c>
      <c r="L537" s="630">
        <f t="shared" si="87"/>
        <v>0</v>
      </c>
      <c r="M537" s="630">
        <f t="shared" si="87"/>
        <v>0</v>
      </c>
      <c r="N537" s="630">
        <f>SUM(N534:N536)</f>
        <v>4250</v>
      </c>
      <c r="O537" s="609"/>
    </row>
    <row r="538" spans="1:15" ht="26.25" customHeight="1">
      <c r="A538" s="56"/>
      <c r="B538" s="52" t="s">
        <v>31</v>
      </c>
      <c r="C538" s="68"/>
      <c r="D538" s="68"/>
      <c r="E538" s="375"/>
      <c r="F538" s="69">
        <f>F537</f>
        <v>4395</v>
      </c>
      <c r="G538" s="69">
        <f aca="true" t="shared" si="88" ref="G538:L538">G537</f>
        <v>0</v>
      </c>
      <c r="H538" s="69">
        <f t="shared" si="88"/>
        <v>0</v>
      </c>
      <c r="I538" s="69">
        <f t="shared" si="88"/>
        <v>0</v>
      </c>
      <c r="J538" s="69">
        <f>J537</f>
        <v>320</v>
      </c>
      <c r="K538" s="69">
        <f>K537</f>
        <v>175</v>
      </c>
      <c r="L538" s="69">
        <f t="shared" si="88"/>
        <v>0</v>
      </c>
      <c r="M538" s="69">
        <f>M537</f>
        <v>0</v>
      </c>
      <c r="N538" s="69">
        <f>N537</f>
        <v>4250</v>
      </c>
      <c r="O538" s="58"/>
    </row>
    <row r="540" spans="1:15" s="37" customFormat="1" ht="18.75">
      <c r="A540" s="451"/>
      <c r="B540" s="452"/>
      <c r="C540" s="452"/>
      <c r="D540" s="452" t="s">
        <v>536</v>
      </c>
      <c r="F540" s="453"/>
      <c r="G540" s="452"/>
      <c r="H540" s="452"/>
      <c r="J540" s="457" t="s">
        <v>537</v>
      </c>
      <c r="K540" s="457"/>
      <c r="L540" s="452"/>
      <c r="N540" s="452" t="s">
        <v>537</v>
      </c>
      <c r="O540" s="454"/>
    </row>
    <row r="541" spans="1:15" s="37" customFormat="1" ht="18.75">
      <c r="A541" s="451"/>
      <c r="B541" s="452"/>
      <c r="C541" s="452"/>
      <c r="D541" s="452"/>
      <c r="E541" s="452"/>
      <c r="F541" s="453"/>
      <c r="G541" s="452"/>
      <c r="H541" s="452"/>
      <c r="J541" s="457"/>
      <c r="K541" s="487"/>
      <c r="L541" s="451"/>
      <c r="M541" s="452"/>
      <c r="N541" s="452"/>
      <c r="O541" s="455"/>
    </row>
    <row r="542" spans="1:18" s="103" customFormat="1" ht="21.75">
      <c r="A542" s="451" t="s">
        <v>545</v>
      </c>
      <c r="B542" s="452"/>
      <c r="C542" s="452"/>
      <c r="D542" s="457" t="s">
        <v>813</v>
      </c>
      <c r="E542" s="452"/>
      <c r="F542" s="453"/>
      <c r="G542" s="452"/>
      <c r="H542" s="452"/>
      <c r="J542" s="457" t="s">
        <v>621</v>
      </c>
      <c r="K542" s="487"/>
      <c r="L542" s="451"/>
      <c r="M542" s="452" t="s">
        <v>622</v>
      </c>
      <c r="N542" s="452"/>
      <c r="O542" s="455"/>
      <c r="P542" s="106"/>
      <c r="Q542" s="106"/>
      <c r="R542" s="106"/>
    </row>
    <row r="543" spans="1:18" s="103" customFormat="1" ht="21.75">
      <c r="A543" s="451"/>
      <c r="B543" s="452"/>
      <c r="C543" s="452"/>
      <c r="D543" s="457" t="s">
        <v>814</v>
      </c>
      <c r="E543" s="452"/>
      <c r="F543" s="453"/>
      <c r="G543" s="452"/>
      <c r="H543" s="452"/>
      <c r="J543" s="456" t="s">
        <v>534</v>
      </c>
      <c r="K543" s="456"/>
      <c r="L543" s="452"/>
      <c r="M543" s="452" t="s">
        <v>535</v>
      </c>
      <c r="N543" s="452"/>
      <c r="O543" s="454"/>
      <c r="P543" s="106"/>
      <c r="Q543" s="106"/>
      <c r="R543" s="106"/>
    </row>
    <row r="544" spans="1:15" s="37" customFormat="1" ht="18">
      <c r="A544" s="24"/>
      <c r="B544" s="72"/>
      <c r="C544" s="8"/>
      <c r="D544" s="8"/>
      <c r="E544" s="317"/>
      <c r="F544" s="25"/>
      <c r="G544" s="25"/>
      <c r="H544" s="25"/>
      <c r="I544" s="25"/>
      <c r="J544" s="25"/>
      <c r="K544" s="25"/>
      <c r="L544" s="25"/>
      <c r="M544" s="25"/>
      <c r="N544" s="25"/>
      <c r="O544" s="31"/>
    </row>
    <row r="545" spans="1:15" ht="49.5" customHeight="1">
      <c r="A545" s="183" t="s">
        <v>0</v>
      </c>
      <c r="B545" s="33"/>
      <c r="C545" s="421"/>
      <c r="D545" s="93" t="s">
        <v>1117</v>
      </c>
      <c r="E545" s="327"/>
      <c r="F545" s="4"/>
      <c r="G545" s="4"/>
      <c r="H545" s="4"/>
      <c r="I545" s="4"/>
      <c r="J545" s="4"/>
      <c r="K545" s="4"/>
      <c r="L545" s="4"/>
      <c r="M545" s="4"/>
      <c r="N545" s="4"/>
      <c r="O545" s="27"/>
    </row>
    <row r="546" spans="1:15" ht="20.25">
      <c r="A546" s="6"/>
      <c r="B546" s="96" t="s">
        <v>738</v>
      </c>
      <c r="C546" s="413"/>
      <c r="D546" s="7"/>
      <c r="E546" s="317"/>
      <c r="F546" s="7"/>
      <c r="G546" s="7"/>
      <c r="H546" s="7"/>
      <c r="I546" s="8"/>
      <c r="J546" s="7"/>
      <c r="K546" s="7"/>
      <c r="L546" s="8"/>
      <c r="M546" s="7"/>
      <c r="N546" s="7"/>
      <c r="O546" s="402" t="s">
        <v>1255</v>
      </c>
    </row>
    <row r="547" spans="1:18" s="218" customFormat="1" ht="27.75" customHeight="1">
      <c r="A547" s="676"/>
      <c r="B547" s="44"/>
      <c r="C547" s="414"/>
      <c r="D547" s="95" t="s">
        <v>1462</v>
      </c>
      <c r="E547" s="318"/>
      <c r="F547" s="12"/>
      <c r="G547" s="12"/>
      <c r="H547" s="12"/>
      <c r="I547" s="12"/>
      <c r="J547" s="12"/>
      <c r="K547" s="12"/>
      <c r="L547" s="12"/>
      <c r="M547" s="12"/>
      <c r="N547" s="12"/>
      <c r="O547" s="28"/>
      <c r="P547" s="1067"/>
      <c r="Q547" s="1067"/>
      <c r="R547" s="1067"/>
    </row>
    <row r="548" spans="1:15" ht="38.25" customHeight="1">
      <c r="A548" s="211" t="s">
        <v>497</v>
      </c>
      <c r="B548" s="212" t="s">
        <v>498</v>
      </c>
      <c r="C548" s="425" t="s">
        <v>1</v>
      </c>
      <c r="D548" s="212" t="s">
        <v>496</v>
      </c>
      <c r="E548" s="374" t="s">
        <v>507</v>
      </c>
      <c r="F548" s="239" t="s">
        <v>493</v>
      </c>
      <c r="G548" s="239" t="s">
        <v>494</v>
      </c>
      <c r="H548" s="239" t="s">
        <v>33</v>
      </c>
      <c r="I548" s="692" t="s">
        <v>495</v>
      </c>
      <c r="J548" s="239" t="s">
        <v>17</v>
      </c>
      <c r="K548" s="239" t="s">
        <v>18</v>
      </c>
      <c r="L548" s="239" t="s">
        <v>503</v>
      </c>
      <c r="M548" s="239" t="s">
        <v>30</v>
      </c>
      <c r="N548" s="239" t="s">
        <v>499</v>
      </c>
      <c r="O548" s="258" t="s">
        <v>19</v>
      </c>
    </row>
    <row r="549" spans="1:15" ht="35.25" customHeight="1">
      <c r="A549" s="102" t="s">
        <v>702</v>
      </c>
      <c r="B549" s="77"/>
      <c r="C549" s="416"/>
      <c r="D549" s="77"/>
      <c r="E549" s="340"/>
      <c r="F549" s="77"/>
      <c r="G549" s="77"/>
      <c r="H549" s="77"/>
      <c r="I549" s="77"/>
      <c r="J549" s="77"/>
      <c r="K549" s="77"/>
      <c r="L549" s="77"/>
      <c r="M549" s="77"/>
      <c r="N549" s="77"/>
      <c r="O549" s="76"/>
    </row>
    <row r="550" spans="1:15" ht="48" customHeight="1">
      <c r="A550" s="15">
        <v>314</v>
      </c>
      <c r="B550" s="14" t="s">
        <v>1119</v>
      </c>
      <c r="C550" s="680" t="s">
        <v>1118</v>
      </c>
      <c r="D550" s="43" t="s">
        <v>53</v>
      </c>
      <c r="E550" s="348">
        <v>15</v>
      </c>
      <c r="F550" s="59">
        <v>2205</v>
      </c>
      <c r="G550" s="59">
        <v>0</v>
      </c>
      <c r="H550" s="59">
        <v>0</v>
      </c>
      <c r="I550" s="59">
        <v>0</v>
      </c>
      <c r="J550" s="59">
        <v>0</v>
      </c>
      <c r="K550" s="59">
        <v>39</v>
      </c>
      <c r="L550" s="59">
        <v>0</v>
      </c>
      <c r="M550" s="59">
        <v>0</v>
      </c>
      <c r="N550" s="59">
        <f>F550+G550+H550+I550-J550+K550-L550-M550</f>
        <v>2244</v>
      </c>
      <c r="O550" s="59"/>
    </row>
    <row r="551" spans="1:15" s="37" customFormat="1" ht="32.25" customHeight="1">
      <c r="A551" s="180" t="s">
        <v>69</v>
      </c>
      <c r="B551" s="677"/>
      <c r="C551" s="422"/>
      <c r="D551" s="53"/>
      <c r="E551" s="341"/>
      <c r="F551" s="71">
        <f aca="true" t="shared" si="89" ref="F551:N551">SUM(F550:F550)</f>
        <v>2205</v>
      </c>
      <c r="G551" s="71">
        <f t="shared" si="89"/>
        <v>0</v>
      </c>
      <c r="H551" s="71">
        <f t="shared" si="89"/>
        <v>0</v>
      </c>
      <c r="I551" s="71">
        <f t="shared" si="89"/>
        <v>0</v>
      </c>
      <c r="J551" s="71">
        <f t="shared" si="89"/>
        <v>0</v>
      </c>
      <c r="K551" s="71">
        <f t="shared" si="89"/>
        <v>39</v>
      </c>
      <c r="L551" s="71">
        <f t="shared" si="89"/>
        <v>0</v>
      </c>
      <c r="M551" s="71">
        <f t="shared" si="89"/>
        <v>0</v>
      </c>
      <c r="N551" s="71">
        <f t="shared" si="89"/>
        <v>2244</v>
      </c>
      <c r="O551" s="71"/>
    </row>
    <row r="552" spans="1:15" s="37" customFormat="1" ht="18">
      <c r="A552" s="24"/>
      <c r="B552" s="72"/>
      <c r="C552" s="8"/>
      <c r="D552" s="8"/>
      <c r="E552" s="317"/>
      <c r="F552" s="25"/>
      <c r="G552" s="25"/>
      <c r="H552" s="25"/>
      <c r="I552" s="25"/>
      <c r="J552" s="25"/>
      <c r="K552" s="25"/>
      <c r="L552" s="25"/>
      <c r="M552" s="25"/>
      <c r="N552" s="25"/>
      <c r="O552" s="31"/>
    </row>
    <row r="553" spans="1:15" s="84" customFormat="1" ht="31.5" customHeight="1">
      <c r="A553" s="504"/>
      <c r="B553" s="505" t="s">
        <v>35</v>
      </c>
      <c r="C553" s="506"/>
      <c r="D553" s="507"/>
      <c r="E553" s="508"/>
      <c r="F553" s="734">
        <f aca="true" t="shared" si="90" ref="F553:N553">F10+F43+F73+F108+F132+F151+F178+F201+F227+F244+F263+F284+F313+F336+F362+F386+F413+F433+F451+F467+F488+F507+F521+F538+F551</f>
        <v>518140</v>
      </c>
      <c r="G553" s="734">
        <f t="shared" si="90"/>
        <v>28365</v>
      </c>
      <c r="H553" s="734">
        <f t="shared" si="90"/>
        <v>3000</v>
      </c>
      <c r="I553" s="734">
        <f t="shared" si="90"/>
        <v>339</v>
      </c>
      <c r="J553" s="734">
        <f t="shared" si="90"/>
        <v>19938</v>
      </c>
      <c r="K553" s="734">
        <f t="shared" si="90"/>
        <v>7619</v>
      </c>
      <c r="L553" s="734">
        <f t="shared" si="90"/>
        <v>7750</v>
      </c>
      <c r="M553" s="734">
        <f t="shared" si="90"/>
        <v>0</v>
      </c>
      <c r="N553" s="734">
        <f t="shared" si="90"/>
        <v>529775</v>
      </c>
      <c r="O553" s="509"/>
    </row>
    <row r="554" spans="1:15" s="37" customFormat="1" ht="18">
      <c r="A554" s="21"/>
      <c r="B554" s="8"/>
      <c r="C554" s="8"/>
      <c r="D554" s="8"/>
      <c r="E554" s="317"/>
      <c r="F554" s="8"/>
      <c r="G554" s="8"/>
      <c r="H554" s="8"/>
      <c r="I554" s="8"/>
      <c r="J554" s="8"/>
      <c r="K554" s="8"/>
      <c r="L554" s="22"/>
      <c r="M554" s="8"/>
      <c r="N554" s="8"/>
      <c r="O554" s="31"/>
    </row>
    <row r="558" spans="1:15" ht="18.75">
      <c r="A558" s="451"/>
      <c r="B558" s="452"/>
      <c r="C558" s="452"/>
      <c r="D558" s="452" t="s">
        <v>536</v>
      </c>
      <c r="F558" s="453"/>
      <c r="G558" s="452"/>
      <c r="H558" s="452"/>
      <c r="J558" s="466" t="s">
        <v>537</v>
      </c>
      <c r="K558" s="1097"/>
      <c r="L558" s="1097"/>
      <c r="M558" s="2"/>
      <c r="N558" s="452" t="s">
        <v>537</v>
      </c>
      <c r="O558" s="454"/>
    </row>
    <row r="559" spans="1:15" ht="18.75">
      <c r="A559" s="451"/>
      <c r="B559" s="452"/>
      <c r="C559" s="452"/>
      <c r="D559" s="452"/>
      <c r="E559" s="452"/>
      <c r="F559" s="453"/>
      <c r="G559" s="452"/>
      <c r="H559" s="452"/>
      <c r="I559" s="452"/>
      <c r="J559" s="451"/>
      <c r="K559" s="452"/>
      <c r="L559" s="451"/>
      <c r="M559" s="452"/>
      <c r="N559" s="452"/>
      <c r="O559" s="455"/>
    </row>
    <row r="560" spans="1:18" s="103" customFormat="1" ht="21.75">
      <c r="A560" s="451" t="s">
        <v>545</v>
      </c>
      <c r="B560" s="452"/>
      <c r="C560" s="452"/>
      <c r="D560" s="457" t="s">
        <v>813</v>
      </c>
      <c r="E560" s="452"/>
      <c r="F560" s="453"/>
      <c r="G560" s="452"/>
      <c r="H560" s="1097" t="s">
        <v>621</v>
      </c>
      <c r="I560" s="1097"/>
      <c r="J560" s="1097"/>
      <c r="K560" s="1097"/>
      <c r="L560" s="451"/>
      <c r="M560" s="452" t="s">
        <v>622</v>
      </c>
      <c r="N560" s="452"/>
      <c r="O560" s="455"/>
      <c r="P560" s="106"/>
      <c r="Q560" s="106"/>
      <c r="R560" s="106"/>
    </row>
    <row r="561" spans="1:18" s="103" customFormat="1" ht="21.75">
      <c r="A561" s="451"/>
      <c r="B561" s="452"/>
      <c r="C561" s="452"/>
      <c r="D561" s="457" t="s">
        <v>814</v>
      </c>
      <c r="E561" s="452"/>
      <c r="F561" s="453"/>
      <c r="G561" s="452"/>
      <c r="H561" s="452"/>
      <c r="I561" s="473" t="s">
        <v>534</v>
      </c>
      <c r="J561" s="473"/>
      <c r="K561" s="456"/>
      <c r="L561" s="452"/>
      <c r="M561" s="452" t="s">
        <v>535</v>
      </c>
      <c r="N561" s="452"/>
      <c r="O561" s="454"/>
      <c r="P561" s="106"/>
      <c r="Q561" s="106"/>
      <c r="R561" s="106"/>
    </row>
    <row r="563" spans="2:18" s="41" customFormat="1" ht="21.75" customHeight="1">
      <c r="B563" s="720" t="s">
        <v>572</v>
      </c>
      <c r="C563" s="721"/>
      <c r="D563" s="721"/>
      <c r="E563" s="722"/>
      <c r="F563" s="721">
        <f aca="true" t="shared" si="91" ref="F563:N563">F10+F43+F73+F108+F132+F151+F178+F201+F227+F263+F284+F313+F336+F362+F386+F413+F467+F488+F521+F538+F551</f>
        <v>433483</v>
      </c>
      <c r="G563" s="721">
        <f t="shared" si="91"/>
        <v>28365</v>
      </c>
      <c r="H563" s="721">
        <f t="shared" si="91"/>
        <v>0</v>
      </c>
      <c r="I563" s="721">
        <f t="shared" si="91"/>
        <v>339</v>
      </c>
      <c r="J563" s="721">
        <f t="shared" si="91"/>
        <v>14284</v>
      </c>
      <c r="K563" s="721">
        <f t="shared" si="91"/>
        <v>7303</v>
      </c>
      <c r="L563" s="721">
        <f t="shared" si="91"/>
        <v>6250</v>
      </c>
      <c r="M563" s="721">
        <f t="shared" si="91"/>
        <v>0</v>
      </c>
      <c r="N563" s="721">
        <f t="shared" si="91"/>
        <v>448956</v>
      </c>
      <c r="O563" s="91" t="s">
        <v>580</v>
      </c>
      <c r="P563" s="84"/>
      <c r="Q563" s="84"/>
      <c r="R563" s="84"/>
    </row>
    <row r="564" spans="2:15" ht="24" customHeight="1">
      <c r="B564" s="168" t="s">
        <v>571</v>
      </c>
      <c r="C564" s="167"/>
      <c r="D564" s="167"/>
      <c r="E564" s="382"/>
      <c r="F564" s="167">
        <f aca="true" t="shared" si="92" ref="F564:N564">F244+F433+F451+F507</f>
        <v>84657</v>
      </c>
      <c r="G564" s="167">
        <f t="shared" si="92"/>
        <v>0</v>
      </c>
      <c r="H564" s="167">
        <f t="shared" si="92"/>
        <v>3000</v>
      </c>
      <c r="I564" s="167">
        <f t="shared" si="92"/>
        <v>0</v>
      </c>
      <c r="J564" s="167">
        <f t="shared" si="92"/>
        <v>5654</v>
      </c>
      <c r="K564" s="167">
        <f t="shared" si="92"/>
        <v>316</v>
      </c>
      <c r="L564" s="167">
        <f t="shared" si="92"/>
        <v>1500</v>
      </c>
      <c r="M564" s="167">
        <f t="shared" si="92"/>
        <v>0</v>
      </c>
      <c r="N564" s="167">
        <f t="shared" si="92"/>
        <v>80819</v>
      </c>
      <c r="O564" s="90" t="s">
        <v>579</v>
      </c>
    </row>
    <row r="566" spans="2:14" ht="18">
      <c r="B566" s="1" t="s">
        <v>66</v>
      </c>
      <c r="F566" s="1">
        <f aca="true" t="shared" si="93" ref="F566:N566">F563+F564</f>
        <v>518140</v>
      </c>
      <c r="G566" s="1">
        <f t="shared" si="93"/>
        <v>28365</v>
      </c>
      <c r="H566" s="1">
        <f t="shared" si="93"/>
        <v>3000</v>
      </c>
      <c r="I566" s="1">
        <f t="shared" si="93"/>
        <v>339</v>
      </c>
      <c r="J566" s="1">
        <f t="shared" si="93"/>
        <v>19938</v>
      </c>
      <c r="K566" s="1">
        <f t="shared" si="93"/>
        <v>7619</v>
      </c>
      <c r="L566" s="1">
        <f t="shared" si="93"/>
        <v>7750</v>
      </c>
      <c r="M566" s="1">
        <f t="shared" si="93"/>
        <v>0</v>
      </c>
      <c r="N566" s="1">
        <f t="shared" si="93"/>
        <v>529775</v>
      </c>
    </row>
    <row r="567" ht="18">
      <c r="L567" s="1"/>
    </row>
    <row r="569" ht="18">
      <c r="G569" s="992">
        <f>F553+G553+H553+I553</f>
        <v>549844</v>
      </c>
    </row>
    <row r="570" ht="18">
      <c r="N570" s="1042"/>
    </row>
  </sheetData>
  <sheetProtection selectLockedCells="1" selectUnlockedCells="1"/>
  <mergeCells count="4">
    <mergeCell ref="J508:K508"/>
    <mergeCell ref="J511:K511"/>
    <mergeCell ref="K558:L558"/>
    <mergeCell ref="H560:K560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6" max="255" man="1"/>
    <brk id="111" max="255" man="1"/>
    <brk id="136" max="255" man="1"/>
    <brk id="157" max="255" man="1"/>
    <brk id="181" max="255" man="1"/>
    <brk id="204" max="255" man="1"/>
    <brk id="231" max="255" man="1"/>
    <brk id="251" max="255" man="1"/>
    <brk id="268" max="255" man="1"/>
    <brk id="290" max="255" man="1"/>
    <brk id="317" max="255" man="1"/>
    <brk id="339" max="255" man="1"/>
    <brk id="365" max="255" man="1"/>
    <brk id="389" max="255" man="1"/>
    <brk id="417" max="255" man="1"/>
    <brk id="436" max="255" man="1"/>
    <brk id="454" max="255" man="1"/>
    <brk id="475" max="255" man="1"/>
    <brk id="494" max="255" man="1"/>
    <brk id="512" max="255" man="1"/>
    <brk id="528" max="255" man="1"/>
    <brk id="544" max="255" man="1"/>
    <brk id="5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70"/>
  <sheetViews>
    <sheetView zoomScalePageLayoutView="0" workbookViewId="0" topLeftCell="A40">
      <selection activeCell="H46" sqref="H46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99" t="s">
        <v>362</v>
      </c>
      <c r="B1" s="1100"/>
      <c r="C1" s="1100"/>
      <c r="D1" s="1100"/>
      <c r="E1" s="1100"/>
      <c r="F1" s="1100"/>
      <c r="G1" s="1100"/>
      <c r="H1" s="1101"/>
    </row>
    <row r="2" spans="1:8" ht="21.75">
      <c r="A2" s="1027" t="s">
        <v>1462</v>
      </c>
      <c r="B2" s="150"/>
      <c r="C2" s="150"/>
      <c r="D2" s="150"/>
      <c r="E2" s="150"/>
      <c r="F2" s="150"/>
      <c r="G2" s="150"/>
      <c r="H2" s="1019" t="s">
        <v>1477</v>
      </c>
    </row>
    <row r="3" spans="1:85" s="154" customFormat="1" ht="25.5" customHeight="1">
      <c r="A3" s="151" t="s">
        <v>0</v>
      </c>
      <c r="B3" s="63" t="s">
        <v>498</v>
      </c>
      <c r="C3" s="63" t="s">
        <v>1</v>
      </c>
      <c r="D3" s="63" t="s">
        <v>493</v>
      </c>
      <c r="E3" s="63" t="s">
        <v>503</v>
      </c>
      <c r="F3" s="63" t="s">
        <v>363</v>
      </c>
      <c r="G3" s="63" t="s">
        <v>364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365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366</v>
      </c>
      <c r="B5" s="155" t="s">
        <v>367</v>
      </c>
      <c r="C5" s="156" t="s">
        <v>368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369</v>
      </c>
      <c r="B6" s="155" t="s">
        <v>370</v>
      </c>
      <c r="C6" s="156" t="s">
        <v>371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372</v>
      </c>
      <c r="B7" s="155" t="s">
        <v>373</v>
      </c>
      <c r="C7" s="156" t="s">
        <v>374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375</v>
      </c>
      <c r="B8" s="155" t="s">
        <v>376</v>
      </c>
      <c r="C8" s="156" t="s">
        <v>377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378</v>
      </c>
      <c r="B9" s="155" t="s">
        <v>379</v>
      </c>
      <c r="C9" s="156" t="s">
        <v>380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381</v>
      </c>
      <c r="B10" s="155" t="s">
        <v>382</v>
      </c>
      <c r="C10" s="156" t="s">
        <v>383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384</v>
      </c>
      <c r="B11" s="155" t="s">
        <v>385</v>
      </c>
      <c r="C11" s="156" t="s">
        <v>386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387</v>
      </c>
      <c r="B12" s="155" t="s">
        <v>388</v>
      </c>
      <c r="C12" s="156" t="s">
        <v>389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390</v>
      </c>
      <c r="B13" s="155" t="s">
        <v>391</v>
      </c>
      <c r="C13" s="156" t="s">
        <v>392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553</v>
      </c>
      <c r="B14" s="155" t="s">
        <v>554</v>
      </c>
      <c r="C14" s="482" t="s">
        <v>555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599</v>
      </c>
      <c r="B15" s="155" t="s">
        <v>46</v>
      </c>
      <c r="C15" s="601" t="s">
        <v>589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600</v>
      </c>
      <c r="B16" s="155" t="s">
        <v>590</v>
      </c>
      <c r="C16" s="482" t="s">
        <v>591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536</v>
      </c>
      <c r="D19" s="457"/>
      <c r="E19" s="452"/>
      <c r="F19" s="457" t="s">
        <v>537</v>
      </c>
      <c r="H19" s="457" t="s">
        <v>537</v>
      </c>
      <c r="I19" s="452"/>
    </row>
    <row r="20" spans="1:9" ht="14.25">
      <c r="A20" s="451" t="s">
        <v>545</v>
      </c>
      <c r="B20" s="452"/>
      <c r="C20" s="457" t="s">
        <v>813</v>
      </c>
      <c r="D20" s="457"/>
      <c r="E20" s="452"/>
      <c r="F20" s="457" t="s">
        <v>621</v>
      </c>
      <c r="H20" s="457" t="s">
        <v>622</v>
      </c>
      <c r="I20" s="452"/>
    </row>
    <row r="21" spans="1:9" s="37" customFormat="1" ht="14.25">
      <c r="A21" s="451"/>
      <c r="B21" s="452"/>
      <c r="C21" s="457" t="s">
        <v>814</v>
      </c>
      <c r="D21" s="457"/>
      <c r="E21" s="452"/>
      <c r="F21" s="456" t="s">
        <v>534</v>
      </c>
      <c r="H21" s="457" t="s">
        <v>535</v>
      </c>
      <c r="I21" s="452"/>
    </row>
    <row r="22" spans="1:8" ht="27" customHeight="1">
      <c r="A22" s="1099" t="s">
        <v>362</v>
      </c>
      <c r="B22" s="1100"/>
      <c r="C22" s="1100"/>
      <c r="D22" s="1100"/>
      <c r="E22" s="1100"/>
      <c r="F22" s="1100"/>
      <c r="G22" s="1100"/>
      <c r="H22" s="1101"/>
    </row>
    <row r="23" spans="1:8" ht="21.75">
      <c r="A23" s="1027" t="s">
        <v>1462</v>
      </c>
      <c r="B23" s="150"/>
      <c r="C23" s="150"/>
      <c r="D23" s="150"/>
      <c r="E23" s="150"/>
      <c r="F23" s="150"/>
      <c r="G23" s="150"/>
      <c r="H23" s="1019" t="s">
        <v>1478</v>
      </c>
    </row>
    <row r="24" spans="1:85" s="154" customFormat="1" ht="25.5" customHeight="1">
      <c r="A24" s="151" t="s">
        <v>0</v>
      </c>
      <c r="B24" s="63" t="s">
        <v>498</v>
      </c>
      <c r="C24" s="63" t="s">
        <v>1</v>
      </c>
      <c r="D24" s="63" t="s">
        <v>493</v>
      </c>
      <c r="E24" s="63" t="s">
        <v>503</v>
      </c>
      <c r="F24" s="63" t="s">
        <v>363</v>
      </c>
      <c r="G24" s="63" t="s">
        <v>364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601</v>
      </c>
      <c r="B25" s="155" t="s">
        <v>592</v>
      </c>
      <c r="C25" s="601" t="s">
        <v>593</v>
      </c>
      <c r="D25" s="155">
        <v>1805</v>
      </c>
      <c r="E25" s="155">
        <v>0</v>
      </c>
      <c r="F25" s="155">
        <v>0</v>
      </c>
      <c r="G25" s="155">
        <f aca="true" t="shared" si="1" ref="G25:G37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602</v>
      </c>
      <c r="B26" s="155" t="s">
        <v>153</v>
      </c>
      <c r="C26" s="482" t="s">
        <v>594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603</v>
      </c>
      <c r="B27" s="155" t="s">
        <v>595</v>
      </c>
      <c r="C27" s="482" t="s">
        <v>596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604</v>
      </c>
      <c r="B28" s="155" t="s">
        <v>597</v>
      </c>
      <c r="C28" s="482" t="s">
        <v>598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1231</v>
      </c>
      <c r="B29" s="155" t="s">
        <v>297</v>
      </c>
      <c r="C29" s="482" t="s">
        <v>1232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1340</v>
      </c>
      <c r="B30" s="1054" t="s">
        <v>1343</v>
      </c>
      <c r="C30" s="1055" t="s">
        <v>1087</v>
      </c>
      <c r="D30" s="1054">
        <v>1513</v>
      </c>
      <c r="E30" s="1054">
        <v>0</v>
      </c>
      <c r="F30" s="1054">
        <v>0</v>
      </c>
      <c r="G30" s="1054">
        <f t="shared" si="1"/>
        <v>1513</v>
      </c>
      <c r="H30" s="105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8.25" customHeight="1">
      <c r="A31" s="489" t="s">
        <v>1444</v>
      </c>
      <c r="B31" s="145" t="s">
        <v>333</v>
      </c>
      <c r="C31" s="131" t="s">
        <v>334</v>
      </c>
      <c r="D31" s="155">
        <v>1900</v>
      </c>
      <c r="E31" s="155">
        <v>0</v>
      </c>
      <c r="F31" s="155">
        <v>0</v>
      </c>
      <c r="G31" s="155">
        <f t="shared" si="1"/>
        <v>1900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8.25" customHeight="1">
      <c r="A32" s="489" t="s">
        <v>1445</v>
      </c>
      <c r="B32" s="16" t="s">
        <v>335</v>
      </c>
      <c r="C32" s="43" t="s">
        <v>336</v>
      </c>
      <c r="D32" s="155">
        <v>2000</v>
      </c>
      <c r="E32" s="155">
        <v>0</v>
      </c>
      <c r="F32" s="155">
        <v>0</v>
      </c>
      <c r="G32" s="155">
        <f t="shared" si="1"/>
        <v>2000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.75" customHeight="1">
      <c r="A33" s="489" t="s">
        <v>1446</v>
      </c>
      <c r="B33" s="16" t="s">
        <v>205</v>
      </c>
      <c r="C33" s="43" t="s">
        <v>206</v>
      </c>
      <c r="D33" s="155">
        <v>2995</v>
      </c>
      <c r="E33" s="155">
        <v>0</v>
      </c>
      <c r="F33" s="155">
        <v>0</v>
      </c>
      <c r="G33" s="155">
        <f t="shared" si="1"/>
        <v>2995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.75" customHeight="1">
      <c r="A34" s="489" t="s">
        <v>1447</v>
      </c>
      <c r="B34" s="16" t="s">
        <v>273</v>
      </c>
      <c r="C34" s="43" t="s">
        <v>274</v>
      </c>
      <c r="D34" s="155">
        <v>2100</v>
      </c>
      <c r="E34" s="155">
        <v>0</v>
      </c>
      <c r="F34" s="155">
        <v>0</v>
      </c>
      <c r="G34" s="155">
        <f t="shared" si="1"/>
        <v>2100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.75" customHeight="1">
      <c r="A35" s="489" t="s">
        <v>1448</v>
      </c>
      <c r="B35" s="16" t="s">
        <v>275</v>
      </c>
      <c r="C35" s="43" t="s">
        <v>276</v>
      </c>
      <c r="D35" s="155">
        <v>1840</v>
      </c>
      <c r="E35" s="155">
        <v>0</v>
      </c>
      <c r="F35" s="155">
        <v>0</v>
      </c>
      <c r="G35" s="155">
        <f t="shared" si="1"/>
        <v>1840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8.25" customHeight="1">
      <c r="A36" s="489" t="s">
        <v>1449</v>
      </c>
      <c r="B36" s="16" t="s">
        <v>196</v>
      </c>
      <c r="C36" s="43" t="s">
        <v>197</v>
      </c>
      <c r="D36" s="155">
        <v>2170</v>
      </c>
      <c r="E36" s="155">
        <v>0</v>
      </c>
      <c r="F36" s="155">
        <v>0</v>
      </c>
      <c r="G36" s="155">
        <f t="shared" si="1"/>
        <v>2170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8.25" customHeight="1">
      <c r="A37" s="489" t="s">
        <v>1450</v>
      </c>
      <c r="B37" s="16" t="s">
        <v>97</v>
      </c>
      <c r="C37" s="190" t="s">
        <v>854</v>
      </c>
      <c r="D37" s="155">
        <v>1500</v>
      </c>
      <c r="E37" s="155">
        <v>0</v>
      </c>
      <c r="F37" s="155">
        <v>0</v>
      </c>
      <c r="G37" s="155">
        <f t="shared" si="1"/>
        <v>1500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8.5" customHeight="1">
      <c r="A38" s="159" t="s">
        <v>73</v>
      </c>
      <c r="B38" s="160"/>
      <c r="C38" s="161"/>
      <c r="D38" s="57">
        <f>SUM(D25:D37)</f>
        <v>28058</v>
      </c>
      <c r="E38" s="57">
        <f>SUM(E25:E37)</f>
        <v>0</v>
      </c>
      <c r="F38" s="57">
        <f>SUM(F25:F37)</f>
        <v>0</v>
      </c>
      <c r="G38" s="57">
        <f>SUM(G25:G37)</f>
        <v>28058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10.5" customHeight="1">
      <c r="A39" s="162"/>
      <c r="B39" s="163"/>
      <c r="C39" s="163"/>
      <c r="D39" s="163"/>
      <c r="E39" s="163"/>
      <c r="F39" s="163"/>
      <c r="G39" s="163"/>
      <c r="H39" s="164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9" ht="36.75" customHeight="1">
      <c r="A40" s="451"/>
      <c r="B40" s="452"/>
      <c r="C40" s="457" t="s">
        <v>536</v>
      </c>
      <c r="D40" s="457"/>
      <c r="E40" s="452"/>
      <c r="F40" s="457" t="s">
        <v>537</v>
      </c>
      <c r="H40" s="457" t="s">
        <v>537</v>
      </c>
      <c r="I40" s="452"/>
    </row>
    <row r="41" spans="1:9" ht="14.25">
      <c r="A41" s="451" t="s">
        <v>545</v>
      </c>
      <c r="B41" s="452"/>
      <c r="C41" s="457" t="s">
        <v>813</v>
      </c>
      <c r="D41" s="457"/>
      <c r="E41" s="452"/>
      <c r="F41" s="457" t="s">
        <v>621</v>
      </c>
      <c r="H41" s="457" t="s">
        <v>622</v>
      </c>
      <c r="I41" s="452"/>
    </row>
    <row r="42" spans="1:9" s="37" customFormat="1" ht="14.25">
      <c r="A42" s="451"/>
      <c r="B42" s="452"/>
      <c r="C42" s="457" t="s">
        <v>814</v>
      </c>
      <c r="D42" s="457"/>
      <c r="E42" s="452"/>
      <c r="F42" s="456" t="s">
        <v>534</v>
      </c>
      <c r="H42" s="457" t="s">
        <v>535</v>
      </c>
      <c r="I42" s="452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1:8" ht="27" customHeight="1">
      <c r="A44" s="1099" t="s">
        <v>362</v>
      </c>
      <c r="B44" s="1100"/>
      <c r="C44" s="1100"/>
      <c r="D44" s="1100"/>
      <c r="E44" s="1100"/>
      <c r="F44" s="1100"/>
      <c r="G44" s="1100"/>
      <c r="H44" s="1101"/>
    </row>
    <row r="45" spans="1:8" ht="21.75">
      <c r="A45" s="1027" t="s">
        <v>1462</v>
      </c>
      <c r="B45" s="150"/>
      <c r="C45" s="150"/>
      <c r="D45" s="150"/>
      <c r="E45" s="150"/>
      <c r="F45" s="150"/>
      <c r="G45" s="150"/>
      <c r="H45" s="1019" t="s">
        <v>1479</v>
      </c>
    </row>
    <row r="46" spans="1:85" s="154" customFormat="1" ht="25.5" customHeight="1">
      <c r="A46" s="1083" t="s">
        <v>0</v>
      </c>
      <c r="B46" s="147" t="s">
        <v>498</v>
      </c>
      <c r="C46" s="147" t="s">
        <v>1</v>
      </c>
      <c r="D46" s="147" t="s">
        <v>493</v>
      </c>
      <c r="E46" s="147" t="s">
        <v>503</v>
      </c>
      <c r="F46" s="147" t="s">
        <v>363</v>
      </c>
      <c r="G46" s="147" t="s">
        <v>364</v>
      </c>
      <c r="H46" s="147" t="s">
        <v>19</v>
      </c>
      <c r="I46" s="152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</row>
    <row r="47" spans="1:85" s="157" customFormat="1" ht="36.75" customHeight="1">
      <c r="A47" s="489" t="s">
        <v>1451</v>
      </c>
      <c r="B47" s="16" t="s">
        <v>1452</v>
      </c>
      <c r="C47" s="43" t="s">
        <v>1453</v>
      </c>
      <c r="D47" s="155">
        <v>2400</v>
      </c>
      <c r="E47" s="155">
        <v>0</v>
      </c>
      <c r="F47" s="155">
        <v>0</v>
      </c>
      <c r="G47" s="155">
        <f aca="true" t="shared" si="2" ref="G47:G53">D47-E47-F47</f>
        <v>2400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6.75" customHeight="1">
      <c r="A48" s="489" t="s">
        <v>1454</v>
      </c>
      <c r="B48" s="16" t="s">
        <v>945</v>
      </c>
      <c r="C48" s="43" t="s">
        <v>946</v>
      </c>
      <c r="D48" s="155">
        <v>1500</v>
      </c>
      <c r="E48" s="155">
        <v>0</v>
      </c>
      <c r="F48" s="155">
        <v>0</v>
      </c>
      <c r="G48" s="155">
        <f t="shared" si="2"/>
        <v>1500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6.75" customHeight="1">
      <c r="A49" s="489" t="s">
        <v>1455</v>
      </c>
      <c r="B49" s="16" t="s">
        <v>251</v>
      </c>
      <c r="C49" s="43" t="s">
        <v>252</v>
      </c>
      <c r="D49" s="155">
        <v>1920</v>
      </c>
      <c r="E49" s="155">
        <v>0</v>
      </c>
      <c r="F49" s="155">
        <v>0</v>
      </c>
      <c r="G49" s="155">
        <f t="shared" si="2"/>
        <v>1920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8.25" customHeight="1">
      <c r="A50" s="489" t="s">
        <v>1456</v>
      </c>
      <c r="B50" s="16" t="s">
        <v>249</v>
      </c>
      <c r="C50" s="43" t="s">
        <v>250</v>
      </c>
      <c r="D50" s="155">
        <v>2350</v>
      </c>
      <c r="E50" s="155">
        <v>0</v>
      </c>
      <c r="F50" s="155">
        <v>0</v>
      </c>
      <c r="G50" s="155">
        <f t="shared" si="2"/>
        <v>2350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8.25" customHeight="1">
      <c r="A51" s="489" t="s">
        <v>1457</v>
      </c>
      <c r="B51" s="16" t="s">
        <v>532</v>
      </c>
      <c r="C51" s="43" t="s">
        <v>533</v>
      </c>
      <c r="D51" s="155">
        <v>1700</v>
      </c>
      <c r="E51" s="155">
        <v>0</v>
      </c>
      <c r="F51" s="155">
        <v>0</v>
      </c>
      <c r="G51" s="155">
        <f t="shared" si="2"/>
        <v>1700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.75" customHeight="1">
      <c r="A52" s="489" t="s">
        <v>1458</v>
      </c>
      <c r="B52" s="16" t="s">
        <v>239</v>
      </c>
      <c r="C52" s="43" t="s">
        <v>240</v>
      </c>
      <c r="D52" s="155">
        <v>2370</v>
      </c>
      <c r="E52" s="155">
        <v>0</v>
      </c>
      <c r="F52" s="155">
        <v>0</v>
      </c>
      <c r="G52" s="155">
        <f t="shared" si="2"/>
        <v>2370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.75" customHeight="1">
      <c r="A53" s="489" t="s">
        <v>1459</v>
      </c>
      <c r="B53" s="16" t="s">
        <v>924</v>
      </c>
      <c r="C53" s="43" t="s">
        <v>828</v>
      </c>
      <c r="D53" s="155">
        <v>1000</v>
      </c>
      <c r="E53" s="155">
        <v>0</v>
      </c>
      <c r="F53" s="155">
        <v>0</v>
      </c>
      <c r="G53" s="155">
        <f t="shared" si="2"/>
        <v>1000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4" customFormat="1" ht="24" customHeight="1">
      <c r="A54" s="1083"/>
      <c r="B54" s="147"/>
      <c r="C54" s="147"/>
      <c r="D54" s="147">
        <f>SUM(D47:D53)</f>
        <v>13240</v>
      </c>
      <c r="E54" s="147">
        <f>SUM(E47:E53)</f>
        <v>0</v>
      </c>
      <c r="F54" s="147">
        <f>SUM(F47:F53)</f>
        <v>0</v>
      </c>
      <c r="G54" s="147">
        <f>SUM(G47:G53)</f>
        <v>13240</v>
      </c>
      <c r="H54" s="147"/>
      <c r="I54" s="152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</row>
    <row r="55" spans="1:85" s="157" customFormat="1" ht="19.5" customHeight="1">
      <c r="A55" s="148" t="s">
        <v>73</v>
      </c>
      <c r="B55" s="57"/>
      <c r="C55" s="57"/>
      <c r="D55" s="57">
        <f>D17+D38+D54</f>
        <v>61644</v>
      </c>
      <c r="E55" s="57">
        <f>E17+E38+E54</f>
        <v>0</v>
      </c>
      <c r="F55" s="57">
        <f>F17+F38+F54</f>
        <v>0</v>
      </c>
      <c r="G55" s="57">
        <f>G17+G38+G54</f>
        <v>61644</v>
      </c>
      <c r="H55" s="149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29.25" customHeight="1">
      <c r="A56" s="656" t="s">
        <v>1200</v>
      </c>
      <c r="B56" s="657"/>
      <c r="C56" s="658"/>
      <c r="D56" s="657"/>
      <c r="E56" s="657"/>
      <c r="F56" s="657"/>
      <c r="G56" s="657"/>
      <c r="H56" s="657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158">
        <v>26</v>
      </c>
      <c r="B57" s="155" t="s">
        <v>1201</v>
      </c>
      <c r="C57" s="601" t="s">
        <v>1202</v>
      </c>
      <c r="D57" s="155">
        <v>3982</v>
      </c>
      <c r="E57" s="155">
        <v>0</v>
      </c>
      <c r="F57" s="155">
        <v>0</v>
      </c>
      <c r="G57" s="155">
        <f>D57-E57-F57</f>
        <v>3982</v>
      </c>
      <c r="H57" s="155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9" customHeight="1">
      <c r="A58" s="158">
        <v>27</v>
      </c>
      <c r="B58" s="155" t="s">
        <v>1203</v>
      </c>
      <c r="C58" s="601" t="s">
        <v>1204</v>
      </c>
      <c r="D58" s="155">
        <v>3170</v>
      </c>
      <c r="E58" s="155">
        <v>0</v>
      </c>
      <c r="F58" s="155">
        <v>0</v>
      </c>
      <c r="G58" s="155">
        <f>D58-E58-F58</f>
        <v>3170</v>
      </c>
      <c r="H58" s="155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7" customFormat="1" ht="28.5" customHeight="1">
      <c r="A59" s="148" t="s">
        <v>73</v>
      </c>
      <c r="B59" s="57"/>
      <c r="C59" s="57"/>
      <c r="D59" s="57">
        <f>D57+D58</f>
        <v>7152</v>
      </c>
      <c r="E59" s="57">
        <f>E57+E58</f>
        <v>0</v>
      </c>
      <c r="F59" s="57">
        <f>F57+F58</f>
        <v>0</v>
      </c>
      <c r="G59" s="57">
        <f>G57+G58</f>
        <v>7152</v>
      </c>
      <c r="H59" s="149"/>
      <c r="I59" s="4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</row>
    <row r="60" spans="1:85" s="157" customFormat="1" ht="10.5" customHeight="1">
      <c r="A60" s="162"/>
      <c r="B60" s="163"/>
      <c r="C60" s="163"/>
      <c r="D60" s="163"/>
      <c r="E60" s="163"/>
      <c r="F60" s="163"/>
      <c r="G60" s="163"/>
      <c r="H60" s="164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26.25" customHeight="1">
      <c r="A61" s="1017" t="s">
        <v>34</v>
      </c>
      <c r="B61" s="1018"/>
      <c r="C61" s="1018"/>
      <c r="D61" s="1018">
        <f>D55+D59</f>
        <v>68796</v>
      </c>
      <c r="E61" s="1018">
        <f>E55+E59</f>
        <v>0</v>
      </c>
      <c r="F61" s="1018">
        <f>F55+F59</f>
        <v>0</v>
      </c>
      <c r="G61" s="1018">
        <f>G55+G59</f>
        <v>68796</v>
      </c>
      <c r="H61" s="1001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9" ht="42.75" customHeight="1">
      <c r="A62" s="451"/>
      <c r="B62" s="452"/>
      <c r="C62" s="457" t="s">
        <v>536</v>
      </c>
      <c r="D62" s="457"/>
      <c r="E62" s="452"/>
      <c r="F62" s="457" t="s">
        <v>537</v>
      </c>
      <c r="H62" s="457" t="s">
        <v>537</v>
      </c>
      <c r="I62" s="452"/>
    </row>
    <row r="63" spans="1:9" ht="14.25">
      <c r="A63" s="451" t="s">
        <v>545</v>
      </c>
      <c r="B63" s="452"/>
      <c r="C63" s="457" t="s">
        <v>813</v>
      </c>
      <c r="D63" s="457"/>
      <c r="E63" s="452"/>
      <c r="F63" s="457" t="s">
        <v>621</v>
      </c>
      <c r="H63" s="457" t="s">
        <v>622</v>
      </c>
      <c r="I63" s="452"/>
    </row>
    <row r="64" spans="1:9" s="37" customFormat="1" ht="14.25">
      <c r="A64" s="451"/>
      <c r="B64" s="452"/>
      <c r="C64" s="457" t="s">
        <v>814</v>
      </c>
      <c r="D64" s="457"/>
      <c r="E64" s="452"/>
      <c r="F64" s="456" t="s">
        <v>534</v>
      </c>
      <c r="H64" s="457" t="s">
        <v>535</v>
      </c>
      <c r="I64" s="452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  <row r="467" spans="2:8" s="37" customFormat="1" ht="12.75">
      <c r="B467" s="8"/>
      <c r="C467" s="8"/>
      <c r="D467" s="8"/>
      <c r="E467" s="8"/>
      <c r="F467" s="8"/>
      <c r="G467" s="8"/>
      <c r="H467" s="8"/>
    </row>
    <row r="468" spans="2:8" s="37" customFormat="1" ht="12.75">
      <c r="B468" s="8"/>
      <c r="C468" s="8"/>
      <c r="D468" s="8"/>
      <c r="E468" s="8"/>
      <c r="F468" s="8"/>
      <c r="G468" s="8"/>
      <c r="H468" s="8"/>
    </row>
    <row r="469" spans="2:8" s="37" customFormat="1" ht="12.75">
      <c r="B469" s="8"/>
      <c r="C469" s="8"/>
      <c r="D469" s="8"/>
      <c r="E469" s="8"/>
      <c r="F469" s="8"/>
      <c r="G469" s="8"/>
      <c r="H469" s="8"/>
    </row>
    <row r="470" spans="2:8" s="37" customFormat="1" ht="12.75">
      <c r="B470" s="8"/>
      <c r="C470" s="8"/>
      <c r="D470" s="8"/>
      <c r="E470" s="8"/>
      <c r="F470" s="8"/>
      <c r="G470" s="8"/>
      <c r="H470" s="8"/>
    </row>
  </sheetData>
  <sheetProtection/>
  <mergeCells count="3">
    <mergeCell ref="A1:H1"/>
    <mergeCell ref="A22:H22"/>
    <mergeCell ref="A44:H44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2" manualBreakCount="2">
    <brk id="21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6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102" t="s">
        <v>1098</v>
      </c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</row>
    <row r="2" spans="3:14" ht="24" customHeight="1">
      <c r="C2" s="1102" t="s">
        <v>1099</v>
      </c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</row>
    <row r="3" spans="3:14" ht="29.25" customHeight="1">
      <c r="C3" s="1104" t="s">
        <v>1462</v>
      </c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</row>
    <row r="4" spans="1:17" s="837" customFormat="1" ht="38.25">
      <c r="A4" s="842"/>
      <c r="B4" s="843"/>
      <c r="C4" s="915" t="s">
        <v>1100</v>
      </c>
      <c r="D4" s="844" t="s">
        <v>496</v>
      </c>
      <c r="E4" s="844" t="s">
        <v>507</v>
      </c>
      <c r="F4" s="844" t="s">
        <v>493</v>
      </c>
      <c r="G4" s="845" t="s">
        <v>494</v>
      </c>
      <c r="H4" s="845" t="s">
        <v>33</v>
      </c>
      <c r="I4" s="845" t="s">
        <v>495</v>
      </c>
      <c r="J4" s="845" t="s">
        <v>17</v>
      </c>
      <c r="K4" s="845" t="s">
        <v>1104</v>
      </c>
      <c r="L4" s="846" t="s">
        <v>1223</v>
      </c>
      <c r="M4" s="845" t="s">
        <v>30</v>
      </c>
      <c r="N4" s="845" t="s">
        <v>499</v>
      </c>
      <c r="O4" s="917" t="s">
        <v>1106</v>
      </c>
      <c r="P4" s="917" t="s">
        <v>1103</v>
      </c>
      <c r="Q4" s="919" t="s">
        <v>1105</v>
      </c>
    </row>
    <row r="5" spans="1:17" s="832" customFormat="1" ht="18.75" customHeight="1">
      <c r="A5" s="945"/>
      <c r="B5" s="946"/>
      <c r="C5" s="947" t="s">
        <v>1154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631</v>
      </c>
      <c r="C6" s="854" t="s">
        <v>1101</v>
      </c>
      <c r="D6" s="908" t="s">
        <v>74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3000</v>
      </c>
      <c r="M6" s="856">
        <v>0</v>
      </c>
      <c r="N6" s="856">
        <f>'BASE Y CONFIANZA'!N6</f>
        <v>8724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632</v>
      </c>
      <c r="C7" s="854" t="s">
        <v>1101</v>
      </c>
      <c r="D7" s="908" t="s">
        <v>74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0</v>
      </c>
      <c r="M7" s="856">
        <v>0</v>
      </c>
      <c r="N7" s="856">
        <f>'BASE Y CONFIANZA'!N7</f>
        <v>11724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635</v>
      </c>
      <c r="C8" s="854" t="s">
        <v>1101</v>
      </c>
      <c r="D8" s="908" t="s">
        <v>74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633</v>
      </c>
      <c r="C9" s="854" t="s">
        <v>1101</v>
      </c>
      <c r="D9" s="908" t="s">
        <v>74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638</v>
      </c>
      <c r="C10" s="854" t="s">
        <v>1101</v>
      </c>
      <c r="D10" s="908" t="s">
        <v>74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636</v>
      </c>
      <c r="C11" s="854" t="s">
        <v>1101</v>
      </c>
      <c r="D11" s="908" t="s">
        <v>74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637</v>
      </c>
      <c r="C12" s="854" t="s">
        <v>1101</v>
      </c>
      <c r="D12" s="908" t="s">
        <v>74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630</v>
      </c>
      <c r="C13" s="854" t="s">
        <v>1101</v>
      </c>
      <c r="D13" s="908" t="s">
        <v>72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587</v>
      </c>
      <c r="C14" s="854" t="s">
        <v>1101</v>
      </c>
      <c r="D14" s="908" t="s">
        <v>72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0</v>
      </c>
      <c r="M14" s="856">
        <v>0</v>
      </c>
      <c r="N14" s="856">
        <f>'BASE Y CONFIANZA'!N14</f>
        <v>11724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1426</v>
      </c>
      <c r="C15" s="854" t="s">
        <v>1101</v>
      </c>
      <c r="D15" s="908" t="s">
        <v>74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69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8700</v>
      </c>
      <c r="M16" s="862">
        <f t="shared" si="0"/>
        <v>1</v>
      </c>
      <c r="N16" s="862">
        <f t="shared" si="0"/>
        <v>96816</v>
      </c>
      <c r="O16" s="920">
        <f>SUM(N6:N15)</f>
        <v>96816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76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640</v>
      </c>
      <c r="C18" s="854" t="s">
        <v>1101</v>
      </c>
      <c r="D18" s="908" t="s">
        <v>77</v>
      </c>
      <c r="E18" s="855">
        <v>15</v>
      </c>
      <c r="F18" s="856">
        <f>'BASE Y CONFIANZA'!F27</f>
        <v>15285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2826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12459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78</v>
      </c>
      <c r="C19" s="854" t="s">
        <v>1102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338</v>
      </c>
      <c r="C20" s="854" t="s">
        <v>1102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671</v>
      </c>
      <c r="C21" s="872" t="s">
        <v>1103</v>
      </c>
      <c r="D21" s="908" t="s">
        <v>49</v>
      </c>
      <c r="E21" s="873">
        <v>15</v>
      </c>
      <c r="F21" s="857">
        <f>EVENTUAL!F6</f>
        <v>3467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148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3319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1361</v>
      </c>
      <c r="C22" s="872" t="s">
        <v>1103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1428</v>
      </c>
      <c r="C23" s="872" t="s">
        <v>1103</v>
      </c>
      <c r="D23" s="872" t="s">
        <v>1315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1" t="s">
        <v>366</v>
      </c>
      <c r="B24" s="853" t="s">
        <v>367</v>
      </c>
      <c r="C24" s="872" t="s">
        <v>1105</v>
      </c>
      <c r="D24" s="872" t="s">
        <v>1105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1" t="s">
        <v>369</v>
      </c>
      <c r="B25" s="853" t="s">
        <v>370</v>
      </c>
      <c r="C25" s="872" t="s">
        <v>1105</v>
      </c>
      <c r="D25" s="872" t="s">
        <v>1105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57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1" t="s">
        <v>372</v>
      </c>
      <c r="B26" s="853" t="s">
        <v>373</v>
      </c>
      <c r="C26" s="872" t="s">
        <v>1105</v>
      </c>
      <c r="D26" s="872" t="s">
        <v>1105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1" t="s">
        <v>375</v>
      </c>
      <c r="B27" s="853" t="s">
        <v>376</v>
      </c>
      <c r="C27" s="872" t="s">
        <v>1105</v>
      </c>
      <c r="D27" s="872" t="s">
        <v>1105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2" t="s">
        <v>378</v>
      </c>
      <c r="B28" s="853" t="s">
        <v>379</v>
      </c>
      <c r="C28" s="872" t="s">
        <v>1105</v>
      </c>
      <c r="D28" s="872" t="s">
        <v>1105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2" t="s">
        <v>381</v>
      </c>
      <c r="B29" s="853" t="s">
        <v>382</v>
      </c>
      <c r="C29" s="872" t="s">
        <v>1105</v>
      </c>
      <c r="D29" s="872" t="s">
        <v>1461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2" t="s">
        <v>384</v>
      </c>
      <c r="B30" s="853" t="s">
        <v>385</v>
      </c>
      <c r="C30" s="872" t="s">
        <v>1105</v>
      </c>
      <c r="D30" s="872" t="s">
        <v>1461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2" t="s">
        <v>387</v>
      </c>
      <c r="B31" s="853" t="s">
        <v>388</v>
      </c>
      <c r="C31" s="872" t="s">
        <v>1105</v>
      </c>
      <c r="D31" s="872" t="s">
        <v>1461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2" t="s">
        <v>390</v>
      </c>
      <c r="B32" s="853" t="s">
        <v>391</v>
      </c>
      <c r="C32" s="872" t="s">
        <v>1105</v>
      </c>
      <c r="D32" s="872" t="s">
        <v>1461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3" t="s">
        <v>553</v>
      </c>
      <c r="B33" s="853" t="s">
        <v>554</v>
      </c>
      <c r="C33" s="872" t="s">
        <v>1105</v>
      </c>
      <c r="D33" s="872" t="s">
        <v>1461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3" t="s">
        <v>599</v>
      </c>
      <c r="B34" s="853" t="s">
        <v>46</v>
      </c>
      <c r="C34" s="872" t="s">
        <v>1105</v>
      </c>
      <c r="D34" s="872" t="s">
        <v>1461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3" t="s">
        <v>600</v>
      </c>
      <c r="B35" s="853" t="s">
        <v>590</v>
      </c>
      <c r="C35" s="872" t="s">
        <v>1105</v>
      </c>
      <c r="D35" s="872" t="s">
        <v>1461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3" t="s">
        <v>601</v>
      </c>
      <c r="B36" s="853" t="s">
        <v>592</v>
      </c>
      <c r="C36" s="872" t="s">
        <v>1105</v>
      </c>
      <c r="D36" s="872" t="s">
        <v>1461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3" t="s">
        <v>602</v>
      </c>
      <c r="B37" s="853" t="s">
        <v>153</v>
      </c>
      <c r="C37" s="872" t="s">
        <v>1105</v>
      </c>
      <c r="D37" s="872" t="s">
        <v>1461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3" t="s">
        <v>603</v>
      </c>
      <c r="B38" s="853" t="s">
        <v>595</v>
      </c>
      <c r="C38" s="872" t="s">
        <v>1105</v>
      </c>
      <c r="D38" s="872" t="s">
        <v>1461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3" t="s">
        <v>604</v>
      </c>
      <c r="B39" s="853" t="s">
        <v>597</v>
      </c>
      <c r="C39" s="872" t="s">
        <v>1105</v>
      </c>
      <c r="D39" s="872" t="s">
        <v>1461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3" t="s">
        <v>1231</v>
      </c>
      <c r="B40" s="853" t="s">
        <v>297</v>
      </c>
      <c r="C40" s="872" t="s">
        <v>1105</v>
      </c>
      <c r="D40" s="872" t="s">
        <v>1461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3" t="s">
        <v>1340</v>
      </c>
      <c r="B41" s="894" t="s">
        <v>975</v>
      </c>
      <c r="C41" s="872" t="s">
        <v>1105</v>
      </c>
      <c r="D41" s="872" t="s">
        <v>1461</v>
      </c>
      <c r="E41" s="959">
        <v>15</v>
      </c>
      <c r="F41" s="960">
        <v>1513</v>
      </c>
      <c r="G41" s="960">
        <v>0</v>
      </c>
      <c r="H41" s="960">
        <v>0</v>
      </c>
      <c r="I41" s="960">
        <v>0</v>
      </c>
      <c r="J41" s="960">
        <v>0</v>
      </c>
      <c r="K41" s="960">
        <v>0</v>
      </c>
      <c r="L41" s="960">
        <v>0</v>
      </c>
      <c r="M41" s="960">
        <f>'BASE Y CONFIANZA'!M133</f>
        <v>0</v>
      </c>
      <c r="N41" s="856">
        <f t="shared" si="1"/>
        <v>1513</v>
      </c>
      <c r="O41" s="918"/>
      <c r="P41" s="918"/>
      <c r="Q41" s="918"/>
    </row>
    <row r="42" spans="1:17" s="832" customFormat="1" ht="18.75" customHeight="1">
      <c r="A42" s="852">
        <v>30</v>
      </c>
      <c r="B42" s="853" t="s">
        <v>333</v>
      </c>
      <c r="C42" s="872" t="s">
        <v>1105</v>
      </c>
      <c r="D42" s="872" t="s">
        <v>1461</v>
      </c>
      <c r="E42" s="873">
        <v>15</v>
      </c>
      <c r="F42" s="857">
        <v>1900</v>
      </c>
      <c r="G42" s="960">
        <v>0</v>
      </c>
      <c r="H42" s="960">
        <v>0</v>
      </c>
      <c r="I42" s="960">
        <v>0</v>
      </c>
      <c r="J42" s="960">
        <v>0</v>
      </c>
      <c r="K42" s="960">
        <v>0</v>
      </c>
      <c r="L42" s="960">
        <v>0</v>
      </c>
      <c r="M42" s="960">
        <f>'BASE Y CONFIANZA'!M134</f>
        <v>0</v>
      </c>
      <c r="N42" s="856">
        <f t="shared" si="1"/>
        <v>1900</v>
      </c>
      <c r="O42" s="918"/>
      <c r="P42" s="918"/>
      <c r="Q42" s="918"/>
    </row>
    <row r="43" spans="1:17" s="832" customFormat="1" ht="18.75" customHeight="1">
      <c r="A43" s="852">
        <v>31</v>
      </c>
      <c r="B43" s="853" t="s">
        <v>335</v>
      </c>
      <c r="C43" s="872" t="s">
        <v>1105</v>
      </c>
      <c r="D43" s="872" t="s">
        <v>1461</v>
      </c>
      <c r="E43" s="876">
        <v>15</v>
      </c>
      <c r="F43" s="857">
        <v>2000</v>
      </c>
      <c r="G43" s="960">
        <v>0</v>
      </c>
      <c r="H43" s="960">
        <v>0</v>
      </c>
      <c r="I43" s="960">
        <v>0</v>
      </c>
      <c r="J43" s="960">
        <v>0</v>
      </c>
      <c r="K43" s="960">
        <v>0</v>
      </c>
      <c r="L43" s="960">
        <v>0</v>
      </c>
      <c r="M43" s="960">
        <f>'BASE Y CONFIANZA'!M135</f>
        <v>0</v>
      </c>
      <c r="N43" s="856">
        <f t="shared" si="1"/>
        <v>2000</v>
      </c>
      <c r="O43" s="918"/>
      <c r="P43" s="918"/>
      <c r="Q43" s="918"/>
    </row>
    <row r="44" spans="1:17" s="832" customFormat="1" ht="18.75" customHeight="1">
      <c r="A44" s="852">
        <v>32</v>
      </c>
      <c r="B44" s="853" t="s">
        <v>205</v>
      </c>
      <c r="C44" s="872" t="s">
        <v>1105</v>
      </c>
      <c r="D44" s="872" t="s">
        <v>1461</v>
      </c>
      <c r="E44" s="876">
        <v>15</v>
      </c>
      <c r="F44" s="857">
        <v>2995</v>
      </c>
      <c r="G44" s="960">
        <v>0</v>
      </c>
      <c r="H44" s="960">
        <v>0</v>
      </c>
      <c r="I44" s="960">
        <v>0</v>
      </c>
      <c r="J44" s="960">
        <v>0</v>
      </c>
      <c r="K44" s="960">
        <v>0</v>
      </c>
      <c r="L44" s="960">
        <v>0</v>
      </c>
      <c r="M44" s="960">
        <v>0</v>
      </c>
      <c r="N44" s="856">
        <f t="shared" si="1"/>
        <v>2995</v>
      </c>
      <c r="O44" s="918"/>
      <c r="P44" s="918"/>
      <c r="Q44" s="918"/>
    </row>
    <row r="45" spans="1:17" s="832" customFormat="1" ht="18.75" customHeight="1">
      <c r="A45" s="852">
        <v>33</v>
      </c>
      <c r="B45" s="853" t="s">
        <v>273</v>
      </c>
      <c r="C45" s="872" t="s">
        <v>1105</v>
      </c>
      <c r="D45" s="872" t="s">
        <v>1461</v>
      </c>
      <c r="E45" s="873">
        <v>15</v>
      </c>
      <c r="F45" s="857">
        <v>2100</v>
      </c>
      <c r="G45" s="960">
        <v>0</v>
      </c>
      <c r="H45" s="960">
        <v>0</v>
      </c>
      <c r="I45" s="960">
        <v>0</v>
      </c>
      <c r="J45" s="960">
        <v>0</v>
      </c>
      <c r="K45" s="960">
        <v>0</v>
      </c>
      <c r="L45" s="960">
        <v>0</v>
      </c>
      <c r="M45" s="960">
        <v>0</v>
      </c>
      <c r="N45" s="856">
        <f t="shared" si="1"/>
        <v>2100</v>
      </c>
      <c r="O45" s="918"/>
      <c r="P45" s="918"/>
      <c r="Q45" s="918"/>
    </row>
    <row r="46" spans="1:17" s="832" customFormat="1" ht="18.75" customHeight="1">
      <c r="A46" s="852">
        <v>34</v>
      </c>
      <c r="B46" s="853" t="s">
        <v>275</v>
      </c>
      <c r="C46" s="872" t="s">
        <v>1105</v>
      </c>
      <c r="D46" s="872" t="s">
        <v>1461</v>
      </c>
      <c r="E46" s="873">
        <v>15</v>
      </c>
      <c r="F46" s="857">
        <v>1840</v>
      </c>
      <c r="G46" s="960">
        <v>0</v>
      </c>
      <c r="H46" s="960">
        <v>0</v>
      </c>
      <c r="I46" s="960">
        <v>0</v>
      </c>
      <c r="J46" s="960">
        <v>0</v>
      </c>
      <c r="K46" s="960">
        <v>0</v>
      </c>
      <c r="L46" s="960">
        <v>0</v>
      </c>
      <c r="M46" s="960">
        <v>0</v>
      </c>
      <c r="N46" s="856">
        <f t="shared" si="1"/>
        <v>1840</v>
      </c>
      <c r="O46" s="918"/>
      <c r="P46" s="918"/>
      <c r="Q46" s="918"/>
    </row>
    <row r="47" spans="1:17" s="841" customFormat="1" ht="18.75" customHeight="1">
      <c r="A47" s="852">
        <v>35</v>
      </c>
      <c r="B47" s="853" t="s">
        <v>196</v>
      </c>
      <c r="C47" s="872" t="s">
        <v>1105</v>
      </c>
      <c r="D47" s="872" t="s">
        <v>1461</v>
      </c>
      <c r="E47" s="873">
        <v>15</v>
      </c>
      <c r="F47" s="857">
        <v>2170</v>
      </c>
      <c r="G47" s="960">
        <v>0</v>
      </c>
      <c r="H47" s="960">
        <v>0</v>
      </c>
      <c r="I47" s="960">
        <v>0</v>
      </c>
      <c r="J47" s="960">
        <v>0</v>
      </c>
      <c r="K47" s="960">
        <v>0</v>
      </c>
      <c r="L47" s="960">
        <v>0</v>
      </c>
      <c r="M47" s="960">
        <f>'BASE Y CONFIANZA'!M139</f>
        <v>0</v>
      </c>
      <c r="N47" s="856">
        <f t="shared" si="1"/>
        <v>2170</v>
      </c>
      <c r="O47" s="957"/>
      <c r="P47" s="957"/>
      <c r="Q47" s="957"/>
    </row>
    <row r="48" spans="1:17" s="832" customFormat="1" ht="18.75" customHeight="1">
      <c r="A48" s="852">
        <v>36</v>
      </c>
      <c r="B48" s="853" t="s">
        <v>97</v>
      </c>
      <c r="C48" s="872" t="s">
        <v>1105</v>
      </c>
      <c r="D48" s="872" t="s">
        <v>1461</v>
      </c>
      <c r="E48" s="855">
        <v>15</v>
      </c>
      <c r="F48" s="856">
        <v>1500</v>
      </c>
      <c r="G48" s="960">
        <v>0</v>
      </c>
      <c r="H48" s="960">
        <v>0</v>
      </c>
      <c r="I48" s="960">
        <v>0</v>
      </c>
      <c r="J48" s="960">
        <v>0</v>
      </c>
      <c r="K48" s="960">
        <v>0</v>
      </c>
      <c r="L48" s="960">
        <v>0</v>
      </c>
      <c r="M48" s="960">
        <f>'BASE Y CONFIANZA'!M140</f>
        <v>0</v>
      </c>
      <c r="N48" s="856">
        <f t="shared" si="1"/>
        <v>1500</v>
      </c>
      <c r="O48" s="918"/>
      <c r="P48" s="918"/>
      <c r="Q48" s="918"/>
    </row>
    <row r="49" spans="1:17" s="832" customFormat="1" ht="18.75" customHeight="1">
      <c r="A49" s="852">
        <v>37</v>
      </c>
      <c r="B49" s="853" t="s">
        <v>1460</v>
      </c>
      <c r="C49" s="872" t="s">
        <v>1105</v>
      </c>
      <c r="D49" s="872" t="s">
        <v>1461</v>
      </c>
      <c r="E49" s="855"/>
      <c r="F49" s="856">
        <v>2400</v>
      </c>
      <c r="G49" s="960">
        <v>0</v>
      </c>
      <c r="H49" s="960">
        <v>0</v>
      </c>
      <c r="I49" s="960">
        <v>0</v>
      </c>
      <c r="J49" s="960">
        <v>0</v>
      </c>
      <c r="K49" s="960">
        <v>0</v>
      </c>
      <c r="L49" s="960">
        <v>0</v>
      </c>
      <c r="M49" s="960">
        <v>0</v>
      </c>
      <c r="N49" s="856">
        <f t="shared" si="1"/>
        <v>2400</v>
      </c>
      <c r="O49" s="918"/>
      <c r="P49" s="918"/>
      <c r="Q49" s="918"/>
    </row>
    <row r="50" spans="1:17" s="832" customFormat="1" ht="18.75" customHeight="1">
      <c r="A50" s="852">
        <v>38</v>
      </c>
      <c r="B50" s="853" t="s">
        <v>945</v>
      </c>
      <c r="C50" s="872" t="s">
        <v>1105</v>
      </c>
      <c r="D50" s="872" t="s">
        <v>1461</v>
      </c>
      <c r="E50" s="873">
        <v>15</v>
      </c>
      <c r="F50" s="857">
        <v>1500</v>
      </c>
      <c r="G50" s="960">
        <v>0</v>
      </c>
      <c r="H50" s="960">
        <v>0</v>
      </c>
      <c r="I50" s="960">
        <v>0</v>
      </c>
      <c r="J50" s="960">
        <v>0</v>
      </c>
      <c r="K50" s="960">
        <v>0</v>
      </c>
      <c r="L50" s="960">
        <v>0</v>
      </c>
      <c r="M50" s="960">
        <f>'BASE Y CONFIANZA'!M142</f>
        <v>0</v>
      </c>
      <c r="N50" s="856">
        <f t="shared" si="1"/>
        <v>1500</v>
      </c>
      <c r="O50" s="918"/>
      <c r="P50" s="918"/>
      <c r="Q50" s="918"/>
    </row>
    <row r="51" spans="1:17" s="832" customFormat="1" ht="18.75" customHeight="1">
      <c r="A51" s="852">
        <v>39</v>
      </c>
      <c r="B51" s="853" t="s">
        <v>251</v>
      </c>
      <c r="C51" s="872" t="s">
        <v>1105</v>
      </c>
      <c r="D51" s="872" t="s">
        <v>1461</v>
      </c>
      <c r="E51" s="873">
        <v>15</v>
      </c>
      <c r="F51" s="857">
        <v>1920</v>
      </c>
      <c r="G51" s="960">
        <v>0</v>
      </c>
      <c r="H51" s="960">
        <v>0</v>
      </c>
      <c r="I51" s="960">
        <v>0</v>
      </c>
      <c r="J51" s="960">
        <v>0</v>
      </c>
      <c r="K51" s="960">
        <v>0</v>
      </c>
      <c r="L51" s="960">
        <v>0</v>
      </c>
      <c r="M51" s="960">
        <f>'BASE Y CONFIANZA'!M143</f>
        <v>0</v>
      </c>
      <c r="N51" s="856">
        <f t="shared" si="1"/>
        <v>1920</v>
      </c>
      <c r="O51" s="918"/>
      <c r="P51" s="918"/>
      <c r="Q51" s="918"/>
    </row>
    <row r="52" spans="1:17" s="832" customFormat="1" ht="18.75" customHeight="1">
      <c r="A52" s="852">
        <v>40</v>
      </c>
      <c r="B52" s="853" t="s">
        <v>249</v>
      </c>
      <c r="C52" s="872" t="s">
        <v>1105</v>
      </c>
      <c r="D52" s="872" t="s">
        <v>1461</v>
      </c>
      <c r="E52" s="873">
        <v>15</v>
      </c>
      <c r="F52" s="857">
        <v>2350</v>
      </c>
      <c r="G52" s="960">
        <v>0</v>
      </c>
      <c r="H52" s="960">
        <v>0</v>
      </c>
      <c r="I52" s="960">
        <v>0</v>
      </c>
      <c r="J52" s="960">
        <v>0</v>
      </c>
      <c r="K52" s="960">
        <v>0</v>
      </c>
      <c r="L52" s="960">
        <v>0</v>
      </c>
      <c r="M52" s="960">
        <f>'BASE Y CONFIANZA'!M144</f>
        <v>0</v>
      </c>
      <c r="N52" s="856">
        <f t="shared" si="1"/>
        <v>2350</v>
      </c>
      <c r="O52" s="918"/>
      <c r="P52" s="918"/>
      <c r="Q52" s="918"/>
    </row>
    <row r="53" spans="1:17" s="832" customFormat="1" ht="18.75" customHeight="1">
      <c r="A53" s="852">
        <v>41</v>
      </c>
      <c r="B53" s="853" t="s">
        <v>532</v>
      </c>
      <c r="C53" s="872" t="s">
        <v>1105</v>
      </c>
      <c r="D53" s="872" t="s">
        <v>1461</v>
      </c>
      <c r="E53" s="873">
        <v>15</v>
      </c>
      <c r="F53" s="857">
        <v>1700</v>
      </c>
      <c r="G53" s="960">
        <v>0</v>
      </c>
      <c r="H53" s="960">
        <v>0</v>
      </c>
      <c r="I53" s="960">
        <v>0</v>
      </c>
      <c r="J53" s="960">
        <v>0</v>
      </c>
      <c r="K53" s="960">
        <v>0</v>
      </c>
      <c r="L53" s="960">
        <v>0</v>
      </c>
      <c r="M53" s="960">
        <f>'BASE Y CONFIANZA'!M145</f>
        <v>0</v>
      </c>
      <c r="N53" s="856">
        <f t="shared" si="1"/>
        <v>1700</v>
      </c>
      <c r="O53" s="918"/>
      <c r="P53" s="918"/>
      <c r="Q53" s="918"/>
    </row>
    <row r="54" spans="1:17" s="832" customFormat="1" ht="18.75" customHeight="1">
      <c r="A54" s="852">
        <v>42</v>
      </c>
      <c r="B54" s="853" t="s">
        <v>239</v>
      </c>
      <c r="C54" s="872" t="s">
        <v>1105</v>
      </c>
      <c r="D54" s="872" t="s">
        <v>1461</v>
      </c>
      <c r="E54" s="873">
        <v>15</v>
      </c>
      <c r="F54" s="857">
        <v>2370</v>
      </c>
      <c r="G54" s="960">
        <v>0</v>
      </c>
      <c r="H54" s="960">
        <v>0</v>
      </c>
      <c r="I54" s="960">
        <v>0</v>
      </c>
      <c r="J54" s="960">
        <v>0</v>
      </c>
      <c r="K54" s="960">
        <v>0</v>
      </c>
      <c r="L54" s="960">
        <v>0</v>
      </c>
      <c r="M54" s="960">
        <f>'BASE Y CONFIANZA'!M146</f>
        <v>0</v>
      </c>
      <c r="N54" s="856">
        <f t="shared" si="1"/>
        <v>2370</v>
      </c>
      <c r="O54" s="918"/>
      <c r="P54" s="918"/>
      <c r="Q54" s="918"/>
    </row>
    <row r="55" spans="1:17" s="832" customFormat="1" ht="18.75" customHeight="1">
      <c r="A55" s="852">
        <v>43</v>
      </c>
      <c r="B55" s="853" t="s">
        <v>924</v>
      </c>
      <c r="C55" s="872" t="s">
        <v>1105</v>
      </c>
      <c r="D55" s="872" t="s">
        <v>1461</v>
      </c>
      <c r="E55" s="873">
        <v>15</v>
      </c>
      <c r="F55" s="856">
        <v>1000</v>
      </c>
      <c r="G55" s="856">
        <v>0</v>
      </c>
      <c r="H55" s="856">
        <v>0</v>
      </c>
      <c r="I55" s="856">
        <v>0</v>
      </c>
      <c r="J55" s="856">
        <v>0</v>
      </c>
      <c r="K55" s="856">
        <v>0</v>
      </c>
      <c r="L55" s="856">
        <f>EVENTUAL!L62</f>
        <v>0</v>
      </c>
      <c r="M55" s="857">
        <v>0</v>
      </c>
      <c r="N55" s="856">
        <f>F55+G55+H55+I55-J55+K55-L55-M55</f>
        <v>1000</v>
      </c>
      <c r="O55" s="918"/>
      <c r="P55" s="918"/>
      <c r="Q55" s="918"/>
    </row>
    <row r="56" spans="1:76" s="837" customFormat="1" ht="18.75" customHeight="1">
      <c r="A56" s="1053" t="s">
        <v>1206</v>
      </c>
      <c r="B56" s="853" t="s">
        <v>1201</v>
      </c>
      <c r="C56" s="872" t="s">
        <v>1105</v>
      </c>
      <c r="D56" s="872" t="s">
        <v>1461</v>
      </c>
      <c r="E56" s="873">
        <v>15</v>
      </c>
      <c r="F56" s="856">
        <v>3982</v>
      </c>
      <c r="G56" s="856">
        <v>0</v>
      </c>
      <c r="H56" s="856">
        <v>0</v>
      </c>
      <c r="I56" s="856">
        <v>0</v>
      </c>
      <c r="J56" s="856">
        <v>0</v>
      </c>
      <c r="K56" s="856">
        <v>0</v>
      </c>
      <c r="L56" s="856">
        <v>0</v>
      </c>
      <c r="M56" s="856">
        <v>0</v>
      </c>
      <c r="N56" s="856">
        <f t="shared" si="1"/>
        <v>3982</v>
      </c>
      <c r="O56" s="918"/>
      <c r="P56" s="918"/>
      <c r="Q56" s="920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</row>
    <row r="57" spans="1:76" s="837" customFormat="1" ht="18.75" customHeight="1">
      <c r="A57" s="1053" t="s">
        <v>1207</v>
      </c>
      <c r="B57" s="853" t="s">
        <v>1203</v>
      </c>
      <c r="C57" s="872" t="s">
        <v>1105</v>
      </c>
      <c r="D57" s="872" t="s">
        <v>1461</v>
      </c>
      <c r="E57" s="873">
        <v>15</v>
      </c>
      <c r="F57" s="856">
        <v>3170</v>
      </c>
      <c r="G57" s="856">
        <v>0</v>
      </c>
      <c r="H57" s="856">
        <v>0</v>
      </c>
      <c r="I57" s="856">
        <v>0</v>
      </c>
      <c r="J57" s="856">
        <v>0</v>
      </c>
      <c r="K57" s="856">
        <v>0</v>
      </c>
      <c r="L57" s="856">
        <v>0</v>
      </c>
      <c r="M57" s="856">
        <v>0</v>
      </c>
      <c r="N57" s="856">
        <f t="shared" si="1"/>
        <v>3170</v>
      </c>
      <c r="O57" s="918"/>
      <c r="P57" s="918"/>
      <c r="Q57" s="9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</row>
    <row r="58" spans="1:17" s="832" customFormat="1" ht="18.75" customHeight="1">
      <c r="A58" s="858" t="s">
        <v>69</v>
      </c>
      <c r="B58" s="859"/>
      <c r="C58" s="863"/>
      <c r="D58" s="909"/>
      <c r="E58" s="864"/>
      <c r="F58" s="862">
        <f>SUM(F18:F57)</f>
        <v>102773</v>
      </c>
      <c r="G58" s="862">
        <f aca="true" t="shared" si="2" ref="G58:N58">SUM(G18:G57)</f>
        <v>0</v>
      </c>
      <c r="H58" s="862">
        <f t="shared" si="2"/>
        <v>0</v>
      </c>
      <c r="I58" s="862">
        <f t="shared" si="2"/>
        <v>0</v>
      </c>
      <c r="J58" s="862">
        <f t="shared" si="2"/>
        <v>4276</v>
      </c>
      <c r="K58" s="862">
        <f t="shared" si="2"/>
        <v>77</v>
      </c>
      <c r="L58" s="862">
        <f t="shared" si="2"/>
        <v>0</v>
      </c>
      <c r="M58" s="862">
        <f t="shared" si="2"/>
        <v>0</v>
      </c>
      <c r="N58" s="862">
        <f t="shared" si="2"/>
        <v>98574</v>
      </c>
      <c r="O58" s="920">
        <f>SUM(N18:N20)</f>
        <v>19459</v>
      </c>
      <c r="P58" s="920">
        <f>SUM(N21:N23)</f>
        <v>10319</v>
      </c>
      <c r="Q58" s="920">
        <f>SUM(N24:N57)</f>
        <v>68796</v>
      </c>
    </row>
    <row r="59" spans="1:17" s="832" customFormat="1" ht="18.75" customHeight="1">
      <c r="A59" s="847"/>
      <c r="B59" s="848"/>
      <c r="C59" s="849" t="s">
        <v>81</v>
      </c>
      <c r="D59" s="910"/>
      <c r="E59" s="865"/>
      <c r="F59" s="866"/>
      <c r="G59" s="866"/>
      <c r="H59" s="866"/>
      <c r="I59" s="866"/>
      <c r="J59" s="866"/>
      <c r="K59" s="866"/>
      <c r="L59" s="866"/>
      <c r="M59" s="866"/>
      <c r="N59" s="866"/>
      <c r="O59" s="918"/>
      <c r="P59" s="918"/>
      <c r="Q59" s="918"/>
    </row>
    <row r="60" spans="1:17" s="832" customFormat="1" ht="18.75" customHeight="1">
      <c r="A60" s="852">
        <v>210002</v>
      </c>
      <c r="B60" s="853" t="s">
        <v>641</v>
      </c>
      <c r="C60" s="854" t="s">
        <v>1101</v>
      </c>
      <c r="D60" s="908" t="s">
        <v>82</v>
      </c>
      <c r="E60" s="876">
        <v>15</v>
      </c>
      <c r="F60" s="856">
        <f>'BASE Y CONFIANZA'!F32</f>
        <v>6035</v>
      </c>
      <c r="G60" s="856">
        <f>'BASE Y CONFIANZA'!G32</f>
        <v>0</v>
      </c>
      <c r="H60" s="856">
        <f>'BASE Y CONFIANZA'!H32</f>
        <v>0</v>
      </c>
      <c r="I60" s="856">
        <f>'BASE Y CONFIANZA'!I32</f>
        <v>0</v>
      </c>
      <c r="J60" s="856">
        <f>'BASE Y CONFIANZA'!J32</f>
        <v>742</v>
      </c>
      <c r="K60" s="856">
        <f>'BASE Y CONFIANZA'!K32</f>
        <v>0</v>
      </c>
      <c r="L60" s="856">
        <f>'BASE Y CONFIANZA'!L32</f>
        <v>0</v>
      </c>
      <c r="M60" s="856">
        <f>'BASE Y CONFIANZA'!M32</f>
        <v>0</v>
      </c>
      <c r="N60" s="856">
        <f>F60+G60+H60+I60-J60+K60-L60-M60</f>
        <v>5293</v>
      </c>
      <c r="O60" s="920"/>
      <c r="P60" s="918"/>
      <c r="Q60" s="918"/>
    </row>
    <row r="61" spans="1:17" s="832" customFormat="1" ht="18.75" customHeight="1">
      <c r="A61" s="858" t="s">
        <v>69</v>
      </c>
      <c r="B61" s="859"/>
      <c r="C61" s="863"/>
      <c r="D61" s="860"/>
      <c r="E61" s="864"/>
      <c r="F61" s="862">
        <f aca="true" t="shared" si="3" ref="F61:L61">SUM(F60:F60)</f>
        <v>6035</v>
      </c>
      <c r="G61" s="862">
        <f t="shared" si="3"/>
        <v>0</v>
      </c>
      <c r="H61" s="862">
        <f t="shared" si="3"/>
        <v>0</v>
      </c>
      <c r="I61" s="862">
        <f t="shared" si="3"/>
        <v>0</v>
      </c>
      <c r="J61" s="862">
        <f t="shared" si="3"/>
        <v>742</v>
      </c>
      <c r="K61" s="862">
        <f t="shared" si="3"/>
        <v>0</v>
      </c>
      <c r="L61" s="862">
        <f t="shared" si="3"/>
        <v>0</v>
      </c>
      <c r="M61" s="862">
        <f>SUM(M60:M60)</f>
        <v>0</v>
      </c>
      <c r="N61" s="862">
        <f>SUM(N60:N60)</f>
        <v>5293</v>
      </c>
      <c r="O61" s="920">
        <f>N60</f>
        <v>5293</v>
      </c>
      <c r="P61" s="920"/>
      <c r="Q61" s="918"/>
    </row>
    <row r="62" spans="1:17" s="37" customFormat="1" ht="26.25" customHeight="1">
      <c r="A62" s="847"/>
      <c r="B62" s="848"/>
      <c r="C62" s="877" t="s">
        <v>3</v>
      </c>
      <c r="D62" s="907"/>
      <c r="E62" s="878"/>
      <c r="F62" s="879"/>
      <c r="G62" s="878"/>
      <c r="H62" s="878"/>
      <c r="I62" s="878"/>
      <c r="J62" s="878"/>
      <c r="K62" s="878"/>
      <c r="L62" s="878"/>
      <c r="M62" s="878"/>
      <c r="N62" s="880"/>
      <c r="O62" s="951"/>
      <c r="P62" s="951"/>
      <c r="Q62" s="951"/>
    </row>
    <row r="63" spans="1:17" s="832" customFormat="1" ht="18.75" customHeight="1">
      <c r="A63" s="852">
        <v>300000</v>
      </c>
      <c r="B63" s="894" t="s">
        <v>1038</v>
      </c>
      <c r="C63" s="854" t="s">
        <v>1101</v>
      </c>
      <c r="D63" s="908" t="s">
        <v>405</v>
      </c>
      <c r="E63" s="855">
        <v>15</v>
      </c>
      <c r="F63" s="856">
        <f>'BASE Y CONFIANZA'!F46</f>
        <v>7163</v>
      </c>
      <c r="G63" s="856">
        <f>'BASE Y CONFIANZA'!G46</f>
        <v>0</v>
      </c>
      <c r="H63" s="856">
        <f>'BASE Y CONFIANZA'!H46</f>
        <v>0</v>
      </c>
      <c r="I63" s="856">
        <f>'BASE Y CONFIANZA'!I46</f>
        <v>0</v>
      </c>
      <c r="J63" s="856">
        <f>'BASE Y CONFIANZA'!J46</f>
        <v>983</v>
      </c>
      <c r="K63" s="856">
        <f>'BASE Y CONFIANZA'!K46</f>
        <v>0</v>
      </c>
      <c r="L63" s="856">
        <f>'BASE Y CONFIANZA'!L46</f>
        <v>0</v>
      </c>
      <c r="M63" s="856">
        <v>0</v>
      </c>
      <c r="N63" s="856">
        <f aca="true" t="shared" si="4" ref="N63:N69">F63+G63+H63+I63-J63+K63-L63-M63</f>
        <v>6180</v>
      </c>
      <c r="O63" s="918"/>
      <c r="P63" s="918"/>
      <c r="Q63" s="918"/>
    </row>
    <row r="64" spans="1:17" s="832" customFormat="1" ht="18.75" customHeight="1">
      <c r="A64" s="852">
        <v>420002</v>
      </c>
      <c r="B64" s="853" t="s">
        <v>1172</v>
      </c>
      <c r="C64" s="881" t="s">
        <v>1101</v>
      </c>
      <c r="D64" s="908" t="s">
        <v>1174</v>
      </c>
      <c r="E64" s="855">
        <v>15</v>
      </c>
      <c r="F64" s="856">
        <f>'BASE Y CONFIANZA'!F47</f>
        <v>2831</v>
      </c>
      <c r="G64" s="856">
        <f>'BASE Y CONFIANZA'!G47</f>
        <v>0</v>
      </c>
      <c r="H64" s="856">
        <f>'BASE Y CONFIANZA'!H47</f>
        <v>0</v>
      </c>
      <c r="I64" s="856">
        <f>'BASE Y CONFIANZA'!I47</f>
        <v>0</v>
      </c>
      <c r="J64" s="856">
        <f>'BASE Y CONFIANZA'!J47</f>
        <v>59</v>
      </c>
      <c r="K64" s="856">
        <f>'BASE Y CONFIANZA'!K47</f>
        <v>0</v>
      </c>
      <c r="L64" s="856">
        <f>'BASE Y CONFIANZA'!L47</f>
        <v>0</v>
      </c>
      <c r="M64" s="856">
        <v>0</v>
      </c>
      <c r="N64" s="856">
        <f t="shared" si="4"/>
        <v>2772</v>
      </c>
      <c r="O64" s="918"/>
      <c r="P64" s="918"/>
      <c r="Q64" s="918"/>
    </row>
    <row r="65" spans="1:17" s="832" customFormat="1" ht="18.75" customHeight="1">
      <c r="A65" s="852">
        <v>35</v>
      </c>
      <c r="B65" s="853" t="s">
        <v>1187</v>
      </c>
      <c r="C65" s="881" t="s">
        <v>1103</v>
      </c>
      <c r="D65" s="908" t="s">
        <v>1184</v>
      </c>
      <c r="E65" s="855">
        <v>15</v>
      </c>
      <c r="F65" s="856">
        <f>EVENTUAL!F25</f>
        <v>2509</v>
      </c>
      <c r="G65" s="856">
        <f>EVENTUAL!G25</f>
        <v>0</v>
      </c>
      <c r="H65" s="856">
        <f>EVENTUAL!H25</f>
        <v>0</v>
      </c>
      <c r="I65" s="856">
        <f>EVENTUAL!I25</f>
        <v>0</v>
      </c>
      <c r="J65" s="856">
        <f>EVENTUAL!J25</f>
        <v>9</v>
      </c>
      <c r="K65" s="856">
        <f>EVENTUAL!K25</f>
        <v>0</v>
      </c>
      <c r="L65" s="856">
        <f>EVENTUAL!L25</f>
        <v>0</v>
      </c>
      <c r="M65" s="856">
        <v>0</v>
      </c>
      <c r="N65" s="856">
        <f t="shared" si="4"/>
        <v>2500</v>
      </c>
      <c r="O65" s="918"/>
      <c r="P65" s="918"/>
      <c r="Q65" s="918"/>
    </row>
    <row r="66" spans="1:17" s="832" customFormat="1" ht="18.75" customHeight="1">
      <c r="A66" s="852">
        <v>105</v>
      </c>
      <c r="B66" s="853" t="s">
        <v>586</v>
      </c>
      <c r="C66" s="872" t="s">
        <v>1103</v>
      </c>
      <c r="D66" s="908" t="s">
        <v>2</v>
      </c>
      <c r="E66" s="873">
        <v>15</v>
      </c>
      <c r="F66" s="856">
        <f>EVENTUAL!F26</f>
        <v>3058</v>
      </c>
      <c r="G66" s="856">
        <f>EVENTUAL!G26</f>
        <v>0</v>
      </c>
      <c r="H66" s="856">
        <f>EVENTUAL!H26</f>
        <v>0</v>
      </c>
      <c r="I66" s="856">
        <f>EVENTUAL!I26</f>
        <v>0</v>
      </c>
      <c r="J66" s="856">
        <f>EVENTUAL!J26</f>
        <v>83</v>
      </c>
      <c r="K66" s="856">
        <f>EVENTUAL!K26</f>
        <v>0</v>
      </c>
      <c r="L66" s="856">
        <f>EVENTUAL!L26</f>
        <v>350</v>
      </c>
      <c r="M66" s="857">
        <v>0</v>
      </c>
      <c r="N66" s="856">
        <f t="shared" si="4"/>
        <v>2625</v>
      </c>
      <c r="O66" s="918"/>
      <c r="P66" s="918"/>
      <c r="Q66" s="918"/>
    </row>
    <row r="67" spans="1:17" s="832" customFormat="1" ht="18.75" customHeight="1">
      <c r="A67" s="852">
        <v>236</v>
      </c>
      <c r="B67" s="853" t="s">
        <v>768</v>
      </c>
      <c r="C67" s="872" t="s">
        <v>1103</v>
      </c>
      <c r="D67" s="908" t="s">
        <v>305</v>
      </c>
      <c r="E67" s="873">
        <v>15</v>
      </c>
      <c r="F67" s="856">
        <f>EVENTUAL!F27</f>
        <v>3467</v>
      </c>
      <c r="G67" s="856">
        <f>EVENTUAL!G27</f>
        <v>0</v>
      </c>
      <c r="H67" s="856">
        <f>EVENTUAL!H27</f>
        <v>0</v>
      </c>
      <c r="I67" s="856">
        <f>EVENTUAL!I27</f>
        <v>0</v>
      </c>
      <c r="J67" s="856">
        <f>EVENTUAL!J27</f>
        <v>148</v>
      </c>
      <c r="K67" s="856">
        <f>EVENTUAL!K27</f>
        <v>0</v>
      </c>
      <c r="L67" s="856">
        <f>EVENTUAL!L27</f>
        <v>0</v>
      </c>
      <c r="M67" s="857">
        <v>0</v>
      </c>
      <c r="N67" s="856">
        <f t="shared" si="4"/>
        <v>3319</v>
      </c>
      <c r="O67" s="918"/>
      <c r="P67" s="918"/>
      <c r="Q67" s="918"/>
    </row>
    <row r="68" spans="1:17" s="832" customFormat="1" ht="18.75" customHeight="1">
      <c r="A68" s="852">
        <v>237</v>
      </c>
      <c r="B68" s="853" t="s">
        <v>769</v>
      </c>
      <c r="C68" s="872" t="s">
        <v>1103</v>
      </c>
      <c r="D68" s="908" t="s">
        <v>305</v>
      </c>
      <c r="E68" s="873">
        <v>15</v>
      </c>
      <c r="F68" s="856">
        <f>EVENTUAL!F28</f>
        <v>2577</v>
      </c>
      <c r="G68" s="856">
        <f>EVENTUAL!G28</f>
        <v>0</v>
      </c>
      <c r="H68" s="856">
        <f>EVENTUAL!H28</f>
        <v>0</v>
      </c>
      <c r="I68" s="856">
        <f>EVENTUAL!I28</f>
        <v>0</v>
      </c>
      <c r="J68" s="856">
        <f>EVENTUAL!J28</f>
        <v>16</v>
      </c>
      <c r="K68" s="856">
        <f>EVENTUAL!K28</f>
        <v>0</v>
      </c>
      <c r="L68" s="856">
        <f>EVENTUAL!L28</f>
        <v>0</v>
      </c>
      <c r="M68" s="857">
        <v>0</v>
      </c>
      <c r="N68" s="856">
        <f t="shared" si="4"/>
        <v>2561</v>
      </c>
      <c r="O68" s="918"/>
      <c r="P68" s="918"/>
      <c r="Q68" s="918"/>
    </row>
    <row r="69" spans="1:17" s="832" customFormat="1" ht="18.75" customHeight="1">
      <c r="A69" s="852">
        <v>306</v>
      </c>
      <c r="B69" s="853" t="s">
        <v>1035</v>
      </c>
      <c r="C69" s="872" t="s">
        <v>1103</v>
      </c>
      <c r="D69" s="908" t="s">
        <v>49</v>
      </c>
      <c r="E69" s="873">
        <v>15</v>
      </c>
      <c r="F69" s="856">
        <f>EVENTUAL!F29</f>
        <v>1923</v>
      </c>
      <c r="G69" s="856">
        <f>EVENTUAL!G29</f>
        <v>450</v>
      </c>
      <c r="H69" s="856">
        <f>EVENTUAL!H29</f>
        <v>0</v>
      </c>
      <c r="I69" s="856">
        <f>EVENTUAL!I29</f>
        <v>0</v>
      </c>
      <c r="J69" s="856">
        <f>EVENTUAL!J29</f>
        <v>0</v>
      </c>
      <c r="K69" s="856">
        <f>EVENTUAL!K29</f>
        <v>77</v>
      </c>
      <c r="L69" s="856">
        <f>EVENTUAL!L29</f>
        <v>0</v>
      </c>
      <c r="M69" s="857">
        <v>0</v>
      </c>
      <c r="N69" s="856">
        <f t="shared" si="4"/>
        <v>2450</v>
      </c>
      <c r="O69" s="918"/>
      <c r="P69" s="920"/>
      <c r="Q69" s="918"/>
    </row>
    <row r="70" spans="1:17" s="832" customFormat="1" ht="18.75" customHeight="1">
      <c r="A70" s="858" t="s">
        <v>69</v>
      </c>
      <c r="B70" s="859"/>
      <c r="C70" s="863"/>
      <c r="D70" s="860"/>
      <c r="E70" s="864"/>
      <c r="F70" s="862">
        <f aca="true" t="shared" si="5" ref="F70:N70">SUM(F63:F69)</f>
        <v>23528</v>
      </c>
      <c r="G70" s="862">
        <f t="shared" si="5"/>
        <v>450</v>
      </c>
      <c r="H70" s="862">
        <f t="shared" si="5"/>
        <v>0</v>
      </c>
      <c r="I70" s="862">
        <f t="shared" si="5"/>
        <v>0</v>
      </c>
      <c r="J70" s="862">
        <f t="shared" si="5"/>
        <v>1298</v>
      </c>
      <c r="K70" s="862">
        <f t="shared" si="5"/>
        <v>77</v>
      </c>
      <c r="L70" s="862">
        <f t="shared" si="5"/>
        <v>350</v>
      </c>
      <c r="M70" s="862">
        <f t="shared" si="5"/>
        <v>0</v>
      </c>
      <c r="N70" s="862">
        <f t="shared" si="5"/>
        <v>22407</v>
      </c>
      <c r="O70" s="862">
        <f>SUM(N63:N64)</f>
        <v>8952</v>
      </c>
      <c r="P70" s="862">
        <f>SUM(N65:N69)</f>
        <v>13455</v>
      </c>
      <c r="Q70" s="918"/>
    </row>
    <row r="71" spans="1:17" s="37" customFormat="1" ht="18" customHeight="1">
      <c r="A71" s="847"/>
      <c r="B71" s="848"/>
      <c r="C71" s="882" t="s">
        <v>28</v>
      </c>
      <c r="D71" s="907"/>
      <c r="E71" s="848"/>
      <c r="F71" s="883"/>
      <c r="G71" s="878"/>
      <c r="H71" s="878"/>
      <c r="I71" s="878"/>
      <c r="J71" s="878"/>
      <c r="K71" s="878"/>
      <c r="L71" s="878"/>
      <c r="M71" s="878"/>
      <c r="N71" s="878"/>
      <c r="O71" s="951"/>
      <c r="P71" s="951"/>
      <c r="Q71" s="951"/>
    </row>
    <row r="72" spans="1:17" s="832" customFormat="1" ht="18.75" customHeight="1">
      <c r="A72" s="852">
        <v>3110103</v>
      </c>
      <c r="B72" s="853" t="s">
        <v>1175</v>
      </c>
      <c r="C72" s="854" t="s">
        <v>1102</v>
      </c>
      <c r="D72" s="872" t="s">
        <v>2</v>
      </c>
      <c r="E72" s="855">
        <v>15</v>
      </c>
      <c r="F72" s="856">
        <v>1923</v>
      </c>
      <c r="G72" s="856">
        <v>0</v>
      </c>
      <c r="H72" s="856">
        <v>0</v>
      </c>
      <c r="I72" s="856">
        <v>0</v>
      </c>
      <c r="J72" s="856">
        <v>0</v>
      </c>
      <c r="K72" s="856">
        <v>77</v>
      </c>
      <c r="L72" s="856">
        <v>0</v>
      </c>
      <c r="M72" s="856">
        <v>0</v>
      </c>
      <c r="N72" s="856">
        <f aca="true" t="shared" si="6" ref="N72:N80">F72+G72+H72+I72-J72+K72-L72-M72</f>
        <v>2000</v>
      </c>
      <c r="O72" s="920"/>
      <c r="P72" s="918"/>
      <c r="Q72" s="918"/>
    </row>
    <row r="73" spans="1:17" s="832" customFormat="1" ht="18.75" customHeight="1">
      <c r="A73" s="852">
        <v>3113013</v>
      </c>
      <c r="B73" s="853" t="s">
        <v>1322</v>
      </c>
      <c r="C73" s="854" t="s">
        <v>1102</v>
      </c>
      <c r="D73" s="872" t="s">
        <v>83</v>
      </c>
      <c r="E73" s="855">
        <v>15</v>
      </c>
      <c r="F73" s="856">
        <f>'BASE Y CONFIANZA'!F63</f>
        <v>3221</v>
      </c>
      <c r="G73" s="856">
        <f>'BASE Y CONFIANZA'!G63</f>
        <v>0</v>
      </c>
      <c r="H73" s="856">
        <f>'BASE Y CONFIANZA'!H63</f>
        <v>0</v>
      </c>
      <c r="I73" s="856">
        <f>'BASE Y CONFIANZA'!I63</f>
        <v>0</v>
      </c>
      <c r="J73" s="856">
        <f>'BASE Y CONFIANZA'!J63</f>
        <v>121</v>
      </c>
      <c r="K73" s="856">
        <f>'BASE Y CONFIANZA'!K63</f>
        <v>0</v>
      </c>
      <c r="L73" s="856">
        <f>'BASE Y CONFIANZA'!L63</f>
        <v>0</v>
      </c>
      <c r="M73" s="856">
        <f>'BASE Y CONFIANZA'!M63</f>
        <v>0</v>
      </c>
      <c r="N73" s="856">
        <f t="shared" si="6"/>
        <v>3100</v>
      </c>
      <c r="O73" s="920"/>
      <c r="P73" s="918"/>
      <c r="Q73" s="918"/>
    </row>
    <row r="74" spans="1:17" s="832" customFormat="1" ht="18.75" customHeight="1">
      <c r="A74" s="852">
        <v>24</v>
      </c>
      <c r="B74" s="853" t="s">
        <v>1210</v>
      </c>
      <c r="C74" s="872" t="s">
        <v>1103</v>
      </c>
      <c r="D74" s="908" t="s">
        <v>1212</v>
      </c>
      <c r="E74" s="873">
        <v>15</v>
      </c>
      <c r="F74" s="857">
        <f>EVENTUAL!F32</f>
        <v>975</v>
      </c>
      <c r="G74" s="857">
        <f>EVENTUAL!G32</f>
        <v>0</v>
      </c>
      <c r="H74" s="857">
        <f>EVENTUAL!H32</f>
        <v>0</v>
      </c>
      <c r="I74" s="857">
        <f>EVENTUAL!I32</f>
        <v>0</v>
      </c>
      <c r="J74" s="857">
        <f>EVENTUAL!J32</f>
        <v>0</v>
      </c>
      <c r="K74" s="857">
        <f>EVENTUAL!K32</f>
        <v>149</v>
      </c>
      <c r="L74" s="857">
        <f>EVENTUAL!L32</f>
        <v>0</v>
      </c>
      <c r="M74" s="857">
        <v>0</v>
      </c>
      <c r="N74" s="856">
        <f t="shared" si="6"/>
        <v>1124</v>
      </c>
      <c r="O74" s="918"/>
      <c r="P74" s="918"/>
      <c r="Q74" s="918"/>
    </row>
    <row r="75" spans="1:17" s="832" customFormat="1" ht="18.75" customHeight="1">
      <c r="A75" s="852">
        <v>38</v>
      </c>
      <c r="B75" s="853" t="s">
        <v>1197</v>
      </c>
      <c r="C75" s="854" t="s">
        <v>1103</v>
      </c>
      <c r="D75" s="872" t="s">
        <v>1205</v>
      </c>
      <c r="E75" s="855">
        <v>15</v>
      </c>
      <c r="F75" s="857">
        <f>EVENTUAL!F33</f>
        <v>2363</v>
      </c>
      <c r="G75" s="857">
        <f>EVENTUAL!G33</f>
        <v>0</v>
      </c>
      <c r="H75" s="857">
        <f>EVENTUAL!H33</f>
        <v>0</v>
      </c>
      <c r="I75" s="857">
        <f>EVENTUAL!I33</f>
        <v>0</v>
      </c>
      <c r="J75" s="857">
        <f>EVENTUAL!J33</f>
        <v>0</v>
      </c>
      <c r="K75" s="857">
        <f>EVENTUAL!K33</f>
        <v>7</v>
      </c>
      <c r="L75" s="857">
        <f>EVENTUAL!L33</f>
        <v>0</v>
      </c>
      <c r="M75" s="857">
        <v>0</v>
      </c>
      <c r="N75" s="856">
        <f t="shared" si="6"/>
        <v>2370</v>
      </c>
      <c r="O75" s="920"/>
      <c r="P75" s="918"/>
      <c r="Q75" s="918"/>
    </row>
    <row r="76" spans="1:17" s="832" customFormat="1" ht="18.75" customHeight="1">
      <c r="A76" s="852">
        <v>60</v>
      </c>
      <c r="B76" s="853" t="s">
        <v>1299</v>
      </c>
      <c r="C76" s="854" t="s">
        <v>1103</v>
      </c>
      <c r="D76" s="872" t="s">
        <v>11</v>
      </c>
      <c r="E76" s="855">
        <v>15</v>
      </c>
      <c r="F76" s="857">
        <f>EVENTUAL!F34</f>
        <v>1923</v>
      </c>
      <c r="G76" s="857">
        <f>EVENTUAL!G34</f>
        <v>0</v>
      </c>
      <c r="H76" s="857">
        <f>EVENTUAL!H34</f>
        <v>0</v>
      </c>
      <c r="I76" s="857">
        <f>EVENTUAL!I34</f>
        <v>0</v>
      </c>
      <c r="J76" s="857">
        <f>EVENTUAL!J34</f>
        <v>0</v>
      </c>
      <c r="K76" s="857">
        <f>EVENTUAL!K34</f>
        <v>77</v>
      </c>
      <c r="L76" s="857">
        <f>EVENTUAL!L34</f>
        <v>0</v>
      </c>
      <c r="M76" s="857">
        <v>0</v>
      </c>
      <c r="N76" s="856">
        <f t="shared" si="6"/>
        <v>2000</v>
      </c>
      <c r="O76" s="920"/>
      <c r="P76" s="918"/>
      <c r="Q76" s="918"/>
    </row>
    <row r="77" spans="1:17" s="832" customFormat="1" ht="18.75" customHeight="1">
      <c r="A77" s="852">
        <v>73</v>
      </c>
      <c r="B77" s="853" t="s">
        <v>1326</v>
      </c>
      <c r="C77" s="854" t="s">
        <v>1103</v>
      </c>
      <c r="D77" s="872" t="s">
        <v>53</v>
      </c>
      <c r="E77" s="855">
        <v>15</v>
      </c>
      <c r="F77" s="857">
        <f>EVENTUAL!F35</f>
        <v>1763</v>
      </c>
      <c r="G77" s="857">
        <f>EVENTUAL!G35</f>
        <v>0</v>
      </c>
      <c r="H77" s="857">
        <f>EVENTUAL!H35</f>
        <v>0</v>
      </c>
      <c r="I77" s="857">
        <f>EVENTUAL!I35</f>
        <v>0</v>
      </c>
      <c r="J77" s="857">
        <f>EVENTUAL!J35</f>
        <v>0</v>
      </c>
      <c r="K77" s="857">
        <f>EVENTUAL!K35</f>
        <v>87</v>
      </c>
      <c r="L77" s="857">
        <f>EVENTUAL!L35</f>
        <v>0</v>
      </c>
      <c r="M77" s="857">
        <v>0</v>
      </c>
      <c r="N77" s="856">
        <f t="shared" si="6"/>
        <v>1850</v>
      </c>
      <c r="O77" s="920"/>
      <c r="P77" s="918"/>
      <c r="Q77" s="918"/>
    </row>
    <row r="78" spans="1:17" s="832" customFormat="1" ht="18.75" customHeight="1">
      <c r="A78" s="852">
        <v>80</v>
      </c>
      <c r="B78" s="853" t="s">
        <v>443</v>
      </c>
      <c r="C78" s="872" t="s">
        <v>1103</v>
      </c>
      <c r="D78" s="908" t="s">
        <v>444</v>
      </c>
      <c r="E78" s="873">
        <v>15</v>
      </c>
      <c r="F78" s="857">
        <f>EVENTUAL!F36</f>
        <v>2184</v>
      </c>
      <c r="G78" s="857">
        <f>EVENTUAL!G36</f>
        <v>0</v>
      </c>
      <c r="H78" s="857">
        <f>EVENTUAL!H36</f>
        <v>0</v>
      </c>
      <c r="I78" s="857">
        <f>EVENTUAL!I36</f>
        <v>0</v>
      </c>
      <c r="J78" s="857">
        <f>EVENTUAL!J36</f>
        <v>0</v>
      </c>
      <c r="K78" s="857">
        <f>EVENTUAL!K36</f>
        <v>55</v>
      </c>
      <c r="L78" s="857">
        <f>EVENTUAL!L36</f>
        <v>0</v>
      </c>
      <c r="M78" s="857">
        <v>0</v>
      </c>
      <c r="N78" s="856">
        <f t="shared" si="6"/>
        <v>2239</v>
      </c>
      <c r="O78" s="918"/>
      <c r="P78" s="918"/>
      <c r="Q78" s="918"/>
    </row>
    <row r="79" spans="1:17" s="832" customFormat="1" ht="18.75" customHeight="1">
      <c r="A79" s="852">
        <v>265</v>
      </c>
      <c r="B79" s="853" t="s">
        <v>889</v>
      </c>
      <c r="C79" s="872" t="s">
        <v>1103</v>
      </c>
      <c r="D79" s="908" t="s">
        <v>2</v>
      </c>
      <c r="E79" s="873">
        <v>15</v>
      </c>
      <c r="F79" s="857">
        <f>EVENTUAL!F37</f>
        <v>2509</v>
      </c>
      <c r="G79" s="857">
        <f>EVENTUAL!G37</f>
        <v>0</v>
      </c>
      <c r="H79" s="857">
        <f>EVENTUAL!H37</f>
        <v>0</v>
      </c>
      <c r="I79" s="857">
        <f>EVENTUAL!I37</f>
        <v>0</v>
      </c>
      <c r="J79" s="857">
        <f>EVENTUAL!J37</f>
        <v>9</v>
      </c>
      <c r="K79" s="857">
        <f>EVENTUAL!K37</f>
        <v>0</v>
      </c>
      <c r="L79" s="857">
        <f>EVENTUAL!L37</f>
        <v>0</v>
      </c>
      <c r="M79" s="857">
        <v>0</v>
      </c>
      <c r="N79" s="856">
        <f t="shared" si="6"/>
        <v>2500</v>
      </c>
      <c r="O79" s="918"/>
      <c r="P79" s="920"/>
      <c r="Q79" s="918"/>
    </row>
    <row r="80" spans="1:17" s="832" customFormat="1" ht="18.75" customHeight="1">
      <c r="A80" s="852">
        <v>337</v>
      </c>
      <c r="B80" s="853" t="s">
        <v>1146</v>
      </c>
      <c r="C80" s="872" t="s">
        <v>1103</v>
      </c>
      <c r="D80" s="908" t="s">
        <v>11</v>
      </c>
      <c r="E80" s="873">
        <v>15</v>
      </c>
      <c r="F80" s="857">
        <f>EVENTUAL!F38</f>
        <v>2509</v>
      </c>
      <c r="G80" s="857">
        <f>EVENTUAL!G38</f>
        <v>0</v>
      </c>
      <c r="H80" s="857">
        <f>EVENTUAL!H38</f>
        <v>0</v>
      </c>
      <c r="I80" s="857">
        <f>EVENTUAL!I38</f>
        <v>0</v>
      </c>
      <c r="J80" s="857">
        <f>EVENTUAL!J38</f>
        <v>9</v>
      </c>
      <c r="K80" s="857">
        <f>EVENTUAL!K38</f>
        <v>0</v>
      </c>
      <c r="L80" s="857">
        <f>EVENTUAL!L38</f>
        <v>0</v>
      </c>
      <c r="M80" s="857">
        <v>0</v>
      </c>
      <c r="N80" s="856">
        <f t="shared" si="6"/>
        <v>2500</v>
      </c>
      <c r="O80" s="918"/>
      <c r="P80" s="920"/>
      <c r="Q80" s="918"/>
    </row>
    <row r="81" spans="1:17" s="832" customFormat="1" ht="18.75" customHeight="1">
      <c r="A81" s="858" t="s">
        <v>69</v>
      </c>
      <c r="B81" s="859"/>
      <c r="C81" s="863"/>
      <c r="D81" s="860"/>
      <c r="E81" s="864"/>
      <c r="F81" s="884">
        <f aca="true" t="shared" si="7" ref="F81:N81">SUM(F72:F80)</f>
        <v>19370</v>
      </c>
      <c r="G81" s="884">
        <f t="shared" si="7"/>
        <v>0</v>
      </c>
      <c r="H81" s="884">
        <f t="shared" si="7"/>
        <v>0</v>
      </c>
      <c r="I81" s="884">
        <f t="shared" si="7"/>
        <v>0</v>
      </c>
      <c r="J81" s="884">
        <f t="shared" si="7"/>
        <v>139</v>
      </c>
      <c r="K81" s="884">
        <f t="shared" si="7"/>
        <v>452</v>
      </c>
      <c r="L81" s="884">
        <f t="shared" si="7"/>
        <v>0</v>
      </c>
      <c r="M81" s="884">
        <f t="shared" si="7"/>
        <v>0</v>
      </c>
      <c r="N81" s="884">
        <f t="shared" si="7"/>
        <v>19683</v>
      </c>
      <c r="O81" s="884">
        <f>SUM(N72:N73)</f>
        <v>5100</v>
      </c>
      <c r="P81" s="884">
        <f>SUM(N74:N80)</f>
        <v>14583</v>
      </c>
      <c r="Q81" s="918"/>
    </row>
    <row r="82" spans="1:17" s="832" customFormat="1" ht="18.75" customHeight="1">
      <c r="A82" s="847"/>
      <c r="B82" s="848"/>
      <c r="C82" s="849" t="s">
        <v>84</v>
      </c>
      <c r="D82" s="907"/>
      <c r="E82" s="850"/>
      <c r="F82" s="851"/>
      <c r="G82" s="851"/>
      <c r="H82" s="851"/>
      <c r="I82" s="851"/>
      <c r="J82" s="851"/>
      <c r="K82" s="851"/>
      <c r="L82" s="851"/>
      <c r="M82" s="851"/>
      <c r="N82" s="851"/>
      <c r="O82" s="918"/>
      <c r="P82" s="918"/>
      <c r="Q82" s="918"/>
    </row>
    <row r="83" spans="1:17" s="832" customFormat="1" ht="18.75" customHeight="1">
      <c r="A83" s="852">
        <v>3110102</v>
      </c>
      <c r="B83" s="853" t="s">
        <v>85</v>
      </c>
      <c r="C83" s="854" t="s">
        <v>1102</v>
      </c>
      <c r="D83" s="872" t="s">
        <v>2</v>
      </c>
      <c r="E83" s="855">
        <v>15</v>
      </c>
      <c r="F83" s="856">
        <f>'BASE Y CONFIANZA'!F66</f>
        <v>1549</v>
      </c>
      <c r="G83" s="856">
        <f>'BASE Y CONFIANZA'!G66</f>
        <v>0</v>
      </c>
      <c r="H83" s="856">
        <f>'BASE Y CONFIANZA'!H66</f>
        <v>0</v>
      </c>
      <c r="I83" s="856">
        <f>'BASE Y CONFIANZA'!I66</f>
        <v>0</v>
      </c>
      <c r="J83" s="856">
        <f>'BASE Y CONFIANZA'!J66</f>
        <v>0</v>
      </c>
      <c r="K83" s="856">
        <f>'BASE Y CONFIANZA'!K66</f>
        <v>112</v>
      </c>
      <c r="L83" s="856">
        <f>'BASE Y CONFIANZA'!L66</f>
        <v>0</v>
      </c>
      <c r="M83" s="856">
        <f>'BASE Y CONFIANZA'!M66</f>
        <v>0</v>
      </c>
      <c r="N83" s="856">
        <f>'BASE Y CONFIANZA'!N66</f>
        <v>1661</v>
      </c>
      <c r="O83" s="918"/>
      <c r="P83" s="918"/>
      <c r="Q83" s="918"/>
    </row>
    <row r="84" spans="1:17" s="832" customFormat="1" ht="18.75" customHeight="1">
      <c r="A84" s="852">
        <v>3113023</v>
      </c>
      <c r="B84" s="853" t="s">
        <v>1417</v>
      </c>
      <c r="C84" s="854" t="s">
        <v>1101</v>
      </c>
      <c r="D84" s="872" t="s">
        <v>83</v>
      </c>
      <c r="E84" s="855">
        <v>15</v>
      </c>
      <c r="F84" s="856">
        <f>'BASE Y CONFIANZA'!F67</f>
        <v>2625</v>
      </c>
      <c r="G84" s="856">
        <f>'BASE Y CONFIANZA'!G67</f>
        <v>0</v>
      </c>
      <c r="H84" s="856">
        <f>'BASE Y CONFIANZA'!H67</f>
        <v>0</v>
      </c>
      <c r="I84" s="856">
        <f>'BASE Y CONFIANZA'!I67</f>
        <v>0</v>
      </c>
      <c r="J84" s="856">
        <f>'BASE Y CONFIANZA'!J67</f>
        <v>21</v>
      </c>
      <c r="K84" s="856">
        <f>'BASE Y CONFIANZA'!K67</f>
        <v>0</v>
      </c>
      <c r="L84" s="856">
        <f>'BASE Y CONFIANZA'!L67</f>
        <v>0</v>
      </c>
      <c r="M84" s="856">
        <f>'BASE Y CONFIANZA'!M67</f>
        <v>0</v>
      </c>
      <c r="N84" s="856">
        <f>'BASE Y CONFIANZA'!N67</f>
        <v>2604</v>
      </c>
      <c r="O84" s="920"/>
      <c r="P84" s="918"/>
      <c r="Q84" s="918"/>
    </row>
    <row r="85" spans="1:17" s="832" customFormat="1" ht="18.75" customHeight="1">
      <c r="A85" s="852">
        <v>126</v>
      </c>
      <c r="B85" s="853" t="s">
        <v>922</v>
      </c>
      <c r="C85" s="872" t="s">
        <v>1103</v>
      </c>
      <c r="D85" s="908" t="s">
        <v>10</v>
      </c>
      <c r="E85" s="855">
        <v>15</v>
      </c>
      <c r="F85" s="856">
        <f>EVENTUAL!F41</f>
        <v>1006</v>
      </c>
      <c r="G85" s="856">
        <f>EVENTUAL!G41</f>
        <v>0</v>
      </c>
      <c r="H85" s="856">
        <f>EVENTUAL!H41</f>
        <v>0</v>
      </c>
      <c r="I85" s="856">
        <f>EVENTUAL!I41</f>
        <v>0</v>
      </c>
      <c r="J85" s="856">
        <f>EVENTUAL!J41</f>
        <v>0</v>
      </c>
      <c r="K85" s="856">
        <f>EVENTUAL!K41</f>
        <v>147</v>
      </c>
      <c r="L85" s="856">
        <f>EVENTUAL!L41</f>
        <v>0</v>
      </c>
      <c r="M85" s="856">
        <v>0</v>
      </c>
      <c r="N85" s="856">
        <f aca="true" t="shared" si="8" ref="N85:N91">F85+G85+H85+I85-J85+K85-L85-M85</f>
        <v>1153</v>
      </c>
      <c r="O85" s="920"/>
      <c r="P85" s="918"/>
      <c r="Q85" s="918"/>
    </row>
    <row r="86" spans="1:17" s="832" customFormat="1" ht="18.75" customHeight="1">
      <c r="A86" s="852">
        <v>141</v>
      </c>
      <c r="B86" s="853" t="s">
        <v>1430</v>
      </c>
      <c r="C86" s="872" t="s">
        <v>1103</v>
      </c>
      <c r="D86" s="908" t="s">
        <v>613</v>
      </c>
      <c r="E86" s="873">
        <v>15</v>
      </c>
      <c r="F86" s="857">
        <f>EVENTUAL!F52</f>
        <v>2396</v>
      </c>
      <c r="G86" s="857">
        <f>EVENTUAL!G52</f>
        <v>0</v>
      </c>
      <c r="H86" s="857">
        <f>EVENTUAL!H52</f>
        <v>0</v>
      </c>
      <c r="I86" s="857">
        <f>EVENTUAL!I52</f>
        <v>0</v>
      </c>
      <c r="J86" s="857">
        <f>EVENTUAL!J52</f>
        <v>0</v>
      </c>
      <c r="K86" s="857">
        <f>EVENTUAL!K52</f>
        <v>4</v>
      </c>
      <c r="L86" s="857">
        <f>EVENTUAL!L52</f>
        <v>0</v>
      </c>
      <c r="M86" s="857">
        <f>EVENTUAL!M52</f>
        <v>0</v>
      </c>
      <c r="N86" s="856">
        <f>F86+G86+H86+I86-J86+K86-L86-M86</f>
        <v>2400</v>
      </c>
      <c r="O86" s="918"/>
      <c r="P86" s="918"/>
      <c r="Q86" s="918"/>
    </row>
    <row r="87" spans="1:17" s="832" customFormat="1" ht="18.75" customHeight="1">
      <c r="A87" s="852">
        <v>142</v>
      </c>
      <c r="B87" s="853" t="s">
        <v>517</v>
      </c>
      <c r="C87" s="872" t="s">
        <v>1103</v>
      </c>
      <c r="D87" s="908" t="s">
        <v>11</v>
      </c>
      <c r="E87" s="873">
        <v>15</v>
      </c>
      <c r="F87" s="857">
        <f>EVENTUAL!F53</f>
        <v>1201</v>
      </c>
      <c r="G87" s="857">
        <f>EVENTUAL!G53</f>
        <v>0</v>
      </c>
      <c r="H87" s="857">
        <f>EVENTUAL!H53</f>
        <v>0</v>
      </c>
      <c r="I87" s="857">
        <f>EVENTUAL!I53</f>
        <v>0</v>
      </c>
      <c r="J87" s="857">
        <f>EVENTUAL!J53</f>
        <v>0</v>
      </c>
      <c r="K87" s="857">
        <f>EVENTUAL!K53</f>
        <v>135</v>
      </c>
      <c r="L87" s="857">
        <f>EVENTUAL!L53</f>
        <v>0</v>
      </c>
      <c r="M87" s="857">
        <f>EVENTUAL!M53</f>
        <v>0</v>
      </c>
      <c r="N87" s="856">
        <f t="shared" si="8"/>
        <v>1336</v>
      </c>
      <c r="O87" s="918"/>
      <c r="P87" s="918"/>
      <c r="Q87" s="918"/>
    </row>
    <row r="88" spans="1:17" s="832" customFormat="1" ht="18.75" customHeight="1">
      <c r="A88" s="852">
        <v>126</v>
      </c>
      <c r="B88" s="853" t="s">
        <v>520</v>
      </c>
      <c r="C88" s="872" t="s">
        <v>1103</v>
      </c>
      <c r="D88" s="908" t="s">
        <v>11</v>
      </c>
      <c r="E88" s="873">
        <v>15</v>
      </c>
      <c r="F88" s="857">
        <f>EVENTUAL!F54</f>
        <v>874</v>
      </c>
      <c r="G88" s="857">
        <f>EVENTUAL!G54</f>
        <v>0</v>
      </c>
      <c r="H88" s="857">
        <f>EVENTUAL!H54</f>
        <v>0</v>
      </c>
      <c r="I88" s="857">
        <f>EVENTUAL!I54</f>
        <v>0</v>
      </c>
      <c r="J88" s="857">
        <f>EVENTUAL!J54</f>
        <v>0</v>
      </c>
      <c r="K88" s="857">
        <f>EVENTUAL!K54</f>
        <v>156</v>
      </c>
      <c r="L88" s="857">
        <f>EVENTUAL!L54</f>
        <v>0</v>
      </c>
      <c r="M88" s="857">
        <f>EVENTUAL!M54</f>
        <v>0</v>
      </c>
      <c r="N88" s="856">
        <f t="shared" si="8"/>
        <v>1030</v>
      </c>
      <c r="O88" s="918"/>
      <c r="P88" s="918"/>
      <c r="Q88" s="918"/>
    </row>
    <row r="89" spans="1:17" s="832" customFormat="1" ht="18.75" customHeight="1">
      <c r="A89" s="852">
        <v>144</v>
      </c>
      <c r="B89" s="853" t="s">
        <v>920</v>
      </c>
      <c r="C89" s="872" t="s">
        <v>1103</v>
      </c>
      <c r="D89" s="908" t="s">
        <v>10</v>
      </c>
      <c r="E89" s="873">
        <v>15</v>
      </c>
      <c r="F89" s="857">
        <f>EVENTUAL!F55</f>
        <v>308</v>
      </c>
      <c r="G89" s="857">
        <f>EVENTUAL!G55</f>
        <v>0</v>
      </c>
      <c r="H89" s="857">
        <f>EVENTUAL!H55</f>
        <v>0</v>
      </c>
      <c r="I89" s="857">
        <f>EVENTUAL!I55</f>
        <v>0</v>
      </c>
      <c r="J89" s="857">
        <f>EVENTUAL!J55</f>
        <v>0</v>
      </c>
      <c r="K89" s="857">
        <f>EVENTUAL!K55</f>
        <v>192</v>
      </c>
      <c r="L89" s="857">
        <f>EVENTUAL!L55</f>
        <v>0</v>
      </c>
      <c r="M89" s="857">
        <f>EVENTUAL!M55</f>
        <v>0</v>
      </c>
      <c r="N89" s="856">
        <f t="shared" si="8"/>
        <v>500</v>
      </c>
      <c r="O89" s="918"/>
      <c r="P89" s="918"/>
      <c r="Q89" s="918"/>
    </row>
    <row r="90" spans="1:17" s="832" customFormat="1" ht="18.75" customHeight="1">
      <c r="A90" s="852">
        <v>151</v>
      </c>
      <c r="B90" s="853" t="s">
        <v>1480</v>
      </c>
      <c r="C90" s="872" t="s">
        <v>1103</v>
      </c>
      <c r="D90" s="908" t="s">
        <v>10</v>
      </c>
      <c r="E90" s="873">
        <v>15</v>
      </c>
      <c r="F90" s="857">
        <f>EVENTUAL!F56</f>
        <v>308</v>
      </c>
      <c r="G90" s="857">
        <f>EVENTUAL!G56</f>
        <v>0</v>
      </c>
      <c r="H90" s="857">
        <f>EVENTUAL!H56</f>
        <v>0</v>
      </c>
      <c r="I90" s="857">
        <f>EVENTUAL!I56</f>
        <v>0</v>
      </c>
      <c r="J90" s="857">
        <f>EVENTUAL!J56</f>
        <v>0</v>
      </c>
      <c r="K90" s="857">
        <f>EVENTUAL!K56</f>
        <v>192</v>
      </c>
      <c r="L90" s="857">
        <f>EVENTUAL!L56</f>
        <v>0</v>
      </c>
      <c r="M90" s="857">
        <f>EVENTUAL!M56</f>
        <v>0</v>
      </c>
      <c r="N90" s="856">
        <f>F90+G90+H90+I90-J90+K90-L90-M90</f>
        <v>500</v>
      </c>
      <c r="O90" s="918"/>
      <c r="P90" s="918"/>
      <c r="Q90" s="918"/>
    </row>
    <row r="91" spans="1:17" s="832" customFormat="1" ht="18.75" customHeight="1">
      <c r="A91" s="852">
        <v>272</v>
      </c>
      <c r="B91" s="853" t="s">
        <v>918</v>
      </c>
      <c r="C91" s="872" t="s">
        <v>1103</v>
      </c>
      <c r="D91" s="908" t="s">
        <v>282</v>
      </c>
      <c r="E91" s="873">
        <v>15</v>
      </c>
      <c r="F91" s="857">
        <f>EVENTUAL!F57</f>
        <v>2396</v>
      </c>
      <c r="G91" s="857">
        <f>EVENTUAL!G57</f>
        <v>0</v>
      </c>
      <c r="H91" s="857">
        <f>EVENTUAL!H57</f>
        <v>0</v>
      </c>
      <c r="I91" s="857">
        <f>EVENTUAL!I57</f>
        <v>0</v>
      </c>
      <c r="J91" s="857">
        <f>EVENTUAL!J57</f>
        <v>0</v>
      </c>
      <c r="K91" s="857">
        <f>EVENTUAL!K57</f>
        <v>4</v>
      </c>
      <c r="L91" s="857">
        <f>EVENTUAL!L57</f>
        <v>0</v>
      </c>
      <c r="M91" s="857">
        <f>EVENTUAL!M57</f>
        <v>0</v>
      </c>
      <c r="N91" s="856">
        <f t="shared" si="8"/>
        <v>2400</v>
      </c>
      <c r="O91" s="918"/>
      <c r="P91" s="920"/>
      <c r="Q91" s="918"/>
    </row>
    <row r="92" spans="1:17" s="832" customFormat="1" ht="18.75" customHeight="1">
      <c r="A92" s="858" t="s">
        <v>69</v>
      </c>
      <c r="B92" s="859"/>
      <c r="C92" s="863"/>
      <c r="D92" s="860"/>
      <c r="E92" s="864"/>
      <c r="F92" s="884">
        <f aca="true" t="shared" si="9" ref="F92:N92">SUM(F83:F91)</f>
        <v>12663</v>
      </c>
      <c r="G92" s="884">
        <f t="shared" si="9"/>
        <v>0</v>
      </c>
      <c r="H92" s="884">
        <f t="shared" si="9"/>
        <v>0</v>
      </c>
      <c r="I92" s="884">
        <f t="shared" si="9"/>
        <v>0</v>
      </c>
      <c r="J92" s="884">
        <f t="shared" si="9"/>
        <v>21</v>
      </c>
      <c r="K92" s="884">
        <f t="shared" si="9"/>
        <v>942</v>
      </c>
      <c r="L92" s="884">
        <f t="shared" si="9"/>
        <v>0</v>
      </c>
      <c r="M92" s="884">
        <f t="shared" si="9"/>
        <v>0</v>
      </c>
      <c r="N92" s="884">
        <f t="shared" si="9"/>
        <v>13584</v>
      </c>
      <c r="O92" s="884">
        <f>SUM(N83:N84)</f>
        <v>4265</v>
      </c>
      <c r="P92" s="884">
        <f>SUM(N85:N91)</f>
        <v>9319</v>
      </c>
      <c r="Q92" s="918"/>
    </row>
    <row r="93" spans="1:17" s="832" customFormat="1" ht="18.75" customHeight="1">
      <c r="A93" s="847"/>
      <c r="B93" s="848"/>
      <c r="C93" s="849" t="s">
        <v>4</v>
      </c>
      <c r="D93" s="907"/>
      <c r="E93" s="850"/>
      <c r="F93" s="851"/>
      <c r="G93" s="851"/>
      <c r="H93" s="851"/>
      <c r="I93" s="851"/>
      <c r="J93" s="851"/>
      <c r="K93" s="851"/>
      <c r="L93" s="851"/>
      <c r="M93" s="851"/>
      <c r="N93" s="851"/>
      <c r="O93" s="918"/>
      <c r="P93" s="918"/>
      <c r="Q93" s="918"/>
    </row>
    <row r="94" spans="1:17" s="832" customFormat="1" ht="18.75" customHeight="1">
      <c r="A94" s="852">
        <v>3113032</v>
      </c>
      <c r="B94" s="853" t="s">
        <v>1023</v>
      </c>
      <c r="C94" s="854" t="s">
        <v>1101</v>
      </c>
      <c r="D94" s="872" t="s">
        <v>83</v>
      </c>
      <c r="E94" s="855">
        <v>15</v>
      </c>
      <c r="F94" s="856">
        <v>2625</v>
      </c>
      <c r="G94" s="856">
        <v>0</v>
      </c>
      <c r="H94" s="856">
        <v>0</v>
      </c>
      <c r="I94" s="856">
        <v>0</v>
      </c>
      <c r="J94" s="856">
        <v>21</v>
      </c>
      <c r="K94" s="856">
        <v>0</v>
      </c>
      <c r="L94" s="856">
        <v>0</v>
      </c>
      <c r="M94" s="856">
        <v>0</v>
      </c>
      <c r="N94" s="856">
        <f aca="true" t="shared" si="10" ref="N94:N100">F94+G94+H94+I94-J94+K94-L94-M94</f>
        <v>2604</v>
      </c>
      <c r="O94" s="918"/>
      <c r="P94" s="918"/>
      <c r="Q94" s="918"/>
    </row>
    <row r="95" spans="1:17" s="832" customFormat="1" ht="18.75" customHeight="1">
      <c r="A95" s="852">
        <v>63</v>
      </c>
      <c r="B95" s="853" t="s">
        <v>1301</v>
      </c>
      <c r="C95" s="854" t="s">
        <v>1103</v>
      </c>
      <c r="D95" s="872" t="s">
        <v>10</v>
      </c>
      <c r="E95" s="855">
        <v>15</v>
      </c>
      <c r="F95" s="856">
        <f>EVENTUAL!F61</f>
        <v>842</v>
      </c>
      <c r="G95" s="856">
        <f>EVENTUAL!G61</f>
        <v>0</v>
      </c>
      <c r="H95" s="856">
        <f>EVENTUAL!H61</f>
        <v>0</v>
      </c>
      <c r="I95" s="856">
        <f>EVENTUAL!I61</f>
        <v>0</v>
      </c>
      <c r="J95" s="856">
        <f>EVENTUAL!J61</f>
        <v>0</v>
      </c>
      <c r="K95" s="856">
        <f>EVENTUAL!K61</f>
        <v>158</v>
      </c>
      <c r="L95" s="856">
        <f>EVENTUAL!L61</f>
        <v>850</v>
      </c>
      <c r="M95" s="856">
        <v>0</v>
      </c>
      <c r="N95" s="856">
        <f t="shared" si="10"/>
        <v>150</v>
      </c>
      <c r="O95" s="918"/>
      <c r="P95" s="918"/>
      <c r="Q95" s="918"/>
    </row>
    <row r="96" spans="1:17" s="832" customFormat="1" ht="18.75" customHeight="1">
      <c r="A96" s="852">
        <v>145</v>
      </c>
      <c r="B96" s="853" t="s">
        <v>1438</v>
      </c>
      <c r="C96" s="854" t="s">
        <v>1103</v>
      </c>
      <c r="D96" s="872" t="s">
        <v>11</v>
      </c>
      <c r="E96" s="855">
        <v>15</v>
      </c>
      <c r="F96" s="856">
        <f>EVENTUAL!F62</f>
        <v>1645</v>
      </c>
      <c r="G96" s="856">
        <f>EVENTUAL!G62</f>
        <v>0</v>
      </c>
      <c r="H96" s="856">
        <f>EVENTUAL!H62</f>
        <v>0</v>
      </c>
      <c r="I96" s="856">
        <f>EVENTUAL!I62</f>
        <v>0</v>
      </c>
      <c r="J96" s="856">
        <f>EVENTUAL!J62</f>
        <v>0</v>
      </c>
      <c r="K96" s="856">
        <f>EVENTUAL!K62</f>
        <v>106</v>
      </c>
      <c r="L96" s="856">
        <f>EVENTUAL!L62</f>
        <v>0</v>
      </c>
      <c r="M96" s="856">
        <f>EVENTUAL!M62</f>
        <v>0</v>
      </c>
      <c r="N96" s="856">
        <f t="shared" si="10"/>
        <v>1751</v>
      </c>
      <c r="O96" s="918"/>
      <c r="P96" s="918"/>
      <c r="Q96" s="918"/>
    </row>
    <row r="97" spans="1:17" s="832" customFormat="1" ht="18.75" customHeight="1">
      <c r="A97" s="852">
        <v>150</v>
      </c>
      <c r="B97" s="853" t="s">
        <v>1440</v>
      </c>
      <c r="C97" s="854" t="s">
        <v>1103</v>
      </c>
      <c r="D97" s="872" t="s">
        <v>11</v>
      </c>
      <c r="E97" s="855">
        <v>15</v>
      </c>
      <c r="F97" s="856">
        <f>EVENTUAL!F63</f>
        <v>1645</v>
      </c>
      <c r="G97" s="856">
        <f>EVENTUAL!G63</f>
        <v>0</v>
      </c>
      <c r="H97" s="856">
        <f>EVENTUAL!H63</f>
        <v>0</v>
      </c>
      <c r="I97" s="856">
        <f>EVENTUAL!I63</f>
        <v>0</v>
      </c>
      <c r="J97" s="856">
        <f>EVENTUAL!J63</f>
        <v>0</v>
      </c>
      <c r="K97" s="856">
        <f>EVENTUAL!K63</f>
        <v>106</v>
      </c>
      <c r="L97" s="856">
        <f>EVENTUAL!L63</f>
        <v>0</v>
      </c>
      <c r="M97" s="856">
        <f>EVENTUAL!M63</f>
        <v>0</v>
      </c>
      <c r="N97" s="856">
        <f t="shared" si="10"/>
        <v>1751</v>
      </c>
      <c r="O97" s="918"/>
      <c r="P97" s="918"/>
      <c r="Q97" s="918"/>
    </row>
    <row r="98" spans="1:17" s="832" customFormat="1" ht="18.75" customHeight="1">
      <c r="A98" s="852">
        <v>278</v>
      </c>
      <c r="B98" s="853" t="s">
        <v>845</v>
      </c>
      <c r="C98" s="854" t="s">
        <v>1103</v>
      </c>
      <c r="D98" s="872" t="s">
        <v>2</v>
      </c>
      <c r="E98" s="855">
        <v>15</v>
      </c>
      <c r="F98" s="856">
        <f>EVENTUAL!F64</f>
        <v>1923</v>
      </c>
      <c r="G98" s="856">
        <f>EVENTUAL!G64</f>
        <v>0</v>
      </c>
      <c r="H98" s="856">
        <f>EVENTUAL!H64</f>
        <v>0</v>
      </c>
      <c r="I98" s="856">
        <f>EVENTUAL!I64</f>
        <v>339</v>
      </c>
      <c r="J98" s="856">
        <f>EVENTUAL!J64</f>
        <v>0</v>
      </c>
      <c r="K98" s="856">
        <f>EVENTUAL!K64</f>
        <v>77</v>
      </c>
      <c r="L98" s="856">
        <f>EVENTUAL!L64</f>
        <v>0</v>
      </c>
      <c r="M98" s="856">
        <v>0</v>
      </c>
      <c r="N98" s="856">
        <f t="shared" si="10"/>
        <v>2339</v>
      </c>
      <c r="O98" s="918"/>
      <c r="P98" s="920"/>
      <c r="Q98" s="918"/>
    </row>
    <row r="99" spans="1:17" s="832" customFormat="1" ht="18.75" customHeight="1">
      <c r="A99" s="852">
        <v>313</v>
      </c>
      <c r="B99" s="853" t="s">
        <v>1113</v>
      </c>
      <c r="C99" s="854" t="s">
        <v>1103</v>
      </c>
      <c r="D99" s="872" t="s">
        <v>123</v>
      </c>
      <c r="E99" s="855">
        <v>15</v>
      </c>
      <c r="F99" s="856">
        <f>EVENTUAL!F65</f>
        <v>2329</v>
      </c>
      <c r="G99" s="856">
        <f>EVENTUAL!G65</f>
        <v>0</v>
      </c>
      <c r="H99" s="856">
        <f>EVENTUAL!H65</f>
        <v>0</v>
      </c>
      <c r="I99" s="856">
        <f>EVENTUAL!I65</f>
        <v>0</v>
      </c>
      <c r="J99" s="856">
        <f>EVENTUAL!J65</f>
        <v>0</v>
      </c>
      <c r="K99" s="856">
        <f>EVENTUAL!K65</f>
        <v>11</v>
      </c>
      <c r="L99" s="856">
        <f>EVENTUAL!L65</f>
        <v>0</v>
      </c>
      <c r="M99" s="856">
        <v>0</v>
      </c>
      <c r="N99" s="856">
        <f t="shared" si="10"/>
        <v>2340</v>
      </c>
      <c r="O99" s="918"/>
      <c r="P99" s="920"/>
      <c r="Q99" s="918"/>
    </row>
    <row r="100" spans="1:17" s="832" customFormat="1" ht="18.75" customHeight="1">
      <c r="A100" s="852">
        <v>319</v>
      </c>
      <c r="B100" s="853" t="s">
        <v>1123</v>
      </c>
      <c r="C100" s="854" t="s">
        <v>1103</v>
      </c>
      <c r="D100" s="872" t="s">
        <v>1134</v>
      </c>
      <c r="E100" s="855">
        <v>15</v>
      </c>
      <c r="F100" s="856">
        <f>EVENTUAL!F66</f>
        <v>2509</v>
      </c>
      <c r="G100" s="856">
        <f>EVENTUAL!G66</f>
        <v>0</v>
      </c>
      <c r="H100" s="856">
        <f>EVENTUAL!H66</f>
        <v>0</v>
      </c>
      <c r="I100" s="856">
        <f>EVENTUAL!I66</f>
        <v>0</v>
      </c>
      <c r="J100" s="856">
        <f>EVENTUAL!J66</f>
        <v>9</v>
      </c>
      <c r="K100" s="856">
        <f>EVENTUAL!K66</f>
        <v>0</v>
      </c>
      <c r="L100" s="856">
        <f>EVENTUAL!L66</f>
        <v>0</v>
      </c>
      <c r="M100" s="856">
        <v>0</v>
      </c>
      <c r="N100" s="856">
        <f t="shared" si="10"/>
        <v>2500</v>
      </c>
      <c r="O100" s="918"/>
      <c r="P100" s="920"/>
      <c r="Q100" s="918"/>
    </row>
    <row r="101" spans="1:17" s="832" customFormat="1" ht="18.75" customHeight="1">
      <c r="A101" s="858" t="s">
        <v>69</v>
      </c>
      <c r="B101" s="859"/>
      <c r="C101" s="863"/>
      <c r="D101" s="860"/>
      <c r="E101" s="864"/>
      <c r="F101" s="884">
        <f aca="true" t="shared" si="11" ref="F101:N101">SUM(F94:F100)</f>
        <v>13518</v>
      </c>
      <c r="G101" s="884">
        <f t="shared" si="11"/>
        <v>0</v>
      </c>
      <c r="H101" s="884">
        <f t="shared" si="11"/>
        <v>0</v>
      </c>
      <c r="I101" s="884">
        <f t="shared" si="11"/>
        <v>339</v>
      </c>
      <c r="J101" s="884">
        <f t="shared" si="11"/>
        <v>30</v>
      </c>
      <c r="K101" s="884">
        <f t="shared" si="11"/>
        <v>458</v>
      </c>
      <c r="L101" s="884">
        <f t="shared" si="11"/>
        <v>850</v>
      </c>
      <c r="M101" s="884">
        <f t="shared" si="11"/>
        <v>0</v>
      </c>
      <c r="N101" s="884">
        <f t="shared" si="11"/>
        <v>13435</v>
      </c>
      <c r="O101" s="884">
        <f>SUM(N94)</f>
        <v>2604</v>
      </c>
      <c r="P101" s="884">
        <f>SUM(N95:N100)</f>
        <v>10831</v>
      </c>
      <c r="Q101" s="918"/>
    </row>
    <row r="102" spans="1:17" s="832" customFormat="1" ht="18.75" customHeight="1">
      <c r="A102" s="847"/>
      <c r="B102" s="848"/>
      <c r="C102" s="849" t="s">
        <v>87</v>
      </c>
      <c r="D102" s="907"/>
      <c r="E102" s="850"/>
      <c r="F102" s="851"/>
      <c r="G102" s="851"/>
      <c r="H102" s="851"/>
      <c r="I102" s="851"/>
      <c r="J102" s="851"/>
      <c r="K102" s="851"/>
      <c r="L102" s="851"/>
      <c r="M102" s="851"/>
      <c r="N102" s="851"/>
      <c r="O102" s="918"/>
      <c r="P102" s="918"/>
      <c r="Q102" s="918"/>
    </row>
    <row r="103" spans="1:17" s="832" customFormat="1" ht="18.75" customHeight="1">
      <c r="A103" s="852">
        <v>3113042</v>
      </c>
      <c r="B103" s="853" t="s">
        <v>1025</v>
      </c>
      <c r="C103" s="854" t="s">
        <v>1101</v>
      </c>
      <c r="D103" s="872" t="s">
        <v>83</v>
      </c>
      <c r="E103" s="855">
        <v>15</v>
      </c>
      <c r="F103" s="856">
        <v>2625</v>
      </c>
      <c r="G103" s="856">
        <v>0</v>
      </c>
      <c r="H103" s="856">
        <v>0</v>
      </c>
      <c r="I103" s="856">
        <v>0</v>
      </c>
      <c r="J103" s="856">
        <v>21</v>
      </c>
      <c r="K103" s="856">
        <v>0</v>
      </c>
      <c r="L103" s="856">
        <v>0</v>
      </c>
      <c r="M103" s="856">
        <v>0</v>
      </c>
      <c r="N103" s="856">
        <f>F103+G103+H103+I103-J103+K103-L103-M103</f>
        <v>2604</v>
      </c>
      <c r="O103" s="920"/>
      <c r="P103" s="918"/>
      <c r="Q103" s="918"/>
    </row>
    <row r="104" spans="1:17" s="832" customFormat="1" ht="18.75" customHeight="1">
      <c r="A104" s="852">
        <v>118</v>
      </c>
      <c r="B104" s="853" t="s">
        <v>1386</v>
      </c>
      <c r="C104" s="854" t="s">
        <v>1103</v>
      </c>
      <c r="D104" s="872" t="s">
        <v>53</v>
      </c>
      <c r="E104" s="855">
        <v>15</v>
      </c>
      <c r="F104" s="856">
        <f>EVENTUAL!F69</f>
        <v>1923</v>
      </c>
      <c r="G104" s="856">
        <f>EVENTUAL!G69</f>
        <v>0</v>
      </c>
      <c r="H104" s="856">
        <f>EVENTUAL!H69</f>
        <v>0</v>
      </c>
      <c r="I104" s="856">
        <f>EVENTUAL!I69</f>
        <v>0</v>
      </c>
      <c r="J104" s="856">
        <f>EVENTUAL!J69</f>
        <v>0</v>
      </c>
      <c r="K104" s="856">
        <f>EVENTUAL!K69</f>
        <v>77</v>
      </c>
      <c r="L104" s="856">
        <f>EVENTUAL!L69</f>
        <v>0</v>
      </c>
      <c r="M104" s="856">
        <f>EVENTUAL!M69</f>
        <v>0</v>
      </c>
      <c r="N104" s="856">
        <f>F104+G104+H104+I104-J104+K104-L104-M104</f>
        <v>2000</v>
      </c>
      <c r="O104" s="920"/>
      <c r="P104" s="918"/>
      <c r="Q104" s="918"/>
    </row>
    <row r="105" spans="1:17" s="832" customFormat="1" ht="18.75" customHeight="1">
      <c r="A105" s="852">
        <v>119</v>
      </c>
      <c r="B105" s="853" t="s">
        <v>506</v>
      </c>
      <c r="C105" s="872" t="s">
        <v>1103</v>
      </c>
      <c r="D105" s="908" t="s">
        <v>10</v>
      </c>
      <c r="E105" s="873">
        <v>15</v>
      </c>
      <c r="F105" s="857">
        <f>EVENTUAL!F70</f>
        <v>1310</v>
      </c>
      <c r="G105" s="857">
        <f>EVENTUAL!G70</f>
        <v>0</v>
      </c>
      <c r="H105" s="857">
        <f>EVENTUAL!H70</f>
        <v>0</v>
      </c>
      <c r="I105" s="857">
        <f>EVENTUAL!I70</f>
        <v>0</v>
      </c>
      <c r="J105" s="857">
        <f>EVENTUAL!J70</f>
        <v>0</v>
      </c>
      <c r="K105" s="857">
        <f>EVENTUAL!K70</f>
        <v>128</v>
      </c>
      <c r="L105" s="857">
        <f>EVENTUAL!L70</f>
        <v>0</v>
      </c>
      <c r="M105" s="857">
        <v>0</v>
      </c>
      <c r="N105" s="856">
        <f>F105+G105+H105+I105-J105+K105-L105-M105</f>
        <v>1438</v>
      </c>
      <c r="O105" s="918"/>
      <c r="P105" s="918"/>
      <c r="Q105" s="918"/>
    </row>
    <row r="106" spans="1:17" s="832" customFormat="1" ht="18.75" customHeight="1">
      <c r="A106" s="852">
        <v>320</v>
      </c>
      <c r="B106" s="853" t="s">
        <v>1125</v>
      </c>
      <c r="C106" s="872" t="s">
        <v>1103</v>
      </c>
      <c r="D106" s="908" t="s">
        <v>1134</v>
      </c>
      <c r="E106" s="873">
        <v>15</v>
      </c>
      <c r="F106" s="857">
        <f>EVENTUAL!F71</f>
        <v>2396</v>
      </c>
      <c r="G106" s="857">
        <f>EVENTUAL!G71</f>
        <v>0</v>
      </c>
      <c r="H106" s="857">
        <f>EVENTUAL!H71</f>
        <v>0</v>
      </c>
      <c r="I106" s="857">
        <f>EVENTUAL!I71</f>
        <v>0</v>
      </c>
      <c r="J106" s="857">
        <f>EVENTUAL!J71</f>
        <v>0</v>
      </c>
      <c r="K106" s="857">
        <f>EVENTUAL!K71</f>
        <v>4</v>
      </c>
      <c r="L106" s="857">
        <f>EVENTUAL!L71</f>
        <v>0</v>
      </c>
      <c r="M106" s="857">
        <v>0</v>
      </c>
      <c r="N106" s="856">
        <f>F106+G106+H106+I106-J106+K106-L106-M106</f>
        <v>2400</v>
      </c>
      <c r="O106" s="918"/>
      <c r="P106" s="920"/>
      <c r="Q106" s="918"/>
    </row>
    <row r="107" spans="1:17" s="832" customFormat="1" ht="18.75" customHeight="1">
      <c r="A107" s="858" t="s">
        <v>69</v>
      </c>
      <c r="B107" s="859"/>
      <c r="C107" s="863"/>
      <c r="D107" s="860"/>
      <c r="E107" s="864"/>
      <c r="F107" s="884">
        <f aca="true" t="shared" si="12" ref="F107:N107">SUM(F103:F106)</f>
        <v>8254</v>
      </c>
      <c r="G107" s="884">
        <f t="shared" si="12"/>
        <v>0</v>
      </c>
      <c r="H107" s="884">
        <f t="shared" si="12"/>
        <v>0</v>
      </c>
      <c r="I107" s="884">
        <f t="shared" si="12"/>
        <v>0</v>
      </c>
      <c r="J107" s="884">
        <f t="shared" si="12"/>
        <v>21</v>
      </c>
      <c r="K107" s="884">
        <f t="shared" si="12"/>
        <v>209</v>
      </c>
      <c r="L107" s="884">
        <f t="shared" si="12"/>
        <v>0</v>
      </c>
      <c r="M107" s="884">
        <f t="shared" si="12"/>
        <v>0</v>
      </c>
      <c r="N107" s="884">
        <f t="shared" si="12"/>
        <v>8442</v>
      </c>
      <c r="O107" s="884">
        <f>SUM(N103:N103)</f>
        <v>2604</v>
      </c>
      <c r="P107" s="884">
        <f>SUM(N104:N106)</f>
        <v>5838</v>
      </c>
      <c r="Q107" s="918"/>
    </row>
    <row r="108" spans="1:17" s="832" customFormat="1" ht="18.75" customHeight="1">
      <c r="A108" s="847"/>
      <c r="B108" s="848"/>
      <c r="C108" s="849" t="s">
        <v>88</v>
      </c>
      <c r="D108" s="907"/>
      <c r="E108" s="850"/>
      <c r="F108" s="851"/>
      <c r="G108" s="851"/>
      <c r="H108" s="851"/>
      <c r="I108" s="851"/>
      <c r="J108" s="851"/>
      <c r="K108" s="851"/>
      <c r="L108" s="851"/>
      <c r="M108" s="851"/>
      <c r="N108" s="851"/>
      <c r="O108" s="918"/>
      <c r="P108" s="918"/>
      <c r="Q108" s="918"/>
    </row>
    <row r="109" spans="1:17" s="832" customFormat="1" ht="18.75" customHeight="1" hidden="1">
      <c r="A109" s="852"/>
      <c r="B109" s="853"/>
      <c r="C109" s="854"/>
      <c r="D109" s="872"/>
      <c r="E109" s="855"/>
      <c r="F109" s="856"/>
      <c r="G109" s="856"/>
      <c r="H109" s="856"/>
      <c r="I109" s="856"/>
      <c r="J109" s="856"/>
      <c r="K109" s="856"/>
      <c r="L109" s="856"/>
      <c r="M109" s="856"/>
      <c r="N109" s="856"/>
      <c r="O109" s="920"/>
      <c r="P109" s="918"/>
      <c r="Q109" s="918"/>
    </row>
    <row r="110" spans="1:17" s="832" customFormat="1" ht="18.75" customHeight="1">
      <c r="A110" s="852">
        <v>3113050</v>
      </c>
      <c r="B110" s="853" t="s">
        <v>89</v>
      </c>
      <c r="C110" s="854" t="s">
        <v>1101</v>
      </c>
      <c r="D110" s="872" t="s">
        <v>1419</v>
      </c>
      <c r="E110" s="855">
        <v>15</v>
      </c>
      <c r="F110" s="856">
        <f>'BASE Y CONFIANZA'!F76</f>
        <v>2613</v>
      </c>
      <c r="G110" s="856">
        <f>'BASE Y CONFIANZA'!G76</f>
        <v>0</v>
      </c>
      <c r="H110" s="856">
        <f>'BASE Y CONFIANZA'!H76</f>
        <v>0</v>
      </c>
      <c r="I110" s="856">
        <f>'BASE Y CONFIANZA'!I76</f>
        <v>0</v>
      </c>
      <c r="J110" s="856">
        <f>'BASE Y CONFIANZA'!J76</f>
        <v>20</v>
      </c>
      <c r="K110" s="856">
        <f>'BASE Y CONFIANZA'!K76</f>
        <v>0</v>
      </c>
      <c r="L110" s="856">
        <f>'BASE Y CONFIANZA'!L76</f>
        <v>0</v>
      </c>
      <c r="M110" s="856">
        <f>'BASE Y CONFIANZA'!M76</f>
        <v>0</v>
      </c>
      <c r="N110" s="856">
        <f>'BASE Y CONFIANZA'!N76</f>
        <v>2593</v>
      </c>
      <c r="O110" s="918"/>
      <c r="P110" s="920"/>
      <c r="Q110" s="918"/>
    </row>
    <row r="111" spans="1:17" s="832" customFormat="1" ht="18.75" customHeight="1">
      <c r="A111" s="858" t="s">
        <v>69</v>
      </c>
      <c r="B111" s="859"/>
      <c r="C111" s="863"/>
      <c r="D111" s="860"/>
      <c r="E111" s="864"/>
      <c r="F111" s="884">
        <f aca="true" t="shared" si="13" ref="F111:L111">SUM(F109:F110)</f>
        <v>2613</v>
      </c>
      <c r="G111" s="884">
        <f t="shared" si="13"/>
        <v>0</v>
      </c>
      <c r="H111" s="884">
        <f t="shared" si="13"/>
        <v>0</v>
      </c>
      <c r="I111" s="884">
        <f t="shared" si="13"/>
        <v>0</v>
      </c>
      <c r="J111" s="884">
        <f t="shared" si="13"/>
        <v>20</v>
      </c>
      <c r="K111" s="884">
        <f t="shared" si="13"/>
        <v>0</v>
      </c>
      <c r="L111" s="884">
        <f t="shared" si="13"/>
        <v>0</v>
      </c>
      <c r="M111" s="1074">
        <f>SUM(M109:M110)</f>
        <v>0</v>
      </c>
      <c r="N111" s="884">
        <f>SUM(N109:N110)</f>
        <v>2593</v>
      </c>
      <c r="O111" s="884">
        <f>N111</f>
        <v>2593</v>
      </c>
      <c r="P111" s="884"/>
      <c r="Q111" s="918"/>
    </row>
    <row r="112" spans="1:17" s="832" customFormat="1" ht="18.75" customHeight="1">
      <c r="A112" s="847" t="s">
        <v>90</v>
      </c>
      <c r="B112" s="848"/>
      <c r="C112" s="849" t="s">
        <v>90</v>
      </c>
      <c r="D112" s="907"/>
      <c r="E112" s="850"/>
      <c r="F112" s="851"/>
      <c r="G112" s="851"/>
      <c r="H112" s="851"/>
      <c r="I112" s="851"/>
      <c r="J112" s="851"/>
      <c r="K112" s="851"/>
      <c r="L112" s="851"/>
      <c r="M112" s="851"/>
      <c r="N112" s="851"/>
      <c r="O112" s="918"/>
      <c r="P112" s="918"/>
      <c r="Q112" s="918"/>
    </row>
    <row r="113" spans="1:17" s="832" customFormat="1" ht="18.75" customHeight="1">
      <c r="A113" s="852">
        <v>3110101</v>
      </c>
      <c r="B113" s="853" t="s">
        <v>91</v>
      </c>
      <c r="C113" s="854" t="s">
        <v>1102</v>
      </c>
      <c r="D113" s="872" t="s">
        <v>2</v>
      </c>
      <c r="E113" s="855">
        <v>15</v>
      </c>
      <c r="F113" s="856">
        <f>'BASE Y CONFIANZA'!F79</f>
        <v>2154</v>
      </c>
      <c r="G113" s="856">
        <f>'BASE Y CONFIANZA'!G79</f>
        <v>0</v>
      </c>
      <c r="H113" s="856">
        <f>'BASE Y CONFIANZA'!H79</f>
        <v>0</v>
      </c>
      <c r="I113" s="856">
        <f>'BASE Y CONFIANZA'!I79</f>
        <v>0</v>
      </c>
      <c r="J113" s="856">
        <f>'BASE Y CONFIANZA'!J79</f>
        <v>0</v>
      </c>
      <c r="K113" s="856">
        <f>'BASE Y CONFIANZA'!K79</f>
        <v>58</v>
      </c>
      <c r="L113" s="856">
        <f>'BASE Y CONFIANZA'!L79</f>
        <v>0</v>
      </c>
      <c r="M113" s="856">
        <f>'BASE Y CONFIANZA'!M79</f>
        <v>0</v>
      </c>
      <c r="N113" s="856">
        <f>F113+G113+H113+I113-J113+K113-L113-M113</f>
        <v>2212</v>
      </c>
      <c r="O113" s="918"/>
      <c r="P113" s="918"/>
      <c r="Q113" s="918"/>
    </row>
    <row r="114" spans="1:17" s="832" customFormat="1" ht="18.75" customHeight="1">
      <c r="A114" s="852"/>
      <c r="B114" s="853" t="s">
        <v>1399</v>
      </c>
      <c r="C114" s="854" t="s">
        <v>1101</v>
      </c>
      <c r="D114" s="872" t="s">
        <v>1419</v>
      </c>
      <c r="E114" s="855">
        <v>15</v>
      </c>
      <c r="F114" s="856">
        <f>'BASE Y CONFIANZA'!F80</f>
        <v>2625</v>
      </c>
      <c r="G114" s="856">
        <f>'BASE Y CONFIANZA'!G80</f>
        <v>0</v>
      </c>
      <c r="H114" s="856">
        <f>'BASE Y CONFIANZA'!H80</f>
        <v>0</v>
      </c>
      <c r="I114" s="856">
        <f>'BASE Y CONFIANZA'!I80</f>
        <v>0</v>
      </c>
      <c r="J114" s="856">
        <f>'BASE Y CONFIANZA'!J80</f>
        <v>21</v>
      </c>
      <c r="K114" s="856">
        <f>'BASE Y CONFIANZA'!K80</f>
        <v>0</v>
      </c>
      <c r="L114" s="856">
        <f>'BASE Y CONFIANZA'!L80</f>
        <v>0</v>
      </c>
      <c r="M114" s="856">
        <f>'BASE Y CONFIANZA'!M80</f>
        <v>0</v>
      </c>
      <c r="N114" s="856">
        <f>F114+G114+H114+I114-J114+K114-L114-M114</f>
        <v>2604</v>
      </c>
      <c r="O114" s="918"/>
      <c r="P114" s="918"/>
      <c r="Q114" s="918"/>
    </row>
    <row r="115" spans="1:17" s="832" customFormat="1" ht="18.75" customHeight="1">
      <c r="A115" s="852">
        <v>115</v>
      </c>
      <c r="B115" s="853" t="s">
        <v>1380</v>
      </c>
      <c r="C115" s="854" t="s">
        <v>1103</v>
      </c>
      <c r="D115" s="872" t="s">
        <v>488</v>
      </c>
      <c r="E115" s="855">
        <v>15</v>
      </c>
      <c r="F115" s="856">
        <f>EVENTUAL!F85</f>
        <v>1537</v>
      </c>
      <c r="G115" s="856">
        <f>EVENTUAL!G85</f>
        <v>0</v>
      </c>
      <c r="H115" s="856">
        <f>EVENTUAL!H85</f>
        <v>0</v>
      </c>
      <c r="I115" s="856">
        <f>EVENTUAL!I85</f>
        <v>0</v>
      </c>
      <c r="J115" s="856">
        <f>EVENTUAL!J85</f>
        <v>0</v>
      </c>
      <c r="K115" s="856">
        <f>EVENTUAL!K85</f>
        <v>113</v>
      </c>
      <c r="L115" s="856">
        <f>EVENTUAL!L85</f>
        <v>0</v>
      </c>
      <c r="M115" s="856">
        <f>'BASE Y CONFIANZA'!M80</f>
        <v>0</v>
      </c>
      <c r="N115" s="856">
        <f>F115+G115+H115+I115-J115+K115-L115-M115</f>
        <v>1650</v>
      </c>
      <c r="O115" s="918"/>
      <c r="P115" s="918"/>
      <c r="Q115" s="918"/>
    </row>
    <row r="116" spans="1:17" s="832" customFormat="1" ht="18.75" customHeight="1">
      <c r="A116" s="852">
        <v>146</v>
      </c>
      <c r="B116" s="853" t="s">
        <v>796</v>
      </c>
      <c r="C116" s="872" t="s">
        <v>1103</v>
      </c>
      <c r="D116" s="908" t="s">
        <v>522</v>
      </c>
      <c r="E116" s="873">
        <v>15</v>
      </c>
      <c r="F116" s="857">
        <v>2396</v>
      </c>
      <c r="G116" s="857">
        <v>0</v>
      </c>
      <c r="H116" s="857">
        <v>0</v>
      </c>
      <c r="I116" s="857">
        <v>0</v>
      </c>
      <c r="J116" s="857">
        <v>0</v>
      </c>
      <c r="K116" s="857">
        <v>4</v>
      </c>
      <c r="L116" s="857">
        <v>0</v>
      </c>
      <c r="M116" s="857">
        <v>0</v>
      </c>
      <c r="N116" s="856">
        <f>F116+G116+H116+I116-J116+K116-L116-M116</f>
        <v>2400</v>
      </c>
      <c r="O116" s="918"/>
      <c r="P116" s="920"/>
      <c r="Q116" s="918"/>
    </row>
    <row r="117" spans="1:17" s="832" customFormat="1" ht="18.75" customHeight="1">
      <c r="A117" s="858" t="s">
        <v>69</v>
      </c>
      <c r="B117" s="859"/>
      <c r="C117" s="863"/>
      <c r="D117" s="860"/>
      <c r="E117" s="864"/>
      <c r="F117" s="884">
        <f aca="true" t="shared" si="14" ref="F117:N117">SUM(F113:F116)</f>
        <v>8712</v>
      </c>
      <c r="G117" s="884">
        <f t="shared" si="14"/>
        <v>0</v>
      </c>
      <c r="H117" s="884">
        <f t="shared" si="14"/>
        <v>0</v>
      </c>
      <c r="I117" s="884">
        <f t="shared" si="14"/>
        <v>0</v>
      </c>
      <c r="J117" s="884">
        <f t="shared" si="14"/>
        <v>21</v>
      </c>
      <c r="K117" s="884">
        <f t="shared" si="14"/>
        <v>175</v>
      </c>
      <c r="L117" s="884">
        <f t="shared" si="14"/>
        <v>0</v>
      </c>
      <c r="M117" s="884">
        <f t="shared" si="14"/>
        <v>0</v>
      </c>
      <c r="N117" s="884">
        <f t="shared" si="14"/>
        <v>8866</v>
      </c>
      <c r="O117" s="884">
        <f>SUM(N113:N114)</f>
        <v>4816</v>
      </c>
      <c r="P117" s="884">
        <f>SUM(N115:N116)</f>
        <v>4050</v>
      </c>
      <c r="Q117" s="918"/>
    </row>
    <row r="118" spans="1:17" s="832" customFormat="1" ht="18.75" customHeight="1">
      <c r="A118" s="847"/>
      <c r="B118" s="848"/>
      <c r="C118" s="849" t="s">
        <v>823</v>
      </c>
      <c r="D118" s="910"/>
      <c r="E118" s="850"/>
      <c r="F118" s="851"/>
      <c r="G118" s="851"/>
      <c r="H118" s="851"/>
      <c r="I118" s="851"/>
      <c r="J118" s="851"/>
      <c r="K118" s="851"/>
      <c r="L118" s="851"/>
      <c r="M118" s="851"/>
      <c r="N118" s="851"/>
      <c r="O118" s="918"/>
      <c r="P118" s="918"/>
      <c r="Q118" s="918"/>
    </row>
    <row r="119" spans="1:17" s="832" customFormat="1" ht="18.75" customHeight="1">
      <c r="A119" s="852">
        <v>3123072</v>
      </c>
      <c r="B119" s="853" t="s">
        <v>1107</v>
      </c>
      <c r="C119" s="872" t="s">
        <v>1101</v>
      </c>
      <c r="D119" s="908" t="s">
        <v>93</v>
      </c>
      <c r="E119" s="873">
        <v>15</v>
      </c>
      <c r="F119" s="857">
        <f>'BASE Y CONFIANZA'!F92</f>
        <v>2205</v>
      </c>
      <c r="G119" s="857">
        <f>'BASE Y CONFIANZA'!G92</f>
        <v>0</v>
      </c>
      <c r="H119" s="857">
        <f>'BASE Y CONFIANZA'!H92</f>
        <v>0</v>
      </c>
      <c r="I119" s="857">
        <f>'BASE Y CONFIANZA'!I92</f>
        <v>0</v>
      </c>
      <c r="J119" s="857">
        <f>'BASE Y CONFIANZA'!J92</f>
        <v>0</v>
      </c>
      <c r="K119" s="857">
        <f>'BASE Y CONFIANZA'!K92</f>
        <v>39</v>
      </c>
      <c r="L119" s="857">
        <f>'BASE Y CONFIANZA'!L92</f>
        <v>300</v>
      </c>
      <c r="M119" s="857">
        <f>'BASE Y CONFIANZA'!M92</f>
        <v>0</v>
      </c>
      <c r="N119" s="856">
        <f>F119+G119+H119+I119-J119+K119-L119-M119</f>
        <v>1944</v>
      </c>
      <c r="O119" s="920"/>
      <c r="P119" s="918"/>
      <c r="Q119" s="918"/>
    </row>
    <row r="120" spans="1:17" s="832" customFormat="1" ht="18.75" customHeight="1">
      <c r="A120" s="852">
        <v>147</v>
      </c>
      <c r="B120" s="853" t="s">
        <v>925</v>
      </c>
      <c r="C120" s="872" t="s">
        <v>1103</v>
      </c>
      <c r="D120" s="908" t="s">
        <v>927</v>
      </c>
      <c r="E120" s="873">
        <v>15</v>
      </c>
      <c r="F120" s="857">
        <f>EVENTUAL!F89</f>
        <v>2452</v>
      </c>
      <c r="G120" s="857">
        <f>EVENTUAL!G89</f>
        <v>0</v>
      </c>
      <c r="H120" s="857">
        <f>EVENTUAL!H89</f>
        <v>0</v>
      </c>
      <c r="I120" s="857">
        <f>EVENTUAL!I89</f>
        <v>0</v>
      </c>
      <c r="J120" s="857">
        <f>EVENTUAL!J89</f>
        <v>2</v>
      </c>
      <c r="K120" s="857">
        <f>EVENTUAL!K89</f>
        <v>0</v>
      </c>
      <c r="L120" s="857">
        <f>EVENTUAL!L89</f>
        <v>0</v>
      </c>
      <c r="M120" s="857">
        <v>0</v>
      </c>
      <c r="N120" s="856">
        <f>F120+G120+H120+I120-J120+K120-L120-M120</f>
        <v>2450</v>
      </c>
      <c r="O120" s="918"/>
      <c r="P120" s="918"/>
      <c r="Q120" s="918"/>
    </row>
    <row r="121" spans="1:17" s="832" customFormat="1" ht="18.75" customHeight="1">
      <c r="A121" s="852">
        <v>148</v>
      </c>
      <c r="B121" s="853" t="s">
        <v>928</v>
      </c>
      <c r="C121" s="872" t="s">
        <v>1103</v>
      </c>
      <c r="D121" s="908" t="s">
        <v>930</v>
      </c>
      <c r="E121" s="873">
        <v>15</v>
      </c>
      <c r="F121" s="857">
        <f>EVENTUAL!F90</f>
        <v>842</v>
      </c>
      <c r="G121" s="857">
        <f>EVENTUAL!G90</f>
        <v>0</v>
      </c>
      <c r="H121" s="857">
        <f>EVENTUAL!H90</f>
        <v>0</v>
      </c>
      <c r="I121" s="857">
        <f>EVENTUAL!I90</f>
        <v>0</v>
      </c>
      <c r="J121" s="857">
        <f>EVENTUAL!J90</f>
        <v>0</v>
      </c>
      <c r="K121" s="857">
        <f>EVENTUAL!K90</f>
        <v>158</v>
      </c>
      <c r="L121" s="857">
        <f>EVENTUAL!L90</f>
        <v>0</v>
      </c>
      <c r="M121" s="857">
        <v>0</v>
      </c>
      <c r="N121" s="856">
        <f>F121+G121+H121+I121-J121+K121-L121-M121</f>
        <v>1000</v>
      </c>
      <c r="O121" s="918"/>
      <c r="P121" s="918"/>
      <c r="Q121" s="918"/>
    </row>
    <row r="122" spans="1:17" s="832" customFormat="1" ht="18.75" customHeight="1">
      <c r="A122" s="852">
        <v>244</v>
      </c>
      <c r="B122" s="853" t="s">
        <v>824</v>
      </c>
      <c r="C122" s="872" t="s">
        <v>1103</v>
      </c>
      <c r="D122" s="908" t="s">
        <v>522</v>
      </c>
      <c r="E122" s="873">
        <v>15</v>
      </c>
      <c r="F122" s="857">
        <f>EVENTUAL!F91</f>
        <v>1376</v>
      </c>
      <c r="G122" s="857">
        <f>EVENTUAL!G91</f>
        <v>0</v>
      </c>
      <c r="H122" s="857">
        <f>EVENTUAL!H91</f>
        <v>0</v>
      </c>
      <c r="I122" s="857">
        <f>EVENTUAL!I91</f>
        <v>0</v>
      </c>
      <c r="J122" s="857">
        <f>EVENTUAL!J91</f>
        <v>0</v>
      </c>
      <c r="K122" s="857">
        <f>EVENTUAL!K91</f>
        <v>124</v>
      </c>
      <c r="L122" s="857">
        <f>EVENTUAL!L91</f>
        <v>0</v>
      </c>
      <c r="M122" s="857">
        <v>0</v>
      </c>
      <c r="N122" s="856">
        <f>F122+G122+H122+I122-J122+K122-L122-M122</f>
        <v>1500</v>
      </c>
      <c r="O122" s="918"/>
      <c r="P122" s="918"/>
      <c r="Q122" s="918"/>
    </row>
    <row r="123" spans="1:17" s="832" customFormat="1" ht="18.75" customHeight="1">
      <c r="A123" s="852">
        <v>275</v>
      </c>
      <c r="B123" s="853" t="s">
        <v>931</v>
      </c>
      <c r="C123" s="872" t="s">
        <v>1103</v>
      </c>
      <c r="D123" s="908" t="s">
        <v>933</v>
      </c>
      <c r="E123" s="873">
        <v>15</v>
      </c>
      <c r="F123" s="857">
        <f>EVENTUAL!F92</f>
        <v>2396</v>
      </c>
      <c r="G123" s="857">
        <f>EVENTUAL!G92</f>
        <v>0</v>
      </c>
      <c r="H123" s="857">
        <f>EVENTUAL!H92</f>
        <v>0</v>
      </c>
      <c r="I123" s="857">
        <f>EVENTUAL!I92</f>
        <v>0</v>
      </c>
      <c r="J123" s="857">
        <f>EVENTUAL!J92</f>
        <v>0</v>
      </c>
      <c r="K123" s="857">
        <f>EVENTUAL!K92</f>
        <v>4</v>
      </c>
      <c r="L123" s="857">
        <f>EVENTUAL!L92</f>
        <v>0</v>
      </c>
      <c r="M123" s="857">
        <v>0</v>
      </c>
      <c r="N123" s="856">
        <f>F123+G123+H123+I123-J123+K123-L123-M123</f>
        <v>2400</v>
      </c>
      <c r="O123" s="918"/>
      <c r="P123" s="920"/>
      <c r="Q123" s="918"/>
    </row>
    <row r="124" spans="1:17" s="832" customFormat="1" ht="18.75" customHeight="1">
      <c r="A124" s="858" t="s">
        <v>69</v>
      </c>
      <c r="B124" s="859"/>
      <c r="C124" s="860"/>
      <c r="D124" s="909"/>
      <c r="E124" s="861"/>
      <c r="F124" s="875">
        <f>SUM(F119:F123)</f>
        <v>9271</v>
      </c>
      <c r="G124" s="875">
        <f aca="true" t="shared" si="15" ref="G124:N124">SUM(G119:G123)</f>
        <v>0</v>
      </c>
      <c r="H124" s="875">
        <f t="shared" si="15"/>
        <v>0</v>
      </c>
      <c r="I124" s="875">
        <f t="shared" si="15"/>
        <v>0</v>
      </c>
      <c r="J124" s="875">
        <f t="shared" si="15"/>
        <v>2</v>
      </c>
      <c r="K124" s="875">
        <f t="shared" si="15"/>
        <v>325</v>
      </c>
      <c r="L124" s="875">
        <f t="shared" si="15"/>
        <v>300</v>
      </c>
      <c r="M124" s="875">
        <f t="shared" si="15"/>
        <v>0</v>
      </c>
      <c r="N124" s="875">
        <f t="shared" si="15"/>
        <v>9294</v>
      </c>
      <c r="O124" s="875">
        <f>N119</f>
        <v>1944</v>
      </c>
      <c r="P124" s="875">
        <f>SUM(N120:N123)</f>
        <v>7350</v>
      </c>
      <c r="Q124" s="918"/>
    </row>
    <row r="125" spans="1:17" s="832" customFormat="1" ht="18.75" customHeight="1">
      <c r="A125" s="847"/>
      <c r="B125" s="848"/>
      <c r="C125" s="849" t="s">
        <v>94</v>
      </c>
      <c r="D125" s="907"/>
      <c r="E125" s="865"/>
      <c r="F125" s="866"/>
      <c r="G125" s="866"/>
      <c r="H125" s="866"/>
      <c r="I125" s="866"/>
      <c r="J125" s="866"/>
      <c r="K125" s="866"/>
      <c r="L125" s="866"/>
      <c r="M125" s="866"/>
      <c r="N125" s="866"/>
      <c r="O125" s="918"/>
      <c r="P125" s="918"/>
      <c r="Q125" s="918"/>
    </row>
    <row r="126" spans="1:17" s="832" customFormat="1" ht="18.75" customHeight="1">
      <c r="A126" s="852">
        <v>3123082</v>
      </c>
      <c r="B126" s="853" t="s">
        <v>1027</v>
      </c>
      <c r="C126" s="854" t="s">
        <v>1101</v>
      </c>
      <c r="D126" s="872" t="s">
        <v>93</v>
      </c>
      <c r="E126" s="855">
        <v>15</v>
      </c>
      <c r="F126" s="856">
        <v>2205</v>
      </c>
      <c r="G126" s="856">
        <v>0</v>
      </c>
      <c r="H126" s="856">
        <v>0</v>
      </c>
      <c r="I126" s="856">
        <v>0</v>
      </c>
      <c r="J126" s="856">
        <v>0</v>
      </c>
      <c r="K126" s="856">
        <v>39</v>
      </c>
      <c r="L126" s="856">
        <v>0</v>
      </c>
      <c r="M126" s="856">
        <v>0</v>
      </c>
      <c r="N126" s="856">
        <f>F126+G126+H126+I126-J126+K126-L126-M126</f>
        <v>2244</v>
      </c>
      <c r="O126" s="920"/>
      <c r="P126" s="918"/>
      <c r="Q126" s="918"/>
    </row>
    <row r="127" spans="1:17" s="833" customFormat="1" ht="18.75" customHeight="1">
      <c r="A127" s="885" t="s">
        <v>69</v>
      </c>
      <c r="B127" s="886"/>
      <c r="C127" s="887"/>
      <c r="D127" s="903"/>
      <c r="E127" s="888"/>
      <c r="F127" s="889">
        <f aca="true" t="shared" si="16" ref="F127:N127">SUM(F126:F126)</f>
        <v>2205</v>
      </c>
      <c r="G127" s="889">
        <f t="shared" si="16"/>
        <v>0</v>
      </c>
      <c r="H127" s="889">
        <f t="shared" si="16"/>
        <v>0</v>
      </c>
      <c r="I127" s="889">
        <f t="shared" si="16"/>
        <v>0</v>
      </c>
      <c r="J127" s="889">
        <f t="shared" si="16"/>
        <v>0</v>
      </c>
      <c r="K127" s="889">
        <f t="shared" si="16"/>
        <v>39</v>
      </c>
      <c r="L127" s="889">
        <f t="shared" si="16"/>
        <v>0</v>
      </c>
      <c r="M127" s="889">
        <f t="shared" si="16"/>
        <v>0</v>
      </c>
      <c r="N127" s="889">
        <f t="shared" si="16"/>
        <v>2244</v>
      </c>
      <c r="O127" s="889">
        <f>N126</f>
        <v>2244</v>
      </c>
      <c r="P127" s="889">
        <v>0</v>
      </c>
      <c r="Q127" s="952"/>
    </row>
    <row r="128" spans="1:17" s="832" customFormat="1" ht="18.75" customHeight="1">
      <c r="A128" s="847"/>
      <c r="B128" s="848"/>
      <c r="C128" s="849" t="s">
        <v>95</v>
      </c>
      <c r="D128" s="910"/>
      <c r="E128" s="850"/>
      <c r="F128" s="851"/>
      <c r="G128" s="851"/>
      <c r="H128" s="851"/>
      <c r="I128" s="851"/>
      <c r="J128" s="851"/>
      <c r="K128" s="851"/>
      <c r="L128" s="851"/>
      <c r="M128" s="851"/>
      <c r="N128" s="851"/>
      <c r="O128" s="918"/>
      <c r="P128" s="918"/>
      <c r="Q128" s="918"/>
    </row>
    <row r="129" spans="1:17" s="832" customFormat="1" ht="18.75" customHeight="1">
      <c r="A129" s="852">
        <v>82</v>
      </c>
      <c r="B129" s="853" t="s">
        <v>934</v>
      </c>
      <c r="C129" s="872" t="s">
        <v>1103</v>
      </c>
      <c r="D129" s="908" t="s">
        <v>935</v>
      </c>
      <c r="E129" s="873">
        <v>15</v>
      </c>
      <c r="F129" s="857">
        <v>961</v>
      </c>
      <c r="G129" s="857">
        <v>0</v>
      </c>
      <c r="H129" s="857">
        <v>0</v>
      </c>
      <c r="I129" s="857">
        <v>0</v>
      </c>
      <c r="J129" s="857">
        <v>0</v>
      </c>
      <c r="K129" s="857">
        <v>150</v>
      </c>
      <c r="L129" s="857">
        <v>0</v>
      </c>
      <c r="M129" s="857">
        <v>0</v>
      </c>
      <c r="N129" s="856">
        <f>F129+G129+H129+I129-J129+K129-L129-M129</f>
        <v>1111</v>
      </c>
      <c r="O129" s="918"/>
      <c r="P129" s="918"/>
      <c r="Q129" s="918"/>
    </row>
    <row r="130" spans="1:17" s="832" customFormat="1" ht="18.75" customHeight="1">
      <c r="A130" s="852">
        <v>277</v>
      </c>
      <c r="B130" s="853" t="s">
        <v>937</v>
      </c>
      <c r="C130" s="872" t="s">
        <v>1103</v>
      </c>
      <c r="D130" s="908" t="s">
        <v>935</v>
      </c>
      <c r="E130" s="873">
        <v>15</v>
      </c>
      <c r="F130" s="857">
        <v>1924</v>
      </c>
      <c r="G130" s="857">
        <v>0</v>
      </c>
      <c r="H130" s="857">
        <v>0</v>
      </c>
      <c r="I130" s="857">
        <v>0</v>
      </c>
      <c r="J130" s="857">
        <v>0</v>
      </c>
      <c r="K130" s="857">
        <v>77</v>
      </c>
      <c r="L130" s="857">
        <v>0</v>
      </c>
      <c r="M130" s="857">
        <v>0</v>
      </c>
      <c r="N130" s="856">
        <f>F130+G130+H130+I130-J130+K130-L130-M130</f>
        <v>2001</v>
      </c>
      <c r="O130" s="918"/>
      <c r="P130" s="920"/>
      <c r="Q130" s="918"/>
    </row>
    <row r="131" spans="1:17" s="832" customFormat="1" ht="18.75" customHeight="1">
      <c r="A131" s="852">
        <v>3123093</v>
      </c>
      <c r="B131" s="853" t="s">
        <v>1324</v>
      </c>
      <c r="C131" s="872" t="s">
        <v>1102</v>
      </c>
      <c r="D131" s="908" t="s">
        <v>93</v>
      </c>
      <c r="E131" s="873">
        <v>15</v>
      </c>
      <c r="F131" s="857">
        <v>2205</v>
      </c>
      <c r="G131" s="857">
        <v>0</v>
      </c>
      <c r="H131" s="857">
        <v>0</v>
      </c>
      <c r="I131" s="857">
        <v>0</v>
      </c>
      <c r="J131" s="857">
        <v>0</v>
      </c>
      <c r="K131" s="857">
        <v>39</v>
      </c>
      <c r="L131" s="857">
        <v>0</v>
      </c>
      <c r="M131" s="857">
        <v>0</v>
      </c>
      <c r="N131" s="856">
        <f>F131+G131+H131+I131-J131+K131-L131-M131</f>
        <v>2244</v>
      </c>
      <c r="O131" s="918"/>
      <c r="P131" s="920"/>
      <c r="Q131" s="918"/>
    </row>
    <row r="132" spans="1:17" s="832" customFormat="1" ht="18.75" customHeight="1">
      <c r="A132" s="858" t="s">
        <v>69</v>
      </c>
      <c r="B132" s="859"/>
      <c r="C132" s="860"/>
      <c r="D132" s="909"/>
      <c r="E132" s="861"/>
      <c r="F132" s="875">
        <f aca="true" t="shared" si="17" ref="F132:N132">SUM(F129:F131)</f>
        <v>5090</v>
      </c>
      <c r="G132" s="875">
        <f t="shared" si="17"/>
        <v>0</v>
      </c>
      <c r="H132" s="875">
        <f t="shared" si="17"/>
        <v>0</v>
      </c>
      <c r="I132" s="875">
        <f t="shared" si="17"/>
        <v>0</v>
      </c>
      <c r="J132" s="875">
        <f t="shared" si="17"/>
        <v>0</v>
      </c>
      <c r="K132" s="875">
        <f t="shared" si="17"/>
        <v>266</v>
      </c>
      <c r="L132" s="875">
        <f t="shared" si="17"/>
        <v>0</v>
      </c>
      <c r="M132" s="875">
        <f t="shared" si="17"/>
        <v>0</v>
      </c>
      <c r="N132" s="875">
        <f t="shared" si="17"/>
        <v>5356</v>
      </c>
      <c r="O132" s="875">
        <f>N131</f>
        <v>2244</v>
      </c>
      <c r="P132" s="875">
        <f>N129+N130</f>
        <v>3112</v>
      </c>
      <c r="Q132" s="918"/>
    </row>
    <row r="133" spans="1:17" s="832" customFormat="1" ht="18.75" customHeight="1">
      <c r="A133" s="847"/>
      <c r="B133" s="848"/>
      <c r="C133" s="849" t="s">
        <v>96</v>
      </c>
      <c r="D133" s="907"/>
      <c r="E133" s="850"/>
      <c r="F133" s="851"/>
      <c r="G133" s="851"/>
      <c r="H133" s="851"/>
      <c r="I133" s="851"/>
      <c r="J133" s="851"/>
      <c r="K133" s="851"/>
      <c r="L133" s="851"/>
      <c r="M133" s="851"/>
      <c r="N133" s="851"/>
      <c r="O133" s="918"/>
      <c r="P133" s="918"/>
      <c r="Q133" s="918"/>
    </row>
    <row r="134" spans="1:17" s="832" customFormat="1" ht="18.75" customHeight="1">
      <c r="A134" s="852">
        <v>3123102</v>
      </c>
      <c r="B134" s="853" t="s">
        <v>1029</v>
      </c>
      <c r="C134" s="854" t="s">
        <v>1101</v>
      </c>
      <c r="D134" s="872" t="s">
        <v>93</v>
      </c>
      <c r="E134" s="855">
        <v>15</v>
      </c>
      <c r="F134" s="856">
        <v>2205</v>
      </c>
      <c r="G134" s="856">
        <v>0</v>
      </c>
      <c r="H134" s="856">
        <v>0</v>
      </c>
      <c r="I134" s="856">
        <v>0</v>
      </c>
      <c r="J134" s="856">
        <v>0</v>
      </c>
      <c r="K134" s="856">
        <v>39</v>
      </c>
      <c r="L134" s="856">
        <v>0</v>
      </c>
      <c r="M134" s="856">
        <v>0</v>
      </c>
      <c r="N134" s="856">
        <f>F134+G134+H134+I134-J134+K134-L134-M134</f>
        <v>2244</v>
      </c>
      <c r="O134" s="920"/>
      <c r="P134" s="918"/>
      <c r="Q134" s="918"/>
    </row>
    <row r="135" spans="1:17" s="832" customFormat="1" ht="18.75" customHeight="1">
      <c r="A135" s="852">
        <v>95</v>
      </c>
      <c r="B135" s="853" t="s">
        <v>1362</v>
      </c>
      <c r="C135" s="872" t="s">
        <v>1103</v>
      </c>
      <c r="D135" s="908" t="s">
        <v>935</v>
      </c>
      <c r="E135" s="873">
        <v>15</v>
      </c>
      <c r="F135" s="857">
        <f>EVENTUAL!F102</f>
        <v>2396</v>
      </c>
      <c r="G135" s="857">
        <f>EVENTUAL!G102</f>
        <v>0</v>
      </c>
      <c r="H135" s="857">
        <f>EVENTUAL!H102</f>
        <v>0</v>
      </c>
      <c r="I135" s="857">
        <f>EVENTUAL!I102</f>
        <v>0</v>
      </c>
      <c r="J135" s="857">
        <f>EVENTUAL!J102</f>
        <v>0</v>
      </c>
      <c r="K135" s="857">
        <f>EVENTUAL!K102</f>
        <v>4</v>
      </c>
      <c r="L135" s="857">
        <f>EVENTUAL!L102</f>
        <v>0</v>
      </c>
      <c r="M135" s="856">
        <v>0</v>
      </c>
      <c r="N135" s="856">
        <f>F135+G135+H135+I135-J135+K135-L135-M135</f>
        <v>2400</v>
      </c>
      <c r="O135" s="918"/>
      <c r="P135" s="918"/>
      <c r="Q135" s="918"/>
    </row>
    <row r="136" spans="1:17" s="832" customFormat="1" ht="18.75" customHeight="1">
      <c r="A136" s="852">
        <v>149</v>
      </c>
      <c r="B136" s="853" t="s">
        <v>939</v>
      </c>
      <c r="C136" s="854" t="s">
        <v>1103</v>
      </c>
      <c r="D136" s="872" t="s">
        <v>11</v>
      </c>
      <c r="E136" s="855">
        <v>15</v>
      </c>
      <c r="F136" s="857">
        <f>EVENTUAL!F103</f>
        <v>1638</v>
      </c>
      <c r="G136" s="857">
        <f>EVENTUAL!G103</f>
        <v>0</v>
      </c>
      <c r="H136" s="857">
        <f>EVENTUAL!H103</f>
        <v>0</v>
      </c>
      <c r="I136" s="857">
        <f>EVENTUAL!I103</f>
        <v>0</v>
      </c>
      <c r="J136" s="857">
        <f>EVENTUAL!J103</f>
        <v>0</v>
      </c>
      <c r="K136" s="857">
        <f>EVENTUAL!K103</f>
        <v>107</v>
      </c>
      <c r="L136" s="857">
        <f>EVENTUAL!L103</f>
        <v>0</v>
      </c>
      <c r="M136" s="856">
        <v>0</v>
      </c>
      <c r="N136" s="856">
        <f>F136+G136+H136+I136-J136+K136-L136-M136</f>
        <v>1745</v>
      </c>
      <c r="O136" s="918"/>
      <c r="P136" s="920"/>
      <c r="Q136" s="918"/>
    </row>
    <row r="137" spans="1:17" s="832" customFormat="1" ht="18.75" customHeight="1">
      <c r="A137" s="858" t="s">
        <v>69</v>
      </c>
      <c r="B137" s="859"/>
      <c r="C137" s="863"/>
      <c r="D137" s="860"/>
      <c r="E137" s="864"/>
      <c r="F137" s="884">
        <f>SUM(F134:F136)</f>
        <v>6239</v>
      </c>
      <c r="G137" s="884">
        <f aca="true" t="shared" si="18" ref="G137:N137">SUM(G134:G136)</f>
        <v>0</v>
      </c>
      <c r="H137" s="884">
        <f t="shared" si="18"/>
        <v>0</v>
      </c>
      <c r="I137" s="884">
        <f t="shared" si="18"/>
        <v>0</v>
      </c>
      <c r="J137" s="884">
        <f t="shared" si="18"/>
        <v>0</v>
      </c>
      <c r="K137" s="884">
        <f t="shared" si="18"/>
        <v>150</v>
      </c>
      <c r="L137" s="884">
        <f t="shared" si="18"/>
        <v>0</v>
      </c>
      <c r="M137" s="884">
        <f t="shared" si="18"/>
        <v>0</v>
      </c>
      <c r="N137" s="884">
        <f t="shared" si="18"/>
        <v>6389</v>
      </c>
      <c r="O137" s="1074">
        <f>N134</f>
        <v>2244</v>
      </c>
      <c r="P137" s="884">
        <f>SUM(N135:N136)</f>
        <v>4145</v>
      </c>
      <c r="Q137" s="918"/>
    </row>
    <row r="138" spans="1:17" s="832" customFormat="1" ht="18.75" customHeight="1">
      <c r="A138" s="847"/>
      <c r="B138" s="848"/>
      <c r="C138" s="849" t="s">
        <v>98</v>
      </c>
      <c r="D138" s="907"/>
      <c r="E138" s="865"/>
      <c r="F138" s="866"/>
      <c r="G138" s="866"/>
      <c r="H138" s="866"/>
      <c r="I138" s="866"/>
      <c r="J138" s="866"/>
      <c r="K138" s="866"/>
      <c r="L138" s="866"/>
      <c r="M138" s="866"/>
      <c r="N138" s="866"/>
      <c r="O138" s="918"/>
      <c r="P138" s="918"/>
      <c r="Q138" s="918"/>
    </row>
    <row r="139" spans="1:17" s="832" customFormat="1" ht="18.75" customHeight="1">
      <c r="A139" s="852">
        <v>3123112</v>
      </c>
      <c r="B139" s="853" t="s">
        <v>1031</v>
      </c>
      <c r="C139" s="854" t="s">
        <v>1101</v>
      </c>
      <c r="D139" s="872" t="s">
        <v>93</v>
      </c>
      <c r="E139" s="855">
        <v>15</v>
      </c>
      <c r="F139" s="856">
        <v>2205</v>
      </c>
      <c r="G139" s="856">
        <v>0</v>
      </c>
      <c r="H139" s="856">
        <v>0</v>
      </c>
      <c r="I139" s="856">
        <v>0</v>
      </c>
      <c r="J139" s="856">
        <v>0</v>
      </c>
      <c r="K139" s="856">
        <v>39</v>
      </c>
      <c r="L139" s="856">
        <v>0</v>
      </c>
      <c r="M139" s="856">
        <v>0</v>
      </c>
      <c r="N139" s="856">
        <f>F139+G139+H139+I139-J139+K139-L139-M139</f>
        <v>2244</v>
      </c>
      <c r="O139" s="920"/>
      <c r="P139" s="918"/>
      <c r="Q139" s="918"/>
    </row>
    <row r="140" spans="1:17" s="832" customFormat="1" ht="18.75" customHeight="1">
      <c r="A140" s="885" t="s">
        <v>69</v>
      </c>
      <c r="B140" s="891"/>
      <c r="C140" s="892"/>
      <c r="D140" s="897"/>
      <c r="E140" s="893"/>
      <c r="F140" s="889">
        <f>F139</f>
        <v>2205</v>
      </c>
      <c r="G140" s="889">
        <f aca="true" t="shared" si="19" ref="G140:P140">G139</f>
        <v>0</v>
      </c>
      <c r="H140" s="889">
        <f t="shared" si="19"/>
        <v>0</v>
      </c>
      <c r="I140" s="889">
        <f t="shared" si="19"/>
        <v>0</v>
      </c>
      <c r="J140" s="889">
        <f t="shared" si="19"/>
        <v>0</v>
      </c>
      <c r="K140" s="889">
        <f t="shared" si="19"/>
        <v>39</v>
      </c>
      <c r="L140" s="889">
        <f t="shared" si="19"/>
        <v>0</v>
      </c>
      <c r="M140" s="889">
        <f t="shared" si="19"/>
        <v>0</v>
      </c>
      <c r="N140" s="889">
        <f t="shared" si="19"/>
        <v>2244</v>
      </c>
      <c r="O140" s="889">
        <f>N139</f>
        <v>2244</v>
      </c>
      <c r="P140" s="889">
        <f t="shared" si="19"/>
        <v>0</v>
      </c>
      <c r="Q140" s="918"/>
    </row>
    <row r="141" spans="1:17" s="832" customFormat="1" ht="18.75" customHeight="1">
      <c r="A141" s="847"/>
      <c r="B141" s="848"/>
      <c r="C141" s="849" t="s">
        <v>99</v>
      </c>
      <c r="D141" s="907"/>
      <c r="E141" s="865"/>
      <c r="F141" s="866"/>
      <c r="G141" s="866"/>
      <c r="H141" s="866"/>
      <c r="I141" s="866"/>
      <c r="J141" s="866"/>
      <c r="K141" s="866"/>
      <c r="L141" s="866"/>
      <c r="M141" s="866"/>
      <c r="N141" s="866"/>
      <c r="O141" s="918"/>
      <c r="P141" s="918"/>
      <c r="Q141" s="918"/>
    </row>
    <row r="142" spans="1:17" s="832" customFormat="1" ht="18.75" customHeight="1">
      <c r="A142" s="852">
        <v>3123121</v>
      </c>
      <c r="B142" s="853" t="s">
        <v>484</v>
      </c>
      <c r="C142" s="854" t="s">
        <v>1101</v>
      </c>
      <c r="D142" s="872" t="s">
        <v>93</v>
      </c>
      <c r="E142" s="855">
        <v>15</v>
      </c>
      <c r="F142" s="856">
        <v>2205</v>
      </c>
      <c r="G142" s="856">
        <v>0</v>
      </c>
      <c r="H142" s="856">
        <v>0</v>
      </c>
      <c r="I142" s="856">
        <v>0</v>
      </c>
      <c r="J142" s="856">
        <v>0</v>
      </c>
      <c r="K142" s="856">
        <v>39</v>
      </c>
      <c r="L142" s="856">
        <v>0</v>
      </c>
      <c r="M142" s="856">
        <v>0.2</v>
      </c>
      <c r="N142" s="856">
        <f>F142+G142+H142+I142-J142+K142-L142-M142</f>
        <v>2243.8</v>
      </c>
      <c r="O142" s="920"/>
      <c r="P142" s="918"/>
      <c r="Q142" s="918"/>
    </row>
    <row r="143" spans="1:17" s="832" customFormat="1" ht="18.75" customHeight="1">
      <c r="A143" s="885" t="s">
        <v>69</v>
      </c>
      <c r="B143" s="891"/>
      <c r="C143" s="892"/>
      <c r="D143" s="897"/>
      <c r="E143" s="893"/>
      <c r="F143" s="889">
        <f>F142</f>
        <v>2205</v>
      </c>
      <c r="G143" s="889">
        <f aca="true" t="shared" si="20" ref="G143:L143">G142</f>
        <v>0</v>
      </c>
      <c r="H143" s="889">
        <f t="shared" si="20"/>
        <v>0</v>
      </c>
      <c r="I143" s="889">
        <f t="shared" si="20"/>
        <v>0</v>
      </c>
      <c r="J143" s="889">
        <f>J142</f>
        <v>0</v>
      </c>
      <c r="K143" s="889">
        <f>K142</f>
        <v>39</v>
      </c>
      <c r="L143" s="889">
        <f t="shared" si="20"/>
        <v>0</v>
      </c>
      <c r="M143" s="889">
        <f>M142</f>
        <v>0.2</v>
      </c>
      <c r="N143" s="889">
        <f>N142</f>
        <v>2243.8</v>
      </c>
      <c r="O143" s="889">
        <f>N142</f>
        <v>2243.8</v>
      </c>
      <c r="P143" s="889">
        <f>P142</f>
        <v>0</v>
      </c>
      <c r="Q143" s="918"/>
    </row>
    <row r="144" spans="1:17" s="832" customFormat="1" ht="18.75" customHeight="1">
      <c r="A144" s="847"/>
      <c r="B144" s="848"/>
      <c r="C144" s="849" t="s">
        <v>100</v>
      </c>
      <c r="D144" s="907"/>
      <c r="E144" s="865"/>
      <c r="F144" s="866"/>
      <c r="G144" s="866"/>
      <c r="H144" s="866"/>
      <c r="I144" s="866"/>
      <c r="J144" s="866"/>
      <c r="K144" s="866"/>
      <c r="L144" s="866"/>
      <c r="M144" s="866"/>
      <c r="N144" s="866"/>
      <c r="O144" s="918"/>
      <c r="P144" s="918"/>
      <c r="Q144" s="918"/>
    </row>
    <row r="145" spans="1:17" s="832" customFormat="1" ht="18.75" customHeight="1">
      <c r="A145" s="852">
        <v>3123132</v>
      </c>
      <c r="B145" s="853" t="s">
        <v>1033</v>
      </c>
      <c r="C145" s="854" t="s">
        <v>1101</v>
      </c>
      <c r="D145" s="872" t="s">
        <v>93</v>
      </c>
      <c r="E145" s="855">
        <v>15</v>
      </c>
      <c r="F145" s="856">
        <f>'BASE Y CONFIANZA'!F110</f>
        <v>2205</v>
      </c>
      <c r="G145" s="856">
        <f>'BASE Y CONFIANZA'!G110</f>
        <v>0</v>
      </c>
      <c r="H145" s="856">
        <f>'BASE Y CONFIANZA'!H110</f>
        <v>0</v>
      </c>
      <c r="I145" s="856">
        <f>'BASE Y CONFIANZA'!I110</f>
        <v>0</v>
      </c>
      <c r="J145" s="856">
        <f>'BASE Y CONFIANZA'!J110</f>
        <v>0</v>
      </c>
      <c r="K145" s="856">
        <f>'BASE Y CONFIANZA'!K110</f>
        <v>39</v>
      </c>
      <c r="L145" s="856">
        <f>'BASE Y CONFIANZA'!L110</f>
        <v>0</v>
      </c>
      <c r="M145" s="856">
        <f>'BASE Y CONFIANZA'!M110</f>
        <v>0</v>
      </c>
      <c r="N145" s="856">
        <f>F145+G145+H145+I145-J145+K145-L145-M145</f>
        <v>2244</v>
      </c>
      <c r="O145" s="920"/>
      <c r="P145" s="918"/>
      <c r="Q145" s="918"/>
    </row>
    <row r="146" spans="1:17" s="832" customFormat="1" ht="18.75" customHeight="1">
      <c r="A146" s="852">
        <v>116</v>
      </c>
      <c r="B146" s="853" t="s">
        <v>1382</v>
      </c>
      <c r="C146" s="854" t="s">
        <v>1103</v>
      </c>
      <c r="D146" s="872" t="s">
        <v>11</v>
      </c>
      <c r="E146" s="855">
        <v>15</v>
      </c>
      <c r="F146" s="856">
        <f>EVENTUAL!F106</f>
        <v>842</v>
      </c>
      <c r="G146" s="856">
        <f>EVENTUAL!G106</f>
        <v>0</v>
      </c>
      <c r="H146" s="856">
        <f>EVENTUAL!H106</f>
        <v>0</v>
      </c>
      <c r="I146" s="856">
        <f>EVENTUAL!I106</f>
        <v>0</v>
      </c>
      <c r="J146" s="856">
        <f>EVENTUAL!J106</f>
        <v>0</v>
      </c>
      <c r="K146" s="856">
        <f>EVENTUAL!K106</f>
        <v>158</v>
      </c>
      <c r="L146" s="856">
        <f>EVENTUAL!L106</f>
        <v>0</v>
      </c>
      <c r="M146" s="856">
        <f>EVENTUAL!M106</f>
        <v>0</v>
      </c>
      <c r="N146" s="856">
        <f>F146+G146+H146+I146-J146+K146-L146-M146</f>
        <v>1000</v>
      </c>
      <c r="O146" s="920"/>
      <c r="P146" s="918"/>
      <c r="Q146" s="918"/>
    </row>
    <row r="147" spans="1:17" s="832" customFormat="1" ht="18.75" customHeight="1">
      <c r="A147" s="885" t="s">
        <v>69</v>
      </c>
      <c r="B147" s="891"/>
      <c r="C147" s="892"/>
      <c r="D147" s="897"/>
      <c r="E147" s="893"/>
      <c r="F147" s="889">
        <f>SUM(F145:F146)</f>
        <v>3047</v>
      </c>
      <c r="G147" s="889">
        <f aca="true" t="shared" si="21" ref="G147:L147">SUM(G145:G146)</f>
        <v>0</v>
      </c>
      <c r="H147" s="889">
        <f t="shared" si="21"/>
        <v>0</v>
      </c>
      <c r="I147" s="889">
        <f t="shared" si="21"/>
        <v>0</v>
      </c>
      <c r="J147" s="889">
        <f t="shared" si="21"/>
        <v>0</v>
      </c>
      <c r="K147" s="889">
        <f t="shared" si="21"/>
        <v>197</v>
      </c>
      <c r="L147" s="889">
        <f t="shared" si="21"/>
        <v>0</v>
      </c>
      <c r="M147" s="889">
        <f>SUM(M145:M146)</f>
        <v>0</v>
      </c>
      <c r="N147" s="889">
        <f>SUM(N145:N146)</f>
        <v>3244</v>
      </c>
      <c r="O147" s="889">
        <f>N145</f>
        <v>2244</v>
      </c>
      <c r="P147" s="889">
        <f>N146</f>
        <v>1000</v>
      </c>
      <c r="Q147" s="918"/>
    </row>
    <row r="148" spans="1:17" s="832" customFormat="1" ht="18.75" customHeight="1">
      <c r="A148" s="847"/>
      <c r="B148" s="848"/>
      <c r="C148" s="849" t="s">
        <v>1397</v>
      </c>
      <c r="D148" s="907"/>
      <c r="E148" s="865"/>
      <c r="F148" s="866"/>
      <c r="G148" s="866"/>
      <c r="H148" s="866"/>
      <c r="I148" s="866"/>
      <c r="J148" s="866"/>
      <c r="K148" s="866"/>
      <c r="L148" s="866"/>
      <c r="M148" s="866"/>
      <c r="N148" s="866"/>
      <c r="O148" s="918"/>
      <c r="P148" s="918"/>
      <c r="Q148" s="918"/>
    </row>
    <row r="149" spans="1:17" s="832" customFormat="1" ht="18.75" customHeight="1">
      <c r="A149" s="852">
        <v>64</v>
      </c>
      <c r="B149" s="853" t="s">
        <v>1320</v>
      </c>
      <c r="C149" s="854" t="s">
        <v>1103</v>
      </c>
      <c r="D149" s="872" t="s">
        <v>1315</v>
      </c>
      <c r="E149" s="855">
        <v>15</v>
      </c>
      <c r="F149" s="856">
        <f>EVENTUAL!F117</f>
        <v>3467</v>
      </c>
      <c r="G149" s="856">
        <f>EVENTUAL!G117</f>
        <v>0</v>
      </c>
      <c r="H149" s="856">
        <f>EVENTUAL!H117</f>
        <v>0</v>
      </c>
      <c r="I149" s="856">
        <f>EVENTUAL!I117</f>
        <v>0</v>
      </c>
      <c r="J149" s="856">
        <f>EVENTUAL!J117</f>
        <v>148</v>
      </c>
      <c r="K149" s="856">
        <f>EVENTUAL!K117</f>
        <v>0</v>
      </c>
      <c r="L149" s="856">
        <f>EVENTUAL!L117</f>
        <v>0</v>
      </c>
      <c r="M149" s="856">
        <f>EVENTUAL!M117</f>
        <v>0</v>
      </c>
      <c r="N149" s="856">
        <f>F149+G149+H149+I149-J149+K149-L149-M149</f>
        <v>3319</v>
      </c>
      <c r="O149" s="918"/>
      <c r="P149" s="918"/>
      <c r="Q149" s="918"/>
    </row>
    <row r="150" spans="1:17" s="832" customFormat="1" ht="18.75" customHeight="1">
      <c r="A150" s="885" t="s">
        <v>69</v>
      </c>
      <c r="B150" s="891"/>
      <c r="C150" s="892"/>
      <c r="D150" s="897"/>
      <c r="E150" s="893"/>
      <c r="F150" s="889">
        <f>F149</f>
        <v>3467</v>
      </c>
      <c r="G150" s="889">
        <f aca="true" t="shared" si="22" ref="G150:N150">G149</f>
        <v>0</v>
      </c>
      <c r="H150" s="889">
        <f t="shared" si="22"/>
        <v>0</v>
      </c>
      <c r="I150" s="889">
        <f t="shared" si="22"/>
        <v>0</v>
      </c>
      <c r="J150" s="889">
        <f t="shared" si="22"/>
        <v>148</v>
      </c>
      <c r="K150" s="889">
        <f t="shared" si="22"/>
        <v>0</v>
      </c>
      <c r="L150" s="889">
        <f t="shared" si="22"/>
        <v>0</v>
      </c>
      <c r="M150" s="889">
        <f t="shared" si="22"/>
        <v>0</v>
      </c>
      <c r="N150" s="889">
        <f t="shared" si="22"/>
        <v>3319</v>
      </c>
      <c r="O150" s="889"/>
      <c r="P150" s="889">
        <f>SUM(N150)</f>
        <v>3319</v>
      </c>
      <c r="Q150" s="918"/>
    </row>
    <row r="151" spans="1:17" s="832" customFormat="1" ht="18.75" customHeight="1">
      <c r="A151" s="847"/>
      <c r="B151" s="848"/>
      <c r="C151" s="849" t="s">
        <v>5</v>
      </c>
      <c r="D151" s="907"/>
      <c r="E151" s="850"/>
      <c r="F151" s="851"/>
      <c r="G151" s="851"/>
      <c r="H151" s="851"/>
      <c r="I151" s="851"/>
      <c r="J151" s="851"/>
      <c r="K151" s="851"/>
      <c r="L151" s="851"/>
      <c r="M151" s="851"/>
      <c r="N151" s="851"/>
      <c r="O151" s="918"/>
      <c r="P151" s="918"/>
      <c r="Q151" s="918"/>
    </row>
    <row r="152" spans="1:17" s="832" customFormat="1" ht="18.75" customHeight="1">
      <c r="A152" s="852">
        <v>320002</v>
      </c>
      <c r="B152" s="853" t="s">
        <v>651</v>
      </c>
      <c r="C152" s="881" t="s">
        <v>1101</v>
      </c>
      <c r="D152" s="908" t="s">
        <v>652</v>
      </c>
      <c r="E152" s="855">
        <v>15</v>
      </c>
      <c r="F152" s="856">
        <f>'BASE Y CONFIANZA'!F123</f>
        <v>3467</v>
      </c>
      <c r="G152" s="856">
        <f>'BASE Y CONFIANZA'!G123</f>
        <v>0</v>
      </c>
      <c r="H152" s="856">
        <f>'BASE Y CONFIANZA'!H123</f>
        <v>0</v>
      </c>
      <c r="I152" s="856">
        <f>'BASE Y CONFIANZA'!I123</f>
        <v>0</v>
      </c>
      <c r="J152" s="856">
        <f>'BASE Y CONFIANZA'!J123</f>
        <v>148</v>
      </c>
      <c r="K152" s="856">
        <f>'BASE Y CONFIANZA'!K123</f>
        <v>0</v>
      </c>
      <c r="L152" s="856">
        <f>'BASE Y CONFIANZA'!L123</f>
        <v>0</v>
      </c>
      <c r="M152" s="856">
        <v>0</v>
      </c>
      <c r="N152" s="856">
        <f>F152+G152+H152+I152-J152+K152-L152-M152</f>
        <v>3319</v>
      </c>
      <c r="O152" s="918"/>
      <c r="P152" s="918"/>
      <c r="Q152" s="918"/>
    </row>
    <row r="153" spans="1:17" s="832" customFormat="1" ht="18.75" customHeight="1">
      <c r="A153" s="852">
        <v>3130101</v>
      </c>
      <c r="B153" s="853" t="s">
        <v>434</v>
      </c>
      <c r="C153" s="854" t="s">
        <v>1102</v>
      </c>
      <c r="D153" s="872" t="s">
        <v>53</v>
      </c>
      <c r="E153" s="855">
        <v>15</v>
      </c>
      <c r="F153" s="856">
        <f>'BASE Y CONFIANZA'!F124</f>
        <v>3549</v>
      </c>
      <c r="G153" s="856">
        <f>'BASE Y CONFIANZA'!G124</f>
        <v>0</v>
      </c>
      <c r="H153" s="856">
        <f>'BASE Y CONFIANZA'!H124</f>
        <v>0</v>
      </c>
      <c r="I153" s="856">
        <f>'BASE Y CONFIANZA'!I124</f>
        <v>0</v>
      </c>
      <c r="J153" s="856">
        <f>'BASE Y CONFIANZA'!J124</f>
        <v>175</v>
      </c>
      <c r="K153" s="856">
        <f>'BASE Y CONFIANZA'!K124</f>
        <v>0</v>
      </c>
      <c r="L153" s="856">
        <f>'BASE Y CONFIANZA'!L124</f>
        <v>0</v>
      </c>
      <c r="M153" s="856">
        <v>0</v>
      </c>
      <c r="N153" s="856">
        <f>F153+G153+H153+I153-J153+K153-L153-M153</f>
        <v>3374</v>
      </c>
      <c r="O153" s="918"/>
      <c r="P153" s="918"/>
      <c r="Q153" s="918"/>
    </row>
    <row r="154" spans="1:17" s="832" customFormat="1" ht="18.75" customHeight="1">
      <c r="A154" s="852">
        <v>3130102</v>
      </c>
      <c r="B154" s="853" t="s">
        <v>102</v>
      </c>
      <c r="C154" s="854" t="s">
        <v>1102</v>
      </c>
      <c r="D154" s="872" t="s">
        <v>53</v>
      </c>
      <c r="E154" s="855">
        <v>15</v>
      </c>
      <c r="F154" s="856">
        <f>'BASE Y CONFIANZA'!F125</f>
        <v>3549</v>
      </c>
      <c r="G154" s="856">
        <f>'BASE Y CONFIANZA'!G125</f>
        <v>0</v>
      </c>
      <c r="H154" s="856">
        <f>'BASE Y CONFIANZA'!H125</f>
        <v>0</v>
      </c>
      <c r="I154" s="856">
        <f>'BASE Y CONFIANZA'!I125</f>
        <v>0</v>
      </c>
      <c r="J154" s="856">
        <f>'BASE Y CONFIANZA'!J125</f>
        <v>175</v>
      </c>
      <c r="K154" s="856">
        <f>'BASE Y CONFIANZA'!K125</f>
        <v>0</v>
      </c>
      <c r="L154" s="856">
        <f>'BASE Y CONFIANZA'!L125</f>
        <v>0</v>
      </c>
      <c r="M154" s="856">
        <v>0</v>
      </c>
      <c r="N154" s="856">
        <f>F154+G154+H154+I154-J154+K154-L154-M154</f>
        <v>3374</v>
      </c>
      <c r="O154" s="918"/>
      <c r="P154" s="918"/>
      <c r="Q154" s="918"/>
    </row>
    <row r="155" spans="1:17" s="832" customFormat="1" ht="18.75" customHeight="1">
      <c r="A155" s="852">
        <v>5200001</v>
      </c>
      <c r="B155" s="853" t="s">
        <v>104</v>
      </c>
      <c r="C155" s="854" t="s">
        <v>1102</v>
      </c>
      <c r="D155" s="872" t="s">
        <v>53</v>
      </c>
      <c r="E155" s="855">
        <v>15</v>
      </c>
      <c r="F155" s="856">
        <f>'BASE Y CONFIANZA'!F126</f>
        <v>4750</v>
      </c>
      <c r="G155" s="856">
        <f>'BASE Y CONFIANZA'!G126</f>
        <v>0</v>
      </c>
      <c r="H155" s="856">
        <f>'BASE Y CONFIANZA'!H126</f>
        <v>0</v>
      </c>
      <c r="I155" s="856">
        <f>'BASE Y CONFIANZA'!I126</f>
        <v>0</v>
      </c>
      <c r="J155" s="856">
        <f>'BASE Y CONFIANZA'!J126</f>
        <v>479</v>
      </c>
      <c r="K155" s="856">
        <f>'BASE Y CONFIANZA'!K126</f>
        <v>0</v>
      </c>
      <c r="L155" s="856">
        <f>'BASE Y CONFIANZA'!L126</f>
        <v>0</v>
      </c>
      <c r="M155" s="856">
        <v>0</v>
      </c>
      <c r="N155" s="856">
        <f>F155+G155+H155+I155-J155+K155-L155-M155</f>
        <v>4271</v>
      </c>
      <c r="O155" s="920"/>
      <c r="P155" s="918"/>
      <c r="Q155" s="918"/>
    </row>
    <row r="156" spans="1:17" s="832" customFormat="1" ht="18.75" customHeight="1">
      <c r="A156" s="852">
        <v>251</v>
      </c>
      <c r="B156" s="894" t="s">
        <v>864</v>
      </c>
      <c r="C156" s="872" t="s">
        <v>1103</v>
      </c>
      <c r="D156" s="908" t="s">
        <v>53</v>
      </c>
      <c r="E156" s="873">
        <v>15</v>
      </c>
      <c r="F156" s="856">
        <f>EVENTUAL!F120</f>
        <v>2210</v>
      </c>
      <c r="G156" s="856">
        <f>EVENTUAL!G120</f>
        <v>0</v>
      </c>
      <c r="H156" s="856">
        <f>EVENTUAL!H120</f>
        <v>0</v>
      </c>
      <c r="I156" s="856">
        <f>EVENTUAL!I120</f>
        <v>0</v>
      </c>
      <c r="J156" s="856">
        <f>EVENTUAL!J120</f>
        <v>0</v>
      </c>
      <c r="K156" s="856">
        <f>EVENTUAL!K120</f>
        <v>38</v>
      </c>
      <c r="L156" s="856">
        <f>EVENTUAL!L120</f>
        <v>0</v>
      </c>
      <c r="M156" s="856">
        <f>EVENTUAL!M120</f>
        <v>0</v>
      </c>
      <c r="N156" s="856">
        <f>F156+G156+H156+I156-J156+K156-L156-M156</f>
        <v>2248</v>
      </c>
      <c r="O156" s="918"/>
      <c r="P156" s="920"/>
      <c r="Q156" s="918"/>
    </row>
    <row r="157" spans="1:17" s="832" customFormat="1" ht="18.75" customHeight="1">
      <c r="A157" s="885" t="s">
        <v>69</v>
      </c>
      <c r="B157" s="891"/>
      <c r="C157" s="892"/>
      <c r="D157" s="897"/>
      <c r="E157" s="893"/>
      <c r="F157" s="889">
        <f>SUM(F152:F156)</f>
        <v>17525</v>
      </c>
      <c r="G157" s="889">
        <f aca="true" t="shared" si="23" ref="G157:M157">SUM(G152:G156)</f>
        <v>0</v>
      </c>
      <c r="H157" s="889">
        <f t="shared" si="23"/>
        <v>0</v>
      </c>
      <c r="I157" s="889">
        <f t="shared" si="23"/>
        <v>0</v>
      </c>
      <c r="J157" s="889">
        <f>SUM(J152:J156)</f>
        <v>977</v>
      </c>
      <c r="K157" s="889">
        <f t="shared" si="23"/>
        <v>38</v>
      </c>
      <c r="L157" s="889">
        <f t="shared" si="23"/>
        <v>0</v>
      </c>
      <c r="M157" s="889">
        <f t="shared" si="23"/>
        <v>0</v>
      </c>
      <c r="N157" s="889">
        <f>SUM(N152:N156)</f>
        <v>16586</v>
      </c>
      <c r="O157" s="889">
        <f>SUM(N152:N155)</f>
        <v>14338</v>
      </c>
      <c r="P157" s="889">
        <f>N156</f>
        <v>2248</v>
      </c>
      <c r="Q157" s="918"/>
    </row>
    <row r="158" spans="1:17" s="832" customFormat="1" ht="18.75" customHeight="1">
      <c r="A158" s="847"/>
      <c r="B158" s="848"/>
      <c r="C158" s="849" t="s">
        <v>37</v>
      </c>
      <c r="D158" s="907"/>
      <c r="E158" s="865"/>
      <c r="F158" s="866"/>
      <c r="G158" s="866"/>
      <c r="H158" s="866"/>
      <c r="I158" s="866"/>
      <c r="J158" s="866"/>
      <c r="K158" s="866"/>
      <c r="L158" s="866"/>
      <c r="M158" s="866"/>
      <c r="N158" s="866"/>
      <c r="O158" s="918"/>
      <c r="P158" s="918"/>
      <c r="Q158" s="918"/>
    </row>
    <row r="159" spans="1:17" s="832" customFormat="1" ht="18.75" customHeight="1">
      <c r="A159" s="895">
        <v>330002</v>
      </c>
      <c r="B159" s="896" t="s">
        <v>1170</v>
      </c>
      <c r="C159" s="881" t="s">
        <v>1101</v>
      </c>
      <c r="D159" s="872" t="s">
        <v>406</v>
      </c>
      <c r="E159" s="855">
        <v>15</v>
      </c>
      <c r="F159" s="856">
        <f>'BASE Y CONFIANZA'!F129</f>
        <v>3467</v>
      </c>
      <c r="G159" s="856">
        <f>'BASE Y CONFIANZA'!G129</f>
        <v>0</v>
      </c>
      <c r="H159" s="856">
        <f>'BASE Y CONFIANZA'!H129</f>
        <v>0</v>
      </c>
      <c r="I159" s="856">
        <f>'BASE Y CONFIANZA'!I129</f>
        <v>0</v>
      </c>
      <c r="J159" s="856">
        <f>'BASE Y CONFIANZA'!J129</f>
        <v>148</v>
      </c>
      <c r="K159" s="856">
        <f>'BASE Y CONFIANZA'!K129</f>
        <v>0</v>
      </c>
      <c r="L159" s="856">
        <f>'BASE Y CONFIANZA'!L129</f>
        <v>0</v>
      </c>
      <c r="M159" s="856">
        <f>'BASE Y CONFIANZA'!M129</f>
        <v>0</v>
      </c>
      <c r="N159" s="856">
        <f>F159+G159+H159+I159-J159+K159-L159-M159</f>
        <v>3319</v>
      </c>
      <c r="O159" s="918"/>
      <c r="P159" s="918"/>
      <c r="Q159" s="918"/>
    </row>
    <row r="160" spans="1:17" s="832" customFormat="1" ht="18.75" customHeight="1">
      <c r="A160" s="852">
        <v>20</v>
      </c>
      <c r="B160" s="894" t="s">
        <v>39</v>
      </c>
      <c r="C160" s="872" t="s">
        <v>1103</v>
      </c>
      <c r="D160" s="908" t="s">
        <v>40</v>
      </c>
      <c r="E160" s="873">
        <v>15</v>
      </c>
      <c r="F160" s="857">
        <f>EVENTUAL!F123</f>
        <v>3169</v>
      </c>
      <c r="G160" s="857">
        <f>EVENTUAL!G123</f>
        <v>0</v>
      </c>
      <c r="H160" s="857">
        <f>EVENTUAL!H123</f>
        <v>0</v>
      </c>
      <c r="I160" s="857">
        <f>EVENTUAL!I123</f>
        <v>0</v>
      </c>
      <c r="J160" s="857">
        <f>EVENTUAL!J123</f>
        <v>116</v>
      </c>
      <c r="K160" s="857">
        <f>EVENTUAL!K123</f>
        <v>0</v>
      </c>
      <c r="L160" s="857">
        <f>EVENTUAL!L123</f>
        <v>0</v>
      </c>
      <c r="M160" s="857">
        <f>EVENTUAL!M123</f>
        <v>0</v>
      </c>
      <c r="N160" s="856">
        <f>F160+G160+H160+I160-J160+K160-L160-M160</f>
        <v>3053</v>
      </c>
      <c r="O160" s="918"/>
      <c r="P160" s="918"/>
      <c r="Q160" s="918"/>
    </row>
    <row r="161" spans="1:17" s="832" customFormat="1" ht="18.75" customHeight="1">
      <c r="A161" s="852">
        <v>245</v>
      </c>
      <c r="B161" s="894" t="s">
        <v>829</v>
      </c>
      <c r="C161" s="872" t="s">
        <v>1103</v>
      </c>
      <c r="D161" s="908" t="s">
        <v>305</v>
      </c>
      <c r="E161" s="873">
        <v>15</v>
      </c>
      <c r="F161" s="857">
        <f>EVENTUAL!F124</f>
        <v>2509</v>
      </c>
      <c r="G161" s="857">
        <f>EVENTUAL!G124</f>
        <v>0</v>
      </c>
      <c r="H161" s="857">
        <f>EVENTUAL!H124</f>
        <v>0</v>
      </c>
      <c r="I161" s="857">
        <f>EVENTUAL!I124</f>
        <v>0</v>
      </c>
      <c r="J161" s="857">
        <f>EVENTUAL!J124</f>
        <v>9</v>
      </c>
      <c r="K161" s="857">
        <f>EVENTUAL!K124</f>
        <v>0</v>
      </c>
      <c r="L161" s="857">
        <f>EVENTUAL!L124</f>
        <v>600</v>
      </c>
      <c r="M161" s="857">
        <v>0</v>
      </c>
      <c r="N161" s="856">
        <f>F161+G161+H161+I161-J161+K161-L161-M161</f>
        <v>1900</v>
      </c>
      <c r="O161" s="918"/>
      <c r="P161" s="918"/>
      <c r="Q161" s="918"/>
    </row>
    <row r="162" spans="1:17" s="832" customFormat="1" ht="18.75" customHeight="1">
      <c r="A162" s="885" t="s">
        <v>69</v>
      </c>
      <c r="B162" s="891"/>
      <c r="C162" s="892"/>
      <c r="D162" s="897"/>
      <c r="E162" s="893"/>
      <c r="F162" s="889">
        <f aca="true" t="shared" si="24" ref="F162:N162">SUM(F159:F161)</f>
        <v>9145</v>
      </c>
      <c r="G162" s="889">
        <f t="shared" si="24"/>
        <v>0</v>
      </c>
      <c r="H162" s="889">
        <f t="shared" si="24"/>
        <v>0</v>
      </c>
      <c r="I162" s="889">
        <f t="shared" si="24"/>
        <v>0</v>
      </c>
      <c r="J162" s="889">
        <f t="shared" si="24"/>
        <v>273</v>
      </c>
      <c r="K162" s="889">
        <f t="shared" si="24"/>
        <v>0</v>
      </c>
      <c r="L162" s="889">
        <f t="shared" si="24"/>
        <v>600</v>
      </c>
      <c r="M162" s="889">
        <f t="shared" si="24"/>
        <v>0</v>
      </c>
      <c r="N162" s="889">
        <f t="shared" si="24"/>
        <v>8272</v>
      </c>
      <c r="O162" s="889">
        <f>N159</f>
        <v>3319</v>
      </c>
      <c r="P162" s="889">
        <f>SUM(N160:N161)</f>
        <v>4953</v>
      </c>
      <c r="Q162" s="918"/>
    </row>
    <row r="163" spans="1:17" s="832" customFormat="1" ht="18.75" customHeight="1">
      <c r="A163" s="847"/>
      <c r="B163" s="848"/>
      <c r="C163" s="849" t="s">
        <v>108</v>
      </c>
      <c r="D163" s="907"/>
      <c r="E163" s="865"/>
      <c r="F163" s="866"/>
      <c r="G163" s="866"/>
      <c r="H163" s="866"/>
      <c r="I163" s="866"/>
      <c r="J163" s="866"/>
      <c r="K163" s="866"/>
      <c r="L163" s="866"/>
      <c r="M163" s="866"/>
      <c r="N163" s="866"/>
      <c r="O163" s="918"/>
      <c r="P163" s="918"/>
      <c r="Q163" s="918"/>
    </row>
    <row r="164" spans="1:17" s="832" customFormat="1" ht="18.75" customHeight="1">
      <c r="A164" s="852">
        <v>340001</v>
      </c>
      <c r="B164" s="853" t="s">
        <v>653</v>
      </c>
      <c r="C164" s="881" t="s">
        <v>1101</v>
      </c>
      <c r="D164" s="908" t="s">
        <v>654</v>
      </c>
      <c r="E164" s="855">
        <v>15</v>
      </c>
      <c r="F164" s="856">
        <f>'BASE Y CONFIANZA'!F132</f>
        <v>3467</v>
      </c>
      <c r="G164" s="856">
        <f>'BASE Y CONFIANZA'!G132</f>
        <v>0</v>
      </c>
      <c r="H164" s="856">
        <f>'BASE Y CONFIANZA'!H132</f>
        <v>0</v>
      </c>
      <c r="I164" s="856">
        <f>'BASE Y CONFIANZA'!I132</f>
        <v>0</v>
      </c>
      <c r="J164" s="856">
        <f>'BASE Y CONFIANZA'!J132</f>
        <v>148</v>
      </c>
      <c r="K164" s="856">
        <f>'BASE Y CONFIANZA'!K132</f>
        <v>0</v>
      </c>
      <c r="L164" s="856">
        <f>'BASE Y CONFIANZA'!L132</f>
        <v>0</v>
      </c>
      <c r="M164" s="856">
        <f>'BASE Y CONFIANZA'!M132</f>
        <v>0</v>
      </c>
      <c r="N164" s="856">
        <f>F164+G164+H164+I164-J164+K164-L164-M164</f>
        <v>3319</v>
      </c>
      <c r="O164" s="918"/>
      <c r="P164" s="918"/>
      <c r="Q164" s="918"/>
    </row>
    <row r="165" spans="1:17" s="832" customFormat="1" ht="18.75" customHeight="1">
      <c r="A165" s="852">
        <v>44</v>
      </c>
      <c r="B165" s="853" t="s">
        <v>1224</v>
      </c>
      <c r="C165" s="881" t="s">
        <v>1103</v>
      </c>
      <c r="D165" s="908" t="s">
        <v>6</v>
      </c>
      <c r="E165" s="855">
        <v>15</v>
      </c>
      <c r="F165" s="856">
        <f>EVENTUAL!F127</f>
        <v>3221</v>
      </c>
      <c r="G165" s="856">
        <f>EVENTUAL!G127</f>
        <v>0</v>
      </c>
      <c r="H165" s="856">
        <f>EVENTUAL!H127</f>
        <v>0</v>
      </c>
      <c r="I165" s="856">
        <f>EVENTUAL!I127</f>
        <v>0</v>
      </c>
      <c r="J165" s="856">
        <f>EVENTUAL!J127</f>
        <v>121</v>
      </c>
      <c r="K165" s="856">
        <f>EVENTUAL!K127</f>
        <v>0</v>
      </c>
      <c r="L165" s="856">
        <f>EVENTUAL!L127</f>
        <v>0</v>
      </c>
      <c r="M165" s="856">
        <v>0</v>
      </c>
      <c r="N165" s="856">
        <f>F165+G165+H165+I165-J165+K165-L165-M165</f>
        <v>3100</v>
      </c>
      <c r="O165" s="918"/>
      <c r="P165" s="918"/>
      <c r="Q165" s="918"/>
    </row>
    <row r="166" spans="1:17" s="832" customFormat="1" ht="18.75" customHeight="1">
      <c r="A166" s="852">
        <v>53</v>
      </c>
      <c r="B166" s="853" t="s">
        <v>1311</v>
      </c>
      <c r="C166" s="881" t="s">
        <v>1103</v>
      </c>
      <c r="D166" s="908" t="s">
        <v>6</v>
      </c>
      <c r="E166" s="855">
        <v>15</v>
      </c>
      <c r="F166" s="856">
        <f>EVENTUAL!F128</f>
        <v>3221</v>
      </c>
      <c r="G166" s="856">
        <f>EVENTUAL!G128</f>
        <v>0</v>
      </c>
      <c r="H166" s="856">
        <f>EVENTUAL!H128</f>
        <v>0</v>
      </c>
      <c r="I166" s="856">
        <f>EVENTUAL!I128</f>
        <v>0</v>
      </c>
      <c r="J166" s="856">
        <f>EVENTUAL!J128</f>
        <v>121</v>
      </c>
      <c r="K166" s="856">
        <f>EVENTUAL!K128</f>
        <v>0</v>
      </c>
      <c r="L166" s="856">
        <f>EVENTUAL!L128</f>
        <v>0</v>
      </c>
      <c r="M166" s="856">
        <v>0</v>
      </c>
      <c r="N166" s="856">
        <f>F166+G166+H166+I166-J166+K166-L166-M166</f>
        <v>3100</v>
      </c>
      <c r="O166" s="918"/>
      <c r="P166" s="918"/>
      <c r="Q166" s="918"/>
    </row>
    <row r="167" spans="1:17" s="832" customFormat="1" ht="18.75" customHeight="1">
      <c r="A167" s="852">
        <v>229</v>
      </c>
      <c r="B167" s="853" t="s">
        <v>770</v>
      </c>
      <c r="C167" s="872" t="s">
        <v>1103</v>
      </c>
      <c r="D167" s="908" t="s">
        <v>6</v>
      </c>
      <c r="E167" s="873">
        <v>15</v>
      </c>
      <c r="F167" s="856">
        <f>EVENTUAL!F129</f>
        <v>3221</v>
      </c>
      <c r="G167" s="856">
        <f>EVENTUAL!G129</f>
        <v>0</v>
      </c>
      <c r="H167" s="856">
        <f>EVENTUAL!H129</f>
        <v>0</v>
      </c>
      <c r="I167" s="856">
        <f>EVENTUAL!I129</f>
        <v>0</v>
      </c>
      <c r="J167" s="856">
        <f>EVENTUAL!J129</f>
        <v>121</v>
      </c>
      <c r="K167" s="856">
        <f>EVENTUAL!K129</f>
        <v>0</v>
      </c>
      <c r="L167" s="856">
        <f>EVENTUAL!L129</f>
        <v>0</v>
      </c>
      <c r="M167" s="857">
        <v>0</v>
      </c>
      <c r="N167" s="856">
        <f>F167+G167+H167+I167-J167+K167-L167-M167</f>
        <v>3100</v>
      </c>
      <c r="O167" s="918"/>
      <c r="P167" s="918"/>
      <c r="Q167" s="918"/>
    </row>
    <row r="168" spans="1:17" s="832" customFormat="1" ht="18.75" customHeight="1">
      <c r="A168" s="852">
        <v>230</v>
      </c>
      <c r="B168" s="853" t="s">
        <v>771</v>
      </c>
      <c r="C168" s="872" t="s">
        <v>1103</v>
      </c>
      <c r="D168" s="908" t="s">
        <v>6</v>
      </c>
      <c r="E168" s="873">
        <v>15</v>
      </c>
      <c r="F168" s="856">
        <f>EVENTUAL!F130</f>
        <v>3221</v>
      </c>
      <c r="G168" s="856">
        <f>EVENTUAL!G130</f>
        <v>0</v>
      </c>
      <c r="H168" s="856">
        <f>EVENTUAL!H130</f>
        <v>0</v>
      </c>
      <c r="I168" s="856">
        <f>EVENTUAL!I130</f>
        <v>0</v>
      </c>
      <c r="J168" s="856">
        <f>EVENTUAL!J130</f>
        <v>121</v>
      </c>
      <c r="K168" s="856">
        <f>EVENTUAL!K130</f>
        <v>0</v>
      </c>
      <c r="L168" s="856">
        <f>EVENTUAL!L130</f>
        <v>0</v>
      </c>
      <c r="M168" s="857">
        <v>0</v>
      </c>
      <c r="N168" s="856">
        <f>F168+G168+H168+I168-J168+K168-L168-M168</f>
        <v>3100</v>
      </c>
      <c r="O168" s="918"/>
      <c r="P168" s="918"/>
      <c r="Q168" s="918"/>
    </row>
    <row r="169" spans="1:17" s="832" customFormat="1" ht="18.75" customHeight="1">
      <c r="A169" s="885" t="s">
        <v>69</v>
      </c>
      <c r="B169" s="891"/>
      <c r="C169" s="892"/>
      <c r="D169" s="897"/>
      <c r="E169" s="893"/>
      <c r="F169" s="889">
        <f aca="true" t="shared" si="25" ref="F169:L169">SUM(F164:F168)</f>
        <v>16351</v>
      </c>
      <c r="G169" s="889">
        <f t="shared" si="25"/>
        <v>0</v>
      </c>
      <c r="H169" s="889">
        <f t="shared" si="25"/>
        <v>0</v>
      </c>
      <c r="I169" s="889">
        <f t="shared" si="25"/>
        <v>0</v>
      </c>
      <c r="J169" s="889">
        <f t="shared" si="25"/>
        <v>632</v>
      </c>
      <c r="K169" s="889">
        <f t="shared" si="25"/>
        <v>0</v>
      </c>
      <c r="L169" s="889">
        <f t="shared" si="25"/>
        <v>0</v>
      </c>
      <c r="M169" s="889">
        <f>SUM(M164:M168)</f>
        <v>0</v>
      </c>
      <c r="N169" s="889">
        <f>SUM(N164:N168)</f>
        <v>15719</v>
      </c>
      <c r="O169" s="920">
        <f>SUM(N164)</f>
        <v>3319</v>
      </c>
      <c r="P169" s="920">
        <f>SUM(N165:N168)</f>
        <v>12400</v>
      </c>
      <c r="Q169" s="918"/>
    </row>
    <row r="170" spans="1:17" s="832" customFormat="1" ht="18.75" customHeight="1">
      <c r="A170" s="847"/>
      <c r="B170" s="848"/>
      <c r="C170" s="849" t="s">
        <v>109</v>
      </c>
      <c r="D170" s="907"/>
      <c r="E170" s="850"/>
      <c r="F170" s="851"/>
      <c r="G170" s="851"/>
      <c r="H170" s="851"/>
      <c r="I170" s="851"/>
      <c r="J170" s="851"/>
      <c r="K170" s="851"/>
      <c r="L170" s="851"/>
      <c r="M170" s="851"/>
      <c r="N170" s="851"/>
      <c r="O170" s="918"/>
      <c r="P170" s="918"/>
      <c r="Q170" s="918"/>
    </row>
    <row r="171" spans="1:17" s="832" customFormat="1" ht="18.75" customHeight="1">
      <c r="A171" s="852">
        <v>400001</v>
      </c>
      <c r="B171" s="853" t="s">
        <v>642</v>
      </c>
      <c r="C171" s="854" t="s">
        <v>1101</v>
      </c>
      <c r="D171" s="872" t="s">
        <v>643</v>
      </c>
      <c r="E171" s="855">
        <v>15</v>
      </c>
      <c r="F171" s="856">
        <f>'BASE Y CONFIANZA'!F143</f>
        <v>14325</v>
      </c>
      <c r="G171" s="856">
        <f>'BASE Y CONFIANZA'!G143</f>
        <v>0</v>
      </c>
      <c r="H171" s="856">
        <f>'BASE Y CONFIANZA'!H143</f>
        <v>0</v>
      </c>
      <c r="I171" s="856">
        <f>'BASE Y CONFIANZA'!I143</f>
        <v>0</v>
      </c>
      <c r="J171" s="856">
        <f>'BASE Y CONFIANZA'!J143</f>
        <v>2601</v>
      </c>
      <c r="K171" s="856">
        <f>'BASE Y CONFIANZA'!K143</f>
        <v>0</v>
      </c>
      <c r="L171" s="856">
        <f>'BASE Y CONFIANZA'!L143</f>
        <v>0</v>
      </c>
      <c r="M171" s="856">
        <f>'BASE Y CONFIANZA'!M143</f>
        <v>0</v>
      </c>
      <c r="N171" s="856">
        <f>F171+G171+H171+I171-J171+K171-L171-M171</f>
        <v>11724</v>
      </c>
      <c r="O171" s="918"/>
      <c r="P171" s="918"/>
      <c r="Q171" s="918"/>
    </row>
    <row r="172" spans="1:17" s="832" customFormat="1" ht="18.75" customHeight="1">
      <c r="A172" s="852">
        <v>2300101</v>
      </c>
      <c r="B172" s="853" t="s">
        <v>433</v>
      </c>
      <c r="C172" s="854" t="s">
        <v>1102</v>
      </c>
      <c r="D172" s="872" t="s">
        <v>2</v>
      </c>
      <c r="E172" s="855">
        <v>15</v>
      </c>
      <c r="F172" s="856">
        <f>'BASE Y CONFIANZA'!F156</f>
        <v>3526</v>
      </c>
      <c r="G172" s="856">
        <f>'BASE Y CONFIANZA'!G156</f>
        <v>0</v>
      </c>
      <c r="H172" s="856">
        <f>'BASE Y CONFIANZA'!H156</f>
        <v>0</v>
      </c>
      <c r="I172" s="856">
        <f>'BASE Y CONFIANZA'!I156</f>
        <v>0</v>
      </c>
      <c r="J172" s="856">
        <f>'BASE Y CONFIANZA'!J156</f>
        <v>172</v>
      </c>
      <c r="K172" s="856">
        <f>'BASE Y CONFIANZA'!K156</f>
        <v>0</v>
      </c>
      <c r="L172" s="856">
        <f>'BASE Y CONFIANZA'!L156</f>
        <v>0</v>
      </c>
      <c r="M172" s="856">
        <v>0</v>
      </c>
      <c r="N172" s="856">
        <f>F172+G172+H172+I172-J172+K172-L172-M172</f>
        <v>3354</v>
      </c>
      <c r="O172" s="918"/>
      <c r="P172" s="918"/>
      <c r="Q172" s="918"/>
    </row>
    <row r="173" spans="1:17" s="832" customFormat="1" ht="18.75" customHeight="1">
      <c r="A173" s="852">
        <v>1</v>
      </c>
      <c r="B173" s="894" t="s">
        <v>1148</v>
      </c>
      <c r="C173" s="872" t="s">
        <v>1103</v>
      </c>
      <c r="D173" s="908" t="s">
        <v>403</v>
      </c>
      <c r="E173" s="873">
        <v>15</v>
      </c>
      <c r="F173" s="857">
        <f>EVENTUAL!F142</f>
        <v>3109</v>
      </c>
      <c r="G173" s="857">
        <f>EVENTUAL!G142</f>
        <v>0</v>
      </c>
      <c r="H173" s="857">
        <f>EVENTUAL!H142</f>
        <v>0</v>
      </c>
      <c r="I173" s="857">
        <f>EVENTUAL!I142</f>
        <v>0</v>
      </c>
      <c r="J173" s="857">
        <f>EVENTUAL!J142</f>
        <v>109</v>
      </c>
      <c r="K173" s="857">
        <f>EVENTUAL!K142</f>
        <v>0</v>
      </c>
      <c r="L173" s="857">
        <f>EVENTUAL!L142</f>
        <v>0</v>
      </c>
      <c r="M173" s="857">
        <f>EVENTUAL!M142</f>
        <v>0</v>
      </c>
      <c r="N173" s="856">
        <f>F173+G173+H173+I173-J173+K173-L173-M173</f>
        <v>3000</v>
      </c>
      <c r="O173" s="918"/>
      <c r="P173" s="918"/>
      <c r="Q173" s="918"/>
    </row>
    <row r="174" spans="1:17" s="832" customFormat="1" ht="18.75" customHeight="1">
      <c r="A174" s="852">
        <v>67</v>
      </c>
      <c r="B174" s="853" t="s">
        <v>38</v>
      </c>
      <c r="C174" s="872" t="s">
        <v>1103</v>
      </c>
      <c r="D174" s="908" t="s">
        <v>526</v>
      </c>
      <c r="E174" s="873">
        <v>15</v>
      </c>
      <c r="F174" s="857">
        <f>EVENTUAL!F143</f>
        <v>4058</v>
      </c>
      <c r="G174" s="857">
        <f>EVENTUAL!G143</f>
        <v>0</v>
      </c>
      <c r="H174" s="857">
        <f>EVENTUAL!H143</f>
        <v>0</v>
      </c>
      <c r="I174" s="857">
        <f>EVENTUAL!I143</f>
        <v>0</v>
      </c>
      <c r="J174" s="857">
        <f>EVENTUAL!J143</f>
        <v>358</v>
      </c>
      <c r="K174" s="857">
        <f>EVENTUAL!K143</f>
        <v>0</v>
      </c>
      <c r="L174" s="857">
        <f>EVENTUAL!L143</f>
        <v>500</v>
      </c>
      <c r="M174" s="857">
        <f>EVENTUAL!M143</f>
        <v>0</v>
      </c>
      <c r="N174" s="856">
        <f>F174+G174+H174+I174-J174+K174-L174-M174</f>
        <v>3200</v>
      </c>
      <c r="O174" s="918"/>
      <c r="P174" s="918"/>
      <c r="Q174" s="918"/>
    </row>
    <row r="175" spans="1:17" s="832" customFormat="1" ht="18.75" customHeight="1">
      <c r="A175" s="852">
        <v>83</v>
      </c>
      <c r="B175" s="853" t="s">
        <v>1338</v>
      </c>
      <c r="C175" s="872" t="s">
        <v>1103</v>
      </c>
      <c r="D175" s="908" t="s">
        <v>53</v>
      </c>
      <c r="E175" s="873">
        <v>15</v>
      </c>
      <c r="F175" s="857">
        <f>EVENTUAL!F144</f>
        <v>3109</v>
      </c>
      <c r="G175" s="857">
        <f>EVENTUAL!G144</f>
        <v>0</v>
      </c>
      <c r="H175" s="857">
        <f>EVENTUAL!H144</f>
        <v>0</v>
      </c>
      <c r="I175" s="857">
        <f>EVENTUAL!I144</f>
        <v>0</v>
      </c>
      <c r="J175" s="857">
        <f>EVENTUAL!J144</f>
        <v>109</v>
      </c>
      <c r="K175" s="857">
        <f>EVENTUAL!K144</f>
        <v>0</v>
      </c>
      <c r="L175" s="857">
        <f>EVENTUAL!L144</f>
        <v>0</v>
      </c>
      <c r="M175" s="857">
        <v>0</v>
      </c>
      <c r="N175" s="856">
        <f>F175+G175+H175+I175-J175+K175-L175-M175</f>
        <v>3000</v>
      </c>
      <c r="O175" s="918"/>
      <c r="P175" s="918"/>
      <c r="Q175" s="918"/>
    </row>
    <row r="176" spans="1:17" s="832" customFormat="1" ht="18.75" customHeight="1">
      <c r="A176" s="885" t="s">
        <v>69</v>
      </c>
      <c r="B176" s="891"/>
      <c r="C176" s="892"/>
      <c r="D176" s="897"/>
      <c r="E176" s="893"/>
      <c r="F176" s="889">
        <f>SUM(F171:F175)</f>
        <v>28127</v>
      </c>
      <c r="G176" s="889">
        <f aca="true" t="shared" si="26" ref="G176:N176">SUM(G171:G175)</f>
        <v>0</v>
      </c>
      <c r="H176" s="889">
        <f t="shared" si="26"/>
        <v>0</v>
      </c>
      <c r="I176" s="889">
        <f t="shared" si="26"/>
        <v>0</v>
      </c>
      <c r="J176" s="889">
        <f t="shared" si="26"/>
        <v>3349</v>
      </c>
      <c r="K176" s="889">
        <f t="shared" si="26"/>
        <v>0</v>
      </c>
      <c r="L176" s="889">
        <f t="shared" si="26"/>
        <v>500</v>
      </c>
      <c r="M176" s="889">
        <f t="shared" si="26"/>
        <v>0</v>
      </c>
      <c r="N176" s="889">
        <f t="shared" si="26"/>
        <v>24278</v>
      </c>
      <c r="O176" s="920">
        <f>SUM(N171:N172)</f>
        <v>15078</v>
      </c>
      <c r="P176" s="920">
        <f>SUM(N173:N175)</f>
        <v>9200</v>
      </c>
      <c r="Q176" s="918"/>
    </row>
    <row r="177" spans="1:17" s="832" customFormat="1" ht="18.75" customHeight="1">
      <c r="A177" s="847"/>
      <c r="B177" s="848"/>
      <c r="C177" s="849" t="s">
        <v>605</v>
      </c>
      <c r="D177" s="907"/>
      <c r="E177" s="865"/>
      <c r="F177" s="866"/>
      <c r="G177" s="866"/>
      <c r="H177" s="866"/>
      <c r="I177" s="866"/>
      <c r="J177" s="866"/>
      <c r="K177" s="866"/>
      <c r="L177" s="866"/>
      <c r="M177" s="866"/>
      <c r="N177" s="866"/>
      <c r="O177" s="918"/>
      <c r="P177" s="918"/>
      <c r="Q177" s="918"/>
    </row>
    <row r="178" spans="1:17" s="832" customFormat="1" ht="18.75" customHeight="1">
      <c r="A178" s="852">
        <v>410002</v>
      </c>
      <c r="B178" s="853" t="s">
        <v>1226</v>
      </c>
      <c r="C178" s="881" t="s">
        <v>1101</v>
      </c>
      <c r="D178" s="908" t="s">
        <v>655</v>
      </c>
      <c r="E178" s="873">
        <v>15</v>
      </c>
      <c r="F178" s="857">
        <f>'BASE Y CONFIANZA'!F159</f>
        <v>3467</v>
      </c>
      <c r="G178" s="857">
        <f>'BASE Y CONFIANZA'!G159</f>
        <v>0</v>
      </c>
      <c r="H178" s="857">
        <f>'BASE Y CONFIANZA'!H159</f>
        <v>0</v>
      </c>
      <c r="I178" s="857">
        <f>'BASE Y CONFIANZA'!I159</f>
        <v>0</v>
      </c>
      <c r="J178" s="857">
        <f>'BASE Y CONFIANZA'!J159</f>
        <v>148</v>
      </c>
      <c r="K178" s="857">
        <f>'BASE Y CONFIANZA'!K159</f>
        <v>0</v>
      </c>
      <c r="L178" s="857">
        <f>'BASE Y CONFIANZA'!L159</f>
        <v>0</v>
      </c>
      <c r="M178" s="857">
        <f>'BASE Y CONFIANZA'!M159</f>
        <v>0</v>
      </c>
      <c r="N178" s="856">
        <f>F178+G178+H178+I178-J178+K178-L178-M178</f>
        <v>3319</v>
      </c>
      <c r="O178" s="920"/>
      <c r="P178" s="918"/>
      <c r="Q178" s="918"/>
    </row>
    <row r="179" spans="1:17" s="832" customFormat="1" ht="18.75" customHeight="1">
      <c r="A179" s="852">
        <v>4100102</v>
      </c>
      <c r="B179" s="853" t="s">
        <v>44</v>
      </c>
      <c r="C179" s="854" t="s">
        <v>1102</v>
      </c>
      <c r="D179" s="872" t="s">
        <v>53</v>
      </c>
      <c r="E179" s="855">
        <v>15</v>
      </c>
      <c r="F179" s="856">
        <v>4900</v>
      </c>
      <c r="G179" s="856">
        <v>0</v>
      </c>
      <c r="H179" s="856">
        <v>0</v>
      </c>
      <c r="I179" s="856">
        <v>0</v>
      </c>
      <c r="J179" s="856">
        <v>506</v>
      </c>
      <c r="K179" s="856">
        <v>0</v>
      </c>
      <c r="L179" s="856">
        <v>0</v>
      </c>
      <c r="M179" s="856">
        <v>0</v>
      </c>
      <c r="N179" s="856">
        <f>F179+G179+H179+I179-J179+K179-L179-M179</f>
        <v>4394</v>
      </c>
      <c r="O179" s="918"/>
      <c r="P179" s="918"/>
      <c r="Q179" s="918"/>
    </row>
    <row r="180" spans="1:17" s="832" customFormat="1" ht="18.75" customHeight="1">
      <c r="A180" s="852">
        <v>120</v>
      </c>
      <c r="B180" s="853" t="s">
        <v>798</v>
      </c>
      <c r="C180" s="872" t="s">
        <v>1103</v>
      </c>
      <c r="D180" s="908" t="s">
        <v>800</v>
      </c>
      <c r="E180" s="873">
        <v>15</v>
      </c>
      <c r="F180" s="857">
        <v>2370</v>
      </c>
      <c r="G180" s="857">
        <v>0</v>
      </c>
      <c r="H180" s="857">
        <v>0</v>
      </c>
      <c r="I180" s="857">
        <v>0</v>
      </c>
      <c r="J180" s="857">
        <v>0</v>
      </c>
      <c r="K180" s="857">
        <v>6</v>
      </c>
      <c r="L180" s="857">
        <v>0</v>
      </c>
      <c r="M180" s="857">
        <v>0</v>
      </c>
      <c r="N180" s="856">
        <f>F180+G180+H180+I180-J180+K180-L180-M180</f>
        <v>2376</v>
      </c>
      <c r="O180" s="918"/>
      <c r="P180" s="918"/>
      <c r="Q180" s="918"/>
    </row>
    <row r="181" spans="1:17" s="832" customFormat="1" ht="18.75" customHeight="1">
      <c r="A181" s="852">
        <v>139</v>
      </c>
      <c r="B181" s="853" t="s">
        <v>510</v>
      </c>
      <c r="C181" s="872" t="s">
        <v>1103</v>
      </c>
      <c r="D181" s="908" t="s">
        <v>36</v>
      </c>
      <c r="E181" s="873">
        <v>15</v>
      </c>
      <c r="F181" s="857">
        <v>3109</v>
      </c>
      <c r="G181" s="857">
        <v>0</v>
      </c>
      <c r="H181" s="857">
        <v>0</v>
      </c>
      <c r="I181" s="857">
        <v>0</v>
      </c>
      <c r="J181" s="857">
        <v>109</v>
      </c>
      <c r="K181" s="857">
        <v>0</v>
      </c>
      <c r="L181" s="857">
        <v>0</v>
      </c>
      <c r="M181" s="857">
        <v>0</v>
      </c>
      <c r="N181" s="856">
        <f>F181+G181+H181+I181-J181+K181-L181-M181</f>
        <v>3000</v>
      </c>
      <c r="O181" s="918"/>
      <c r="P181" s="918"/>
      <c r="Q181" s="918"/>
    </row>
    <row r="182" spans="1:17" s="832" customFormat="1" ht="18.75" customHeight="1">
      <c r="A182" s="852">
        <v>163</v>
      </c>
      <c r="B182" s="853" t="s">
        <v>831</v>
      </c>
      <c r="C182" s="872" t="s">
        <v>1103</v>
      </c>
      <c r="D182" s="908" t="s">
        <v>514</v>
      </c>
      <c r="E182" s="873">
        <v>15</v>
      </c>
      <c r="F182" s="857">
        <v>3390</v>
      </c>
      <c r="G182" s="857">
        <v>0</v>
      </c>
      <c r="H182" s="857">
        <v>0</v>
      </c>
      <c r="I182" s="857">
        <v>0</v>
      </c>
      <c r="J182" s="857">
        <v>140</v>
      </c>
      <c r="K182" s="857">
        <v>0</v>
      </c>
      <c r="L182" s="857">
        <v>0</v>
      </c>
      <c r="M182" s="857">
        <v>0</v>
      </c>
      <c r="N182" s="856">
        <f>F182+G182+H182+I182-J182+K182-L182-M182</f>
        <v>3250</v>
      </c>
      <c r="O182" s="918"/>
      <c r="P182" s="918"/>
      <c r="Q182" s="918"/>
    </row>
    <row r="183" spans="1:17" s="832" customFormat="1" ht="18.75" customHeight="1">
      <c r="A183" s="885" t="s">
        <v>69</v>
      </c>
      <c r="B183" s="891"/>
      <c r="C183" s="892"/>
      <c r="D183" s="897"/>
      <c r="E183" s="893"/>
      <c r="F183" s="889">
        <f aca="true" t="shared" si="27" ref="F183:N183">SUM(F178:F182)</f>
        <v>17236</v>
      </c>
      <c r="G183" s="889">
        <f t="shared" si="27"/>
        <v>0</v>
      </c>
      <c r="H183" s="889">
        <f t="shared" si="27"/>
        <v>0</v>
      </c>
      <c r="I183" s="889">
        <f t="shared" si="27"/>
        <v>0</v>
      </c>
      <c r="J183" s="889">
        <f t="shared" si="27"/>
        <v>903</v>
      </c>
      <c r="K183" s="889">
        <f t="shared" si="27"/>
        <v>6</v>
      </c>
      <c r="L183" s="889">
        <f t="shared" si="27"/>
        <v>0</v>
      </c>
      <c r="M183" s="889">
        <f t="shared" si="27"/>
        <v>0</v>
      </c>
      <c r="N183" s="889">
        <f t="shared" si="27"/>
        <v>16339</v>
      </c>
      <c r="O183" s="920">
        <f>SUM(N178:N179)</f>
        <v>7713</v>
      </c>
      <c r="P183" s="920">
        <f>SUM(N180:N182)</f>
        <v>8626</v>
      </c>
      <c r="Q183" s="918"/>
    </row>
    <row r="184" spans="1:17" s="832" customFormat="1" ht="18.75" customHeight="1">
      <c r="A184" s="847"/>
      <c r="B184" s="848"/>
      <c r="C184" s="849" t="s">
        <v>8</v>
      </c>
      <c r="D184" s="907"/>
      <c r="E184" s="865"/>
      <c r="F184" s="866"/>
      <c r="G184" s="866"/>
      <c r="H184" s="866"/>
      <c r="I184" s="866"/>
      <c r="J184" s="866"/>
      <c r="K184" s="866"/>
      <c r="L184" s="866"/>
      <c r="M184" s="866"/>
      <c r="N184" s="866"/>
      <c r="O184" s="918"/>
      <c r="P184" s="918"/>
      <c r="Q184" s="918"/>
    </row>
    <row r="185" spans="1:17" s="832" customFormat="1" ht="18.75" customHeight="1">
      <c r="A185" s="852">
        <v>420001</v>
      </c>
      <c r="B185" s="853" t="s">
        <v>656</v>
      </c>
      <c r="C185" s="881" t="s">
        <v>1101</v>
      </c>
      <c r="D185" s="872" t="s">
        <v>54</v>
      </c>
      <c r="E185" s="855">
        <v>15</v>
      </c>
      <c r="F185" s="856">
        <v>8205</v>
      </c>
      <c r="G185" s="856">
        <v>0</v>
      </c>
      <c r="H185" s="856">
        <v>0</v>
      </c>
      <c r="I185" s="856">
        <v>0</v>
      </c>
      <c r="J185" s="856">
        <v>1205</v>
      </c>
      <c r="K185" s="856">
        <v>0</v>
      </c>
      <c r="L185" s="856">
        <v>0</v>
      </c>
      <c r="M185" s="856">
        <v>0</v>
      </c>
      <c r="N185" s="856">
        <f>F185+G185+H185+I185-J185+K185-L185-M185</f>
        <v>7000</v>
      </c>
      <c r="O185" s="918"/>
      <c r="P185" s="918"/>
      <c r="Q185" s="918"/>
    </row>
    <row r="186" spans="1:17" s="832" customFormat="1" ht="18.75" customHeight="1">
      <c r="A186" s="885" t="s">
        <v>69</v>
      </c>
      <c r="B186" s="891"/>
      <c r="C186" s="892"/>
      <c r="D186" s="897"/>
      <c r="E186" s="893"/>
      <c r="F186" s="889">
        <f aca="true" t="shared" si="28" ref="F186:L186">SUM(F185:F185)</f>
        <v>8205</v>
      </c>
      <c r="G186" s="889">
        <f t="shared" si="28"/>
        <v>0</v>
      </c>
      <c r="H186" s="889">
        <f t="shared" si="28"/>
        <v>0</v>
      </c>
      <c r="I186" s="889">
        <f t="shared" si="28"/>
        <v>0</v>
      </c>
      <c r="J186" s="889">
        <f t="shared" si="28"/>
        <v>1205</v>
      </c>
      <c r="K186" s="889">
        <f t="shared" si="28"/>
        <v>0</v>
      </c>
      <c r="L186" s="889">
        <f t="shared" si="28"/>
        <v>0</v>
      </c>
      <c r="M186" s="889">
        <f>SUM(M185:M185)</f>
        <v>0</v>
      </c>
      <c r="N186" s="889">
        <f>SUM(N185:N185)</f>
        <v>7000</v>
      </c>
      <c r="O186" s="920">
        <f>SUM(N185:N185)</f>
        <v>7000</v>
      </c>
      <c r="P186" s="918"/>
      <c r="Q186" s="918"/>
    </row>
    <row r="187" spans="1:17" s="832" customFormat="1" ht="18.75" customHeight="1">
      <c r="A187" s="847"/>
      <c r="B187" s="848"/>
      <c r="C187" s="849" t="s">
        <v>110</v>
      </c>
      <c r="D187" s="907"/>
      <c r="E187" s="850"/>
      <c r="F187" s="851"/>
      <c r="G187" s="851"/>
      <c r="H187" s="851"/>
      <c r="I187" s="851"/>
      <c r="J187" s="851"/>
      <c r="K187" s="851"/>
      <c r="L187" s="851"/>
      <c r="M187" s="851"/>
      <c r="N187" s="851"/>
      <c r="O187" s="918"/>
      <c r="P187" s="918"/>
      <c r="Q187" s="918"/>
    </row>
    <row r="188" spans="1:17" s="832" customFormat="1" ht="18.75" customHeight="1">
      <c r="A188" s="852">
        <v>500004</v>
      </c>
      <c r="B188" s="853" t="s">
        <v>644</v>
      </c>
      <c r="C188" s="854" t="s">
        <v>1101</v>
      </c>
      <c r="D188" s="908" t="s">
        <v>407</v>
      </c>
      <c r="E188" s="855">
        <v>15</v>
      </c>
      <c r="F188" s="856">
        <f>'BASE Y CONFIANZA'!F176</f>
        <v>7163</v>
      </c>
      <c r="G188" s="856">
        <f>'BASE Y CONFIANZA'!G176</f>
        <v>0</v>
      </c>
      <c r="H188" s="856">
        <f>'BASE Y CONFIANZA'!H176</f>
        <v>0</v>
      </c>
      <c r="I188" s="856">
        <f>'BASE Y CONFIANZA'!I176</f>
        <v>0</v>
      </c>
      <c r="J188" s="856">
        <f>'BASE Y CONFIANZA'!J176</f>
        <v>983</v>
      </c>
      <c r="K188" s="856">
        <f>'BASE Y CONFIANZA'!K176</f>
        <v>0</v>
      </c>
      <c r="L188" s="856">
        <f>'BASE Y CONFIANZA'!L176</f>
        <v>0</v>
      </c>
      <c r="M188" s="856">
        <f>'BASE Y CONFIANZA'!M176</f>
        <v>0</v>
      </c>
      <c r="N188" s="856">
        <f aca="true" t="shared" si="29" ref="N188:N193">F188+G188+H188+I188-J188+K188-L188-M188</f>
        <v>6180</v>
      </c>
      <c r="O188" s="918"/>
      <c r="P188" s="918"/>
      <c r="Q188" s="918"/>
    </row>
    <row r="189" spans="1:17" s="832" customFormat="1" ht="18.75" customHeight="1">
      <c r="A189" s="852">
        <v>5100101</v>
      </c>
      <c r="B189" s="853" t="s">
        <v>112</v>
      </c>
      <c r="C189" s="854" t="s">
        <v>1102</v>
      </c>
      <c r="D189" s="908" t="s">
        <v>53</v>
      </c>
      <c r="E189" s="855">
        <v>15</v>
      </c>
      <c r="F189" s="856">
        <f>'BASE Y CONFIANZA'!F177</f>
        <v>6006</v>
      </c>
      <c r="G189" s="856">
        <f>'BASE Y CONFIANZA'!G177</f>
        <v>0</v>
      </c>
      <c r="H189" s="856">
        <f>'BASE Y CONFIANZA'!H177</f>
        <v>0</v>
      </c>
      <c r="I189" s="856">
        <f>'BASE Y CONFIANZA'!I177</f>
        <v>0</v>
      </c>
      <c r="J189" s="856">
        <f>'BASE Y CONFIANZA'!J177</f>
        <v>736</v>
      </c>
      <c r="K189" s="856">
        <f>'BASE Y CONFIANZA'!K177</f>
        <v>0</v>
      </c>
      <c r="L189" s="856">
        <f>'BASE Y CONFIANZA'!L177</f>
        <v>0</v>
      </c>
      <c r="M189" s="856">
        <f>'BASE Y CONFIANZA'!M177</f>
        <v>0</v>
      </c>
      <c r="N189" s="856">
        <f t="shared" si="29"/>
        <v>5270</v>
      </c>
      <c r="O189" s="918"/>
      <c r="P189" s="918"/>
      <c r="Q189" s="918"/>
    </row>
    <row r="190" spans="1:17" s="832" customFormat="1" ht="18.75" customHeight="1">
      <c r="A190" s="852">
        <v>11100311</v>
      </c>
      <c r="B190" s="853" t="s">
        <v>151</v>
      </c>
      <c r="C190" s="872" t="s">
        <v>1102</v>
      </c>
      <c r="D190" s="908" t="s">
        <v>53</v>
      </c>
      <c r="E190" s="873">
        <v>15</v>
      </c>
      <c r="F190" s="856">
        <f>'BASE Y CONFIANZA'!F178</f>
        <v>1510</v>
      </c>
      <c r="G190" s="856">
        <f>'BASE Y CONFIANZA'!G178</f>
        <v>0</v>
      </c>
      <c r="H190" s="856">
        <f>'BASE Y CONFIANZA'!H178</f>
        <v>0</v>
      </c>
      <c r="I190" s="856">
        <f>'BASE Y CONFIANZA'!I178</f>
        <v>0</v>
      </c>
      <c r="J190" s="856">
        <f>'BASE Y CONFIANZA'!J178</f>
        <v>0</v>
      </c>
      <c r="K190" s="856">
        <f>'BASE Y CONFIANZA'!K178</f>
        <v>115</v>
      </c>
      <c r="L190" s="856">
        <f>'BASE Y CONFIANZA'!L178</f>
        <v>0</v>
      </c>
      <c r="M190" s="856">
        <f>'BASE Y CONFIANZA'!M178</f>
        <v>0</v>
      </c>
      <c r="N190" s="856">
        <f t="shared" si="29"/>
        <v>1625</v>
      </c>
      <c r="O190" s="918"/>
      <c r="P190" s="918"/>
      <c r="Q190" s="918"/>
    </row>
    <row r="191" spans="1:17" s="832" customFormat="1" ht="18.75" customHeight="1">
      <c r="A191" s="852">
        <v>42</v>
      </c>
      <c r="B191" s="853" t="s">
        <v>1215</v>
      </c>
      <c r="C191" s="872" t="s">
        <v>1103</v>
      </c>
      <c r="D191" s="908" t="s">
        <v>1217</v>
      </c>
      <c r="E191" s="873">
        <v>15</v>
      </c>
      <c r="F191" s="857">
        <f>EVENTUAL!F163</f>
        <v>2212</v>
      </c>
      <c r="G191" s="857">
        <f>EVENTUAL!G163</f>
        <v>0</v>
      </c>
      <c r="H191" s="857">
        <f>EVENTUAL!H163</f>
        <v>0</v>
      </c>
      <c r="I191" s="857">
        <f>EVENTUAL!I163</f>
        <v>0</v>
      </c>
      <c r="J191" s="857">
        <f>EVENTUAL!J163</f>
        <v>0</v>
      </c>
      <c r="K191" s="857">
        <f>EVENTUAL!K163</f>
        <v>38</v>
      </c>
      <c r="L191" s="857">
        <f>EVENTUAL!L163</f>
        <v>0</v>
      </c>
      <c r="M191" s="857">
        <v>0</v>
      </c>
      <c r="N191" s="856">
        <f t="shared" si="29"/>
        <v>2250</v>
      </c>
      <c r="O191" s="918"/>
      <c r="P191" s="918"/>
      <c r="Q191" s="918"/>
    </row>
    <row r="192" spans="1:17" s="832" customFormat="1" ht="18.75" customHeight="1">
      <c r="A192" s="852">
        <v>92</v>
      </c>
      <c r="B192" s="853" t="s">
        <v>1354</v>
      </c>
      <c r="C192" s="872" t="s">
        <v>1103</v>
      </c>
      <c r="D192" s="908" t="s">
        <v>1356</v>
      </c>
      <c r="E192" s="876">
        <v>15</v>
      </c>
      <c r="F192" s="857">
        <f>EVENTUAL!F164</f>
        <v>5662</v>
      </c>
      <c r="G192" s="857">
        <f>EVENTUAL!G164</f>
        <v>0</v>
      </c>
      <c r="H192" s="857">
        <f>EVENTUAL!H164</f>
        <v>0</v>
      </c>
      <c r="I192" s="857">
        <f>EVENTUAL!I164</f>
        <v>0</v>
      </c>
      <c r="J192" s="857">
        <f>EVENTUAL!J164</f>
        <v>662</v>
      </c>
      <c r="K192" s="857">
        <f>EVENTUAL!K164</f>
        <v>0</v>
      </c>
      <c r="L192" s="857">
        <f>EVENTUAL!L164</f>
        <v>0</v>
      </c>
      <c r="M192" s="857">
        <f>EVENTUAL!M164</f>
        <v>0</v>
      </c>
      <c r="N192" s="856">
        <f t="shared" si="29"/>
        <v>5000</v>
      </c>
      <c r="O192" s="918"/>
      <c r="P192" s="918"/>
      <c r="Q192" s="918"/>
    </row>
    <row r="193" spans="1:17" s="832" customFormat="1" ht="18.75" customHeight="1">
      <c r="A193" s="852">
        <v>111</v>
      </c>
      <c r="B193" s="853" t="s">
        <v>501</v>
      </c>
      <c r="C193" s="872" t="s">
        <v>1103</v>
      </c>
      <c r="D193" s="908" t="s">
        <v>11</v>
      </c>
      <c r="E193" s="873">
        <v>15</v>
      </c>
      <c r="F193" s="857">
        <f>EVENTUAL!F165</f>
        <v>2839</v>
      </c>
      <c r="G193" s="857">
        <f>EVENTUAL!G165</f>
        <v>0</v>
      </c>
      <c r="H193" s="857">
        <f>EVENTUAL!H165</f>
        <v>0</v>
      </c>
      <c r="I193" s="857">
        <f>EVENTUAL!I165</f>
        <v>0</v>
      </c>
      <c r="J193" s="857">
        <f>EVENTUAL!J165</f>
        <v>59</v>
      </c>
      <c r="K193" s="857">
        <f>EVENTUAL!K165</f>
        <v>0</v>
      </c>
      <c r="L193" s="857">
        <f>EVENTUAL!L165</f>
        <v>0</v>
      </c>
      <c r="M193" s="857">
        <v>0</v>
      </c>
      <c r="N193" s="856">
        <f t="shared" si="29"/>
        <v>2780</v>
      </c>
      <c r="O193" s="920"/>
      <c r="P193" s="920"/>
      <c r="Q193" s="918"/>
    </row>
    <row r="194" spans="1:17" s="832" customFormat="1" ht="18.75" customHeight="1">
      <c r="A194" s="885" t="s">
        <v>69</v>
      </c>
      <c r="B194" s="891"/>
      <c r="C194" s="892"/>
      <c r="D194" s="912"/>
      <c r="E194" s="893"/>
      <c r="F194" s="889">
        <f>SUM(F188:F193)</f>
        <v>25392</v>
      </c>
      <c r="G194" s="889">
        <f aca="true" t="shared" si="30" ref="G194:N194">SUM(G188:G193)</f>
        <v>0</v>
      </c>
      <c r="H194" s="889">
        <f t="shared" si="30"/>
        <v>0</v>
      </c>
      <c r="I194" s="889">
        <f t="shared" si="30"/>
        <v>0</v>
      </c>
      <c r="J194" s="889">
        <f t="shared" si="30"/>
        <v>2440</v>
      </c>
      <c r="K194" s="889">
        <f t="shared" si="30"/>
        <v>153</v>
      </c>
      <c r="L194" s="889">
        <f t="shared" si="30"/>
        <v>0</v>
      </c>
      <c r="M194" s="889">
        <f t="shared" si="30"/>
        <v>0</v>
      </c>
      <c r="N194" s="889">
        <f t="shared" si="30"/>
        <v>23105</v>
      </c>
      <c r="O194" s="889">
        <f>SUM(N188:N190)</f>
        <v>13075</v>
      </c>
      <c r="P194" s="889">
        <f>SUM(N191:N193)</f>
        <v>10030</v>
      </c>
      <c r="Q194" s="918"/>
    </row>
    <row r="195" spans="1:17" s="832" customFormat="1" ht="18.75" customHeight="1">
      <c r="A195" s="847"/>
      <c r="B195" s="848"/>
      <c r="C195" s="849" t="s">
        <v>1132</v>
      </c>
      <c r="D195" s="910"/>
      <c r="E195" s="865"/>
      <c r="F195" s="866"/>
      <c r="G195" s="866"/>
      <c r="H195" s="866"/>
      <c r="I195" s="866"/>
      <c r="J195" s="866"/>
      <c r="K195" s="866"/>
      <c r="L195" s="866"/>
      <c r="M195" s="866"/>
      <c r="N195" s="866"/>
      <c r="O195" s="918"/>
      <c r="P195" s="918"/>
      <c r="Q195" s="918"/>
    </row>
    <row r="196" spans="1:17" s="832" customFormat="1" ht="18.75" customHeight="1">
      <c r="A196" s="852">
        <v>5200104</v>
      </c>
      <c r="B196" s="853" t="s">
        <v>117</v>
      </c>
      <c r="C196" s="854" t="s">
        <v>1102</v>
      </c>
      <c r="D196" s="908" t="s">
        <v>116</v>
      </c>
      <c r="E196" s="855">
        <v>15</v>
      </c>
      <c r="F196" s="856">
        <f>'BASE Y CONFIANZA'!F181</f>
        <v>3276</v>
      </c>
      <c r="G196" s="856">
        <f>'BASE Y CONFIANZA'!G181</f>
        <v>0</v>
      </c>
      <c r="H196" s="856">
        <f>'BASE Y CONFIANZA'!H181</f>
        <v>0</v>
      </c>
      <c r="I196" s="856">
        <f>'BASE Y CONFIANZA'!I181</f>
        <v>0</v>
      </c>
      <c r="J196" s="856">
        <f>'BASE Y CONFIANZA'!J181</f>
        <v>127</v>
      </c>
      <c r="K196" s="856">
        <f>'BASE Y CONFIANZA'!K181</f>
        <v>0</v>
      </c>
      <c r="L196" s="856">
        <f>'BASE Y CONFIANZA'!L181</f>
        <v>0</v>
      </c>
      <c r="M196" s="856">
        <f>'BASE Y CONFIANZA'!M181</f>
        <v>0</v>
      </c>
      <c r="N196" s="856">
        <f>'BASE Y CONFIANZA'!N181</f>
        <v>3149</v>
      </c>
      <c r="O196" s="918"/>
      <c r="P196" s="918"/>
      <c r="Q196" s="918"/>
    </row>
    <row r="197" spans="1:17" s="832" customFormat="1" ht="18.75" customHeight="1">
      <c r="A197" s="852">
        <v>5200201</v>
      </c>
      <c r="B197" s="853" t="s">
        <v>119</v>
      </c>
      <c r="C197" s="854" t="s">
        <v>1102</v>
      </c>
      <c r="D197" s="908" t="s">
        <v>116</v>
      </c>
      <c r="E197" s="855">
        <v>15</v>
      </c>
      <c r="F197" s="856">
        <f>'BASE Y CONFIANZA'!F182</f>
        <v>3276</v>
      </c>
      <c r="G197" s="856">
        <f>'BASE Y CONFIANZA'!G182</f>
        <v>0</v>
      </c>
      <c r="H197" s="856">
        <f>'BASE Y CONFIANZA'!H182</f>
        <v>0</v>
      </c>
      <c r="I197" s="856">
        <f>'BASE Y CONFIANZA'!I182</f>
        <v>0</v>
      </c>
      <c r="J197" s="856">
        <f>'BASE Y CONFIANZA'!J182</f>
        <v>127</v>
      </c>
      <c r="K197" s="856">
        <f>'BASE Y CONFIANZA'!K182</f>
        <v>0</v>
      </c>
      <c r="L197" s="856">
        <f>'BASE Y CONFIANZA'!L182</f>
        <v>350</v>
      </c>
      <c r="M197" s="856">
        <f>'BASE Y CONFIANZA'!M182</f>
        <v>0</v>
      </c>
      <c r="N197" s="856">
        <f>'BASE Y CONFIANZA'!N182</f>
        <v>2799</v>
      </c>
      <c r="O197" s="918"/>
      <c r="P197" s="918"/>
      <c r="Q197" s="918"/>
    </row>
    <row r="198" spans="1:17" s="832" customFormat="1" ht="18.75" customHeight="1">
      <c r="A198" s="852">
        <v>5200205</v>
      </c>
      <c r="B198" s="853" t="s">
        <v>121</v>
      </c>
      <c r="C198" s="854" t="s">
        <v>1102</v>
      </c>
      <c r="D198" s="908" t="s">
        <v>123</v>
      </c>
      <c r="E198" s="855">
        <v>15</v>
      </c>
      <c r="F198" s="856">
        <f>'BASE Y CONFIANZA'!F183</f>
        <v>1269</v>
      </c>
      <c r="G198" s="856">
        <f>'BASE Y CONFIANZA'!G183</f>
        <v>0</v>
      </c>
      <c r="H198" s="856">
        <f>'BASE Y CONFIANZA'!H183</f>
        <v>0</v>
      </c>
      <c r="I198" s="856">
        <f>'BASE Y CONFIANZA'!I183</f>
        <v>0</v>
      </c>
      <c r="J198" s="856">
        <f>'BASE Y CONFIANZA'!J183</f>
        <v>0</v>
      </c>
      <c r="K198" s="856">
        <f>'BASE Y CONFIANZA'!K183</f>
        <v>130</v>
      </c>
      <c r="L198" s="856">
        <f>'BASE Y CONFIANZA'!L183</f>
        <v>0</v>
      </c>
      <c r="M198" s="856">
        <f>'BASE Y CONFIANZA'!M183</f>
        <v>0</v>
      </c>
      <c r="N198" s="856">
        <f>'BASE Y CONFIANZA'!N183</f>
        <v>1399</v>
      </c>
      <c r="O198" s="918"/>
      <c r="P198" s="918"/>
      <c r="Q198" s="918"/>
    </row>
    <row r="199" spans="1:17" s="832" customFormat="1" ht="18.75" customHeight="1">
      <c r="A199" s="852">
        <v>5200301</v>
      </c>
      <c r="B199" s="853" t="s">
        <v>126</v>
      </c>
      <c r="C199" s="854" t="s">
        <v>1102</v>
      </c>
      <c r="D199" s="908" t="s">
        <v>425</v>
      </c>
      <c r="E199" s="855">
        <v>15</v>
      </c>
      <c r="F199" s="856">
        <f>'BASE Y CONFIANZA'!F184</f>
        <v>3276</v>
      </c>
      <c r="G199" s="856">
        <f>'BASE Y CONFIANZA'!G184</f>
        <v>0</v>
      </c>
      <c r="H199" s="856">
        <f>'BASE Y CONFIANZA'!H184</f>
        <v>0</v>
      </c>
      <c r="I199" s="856">
        <f>'BASE Y CONFIANZA'!I184</f>
        <v>0</v>
      </c>
      <c r="J199" s="856">
        <f>'BASE Y CONFIANZA'!J184</f>
        <v>127</v>
      </c>
      <c r="K199" s="856">
        <f>'BASE Y CONFIANZA'!K184</f>
        <v>0</v>
      </c>
      <c r="L199" s="856">
        <f>'BASE Y CONFIANZA'!L184</f>
        <v>0</v>
      </c>
      <c r="M199" s="856">
        <f>'BASE Y CONFIANZA'!M184</f>
        <v>0</v>
      </c>
      <c r="N199" s="856">
        <f>'BASE Y CONFIANZA'!N184</f>
        <v>3149</v>
      </c>
      <c r="O199" s="918"/>
      <c r="P199" s="918"/>
      <c r="Q199" s="918"/>
    </row>
    <row r="200" spans="1:17" s="832" customFormat="1" ht="18.75" customHeight="1">
      <c r="A200" s="852">
        <v>5200401</v>
      </c>
      <c r="B200" s="853" t="s">
        <v>130</v>
      </c>
      <c r="C200" s="854" t="s">
        <v>1102</v>
      </c>
      <c r="D200" s="908" t="s">
        <v>53</v>
      </c>
      <c r="E200" s="855">
        <v>15</v>
      </c>
      <c r="F200" s="856">
        <f>'BASE Y CONFIANZA'!F185</f>
        <v>5733</v>
      </c>
      <c r="G200" s="856">
        <f>'BASE Y CONFIANZA'!G185</f>
        <v>0</v>
      </c>
      <c r="H200" s="856">
        <f>'BASE Y CONFIANZA'!H185</f>
        <v>0</v>
      </c>
      <c r="I200" s="856">
        <f>'BASE Y CONFIANZA'!I185</f>
        <v>0</v>
      </c>
      <c r="J200" s="856">
        <f>'BASE Y CONFIANZA'!J185</f>
        <v>677</v>
      </c>
      <c r="K200" s="856">
        <f>'BASE Y CONFIANZA'!K185</f>
        <v>0</v>
      </c>
      <c r="L200" s="856">
        <f>'BASE Y CONFIANZA'!L185</f>
        <v>0</v>
      </c>
      <c r="M200" s="856">
        <f>'BASE Y CONFIANZA'!M185</f>
        <v>0</v>
      </c>
      <c r="N200" s="856">
        <f>'BASE Y CONFIANZA'!N185</f>
        <v>5056</v>
      </c>
      <c r="O200" s="918"/>
      <c r="P200" s="918"/>
      <c r="Q200" s="918"/>
    </row>
    <row r="201" spans="1:17" s="832" customFormat="1" ht="18.75" customHeight="1">
      <c r="A201" s="852">
        <v>135</v>
      </c>
      <c r="B201" s="853" t="s">
        <v>1408</v>
      </c>
      <c r="C201" s="854" t="s">
        <v>1103</v>
      </c>
      <c r="D201" s="908" t="s">
        <v>116</v>
      </c>
      <c r="E201" s="855">
        <v>15</v>
      </c>
      <c r="F201" s="856">
        <f>EVENTUAL!F168</f>
        <v>2509</v>
      </c>
      <c r="G201" s="856">
        <f>EVENTUAL!G168</f>
        <v>0</v>
      </c>
      <c r="H201" s="856">
        <f>EVENTUAL!H168</f>
        <v>0</v>
      </c>
      <c r="I201" s="856">
        <f>EVENTUAL!I168</f>
        <v>0</v>
      </c>
      <c r="J201" s="856">
        <f>EVENTUAL!J168</f>
        <v>9</v>
      </c>
      <c r="K201" s="856">
        <f>EVENTUAL!K168</f>
        <v>0</v>
      </c>
      <c r="L201" s="856">
        <f>EVENTUAL!L168</f>
        <v>0</v>
      </c>
      <c r="M201" s="856">
        <f>EVENTUAL!M168</f>
        <v>0</v>
      </c>
      <c r="N201" s="856">
        <f>EVENTUAL!N168</f>
        <v>2500</v>
      </c>
      <c r="O201" s="918"/>
      <c r="P201" s="918"/>
      <c r="Q201" s="918"/>
    </row>
    <row r="202" spans="1:17" s="832" customFormat="1" ht="18.75" customHeight="1">
      <c r="A202" s="852">
        <v>226</v>
      </c>
      <c r="B202" s="853" t="s">
        <v>772</v>
      </c>
      <c r="C202" s="872" t="s">
        <v>1103</v>
      </c>
      <c r="D202" s="908" t="s">
        <v>123</v>
      </c>
      <c r="E202" s="873">
        <v>15</v>
      </c>
      <c r="F202" s="856">
        <f>EVENTUAL!F169</f>
        <v>4420</v>
      </c>
      <c r="G202" s="856">
        <f>EVENTUAL!G169</f>
        <v>0</v>
      </c>
      <c r="H202" s="856">
        <f>EVENTUAL!H169</f>
        <v>0</v>
      </c>
      <c r="I202" s="856">
        <f>EVENTUAL!I169</f>
        <v>0</v>
      </c>
      <c r="J202" s="856">
        <f>EVENTUAL!J169</f>
        <v>420</v>
      </c>
      <c r="K202" s="856">
        <f>EVENTUAL!K169</f>
        <v>0</v>
      </c>
      <c r="L202" s="856">
        <f>EVENTUAL!L169</f>
        <v>0</v>
      </c>
      <c r="M202" s="856">
        <f>EVENTUAL!M169</f>
        <v>0</v>
      </c>
      <c r="N202" s="856">
        <f>EVENTUAL!N169</f>
        <v>4000</v>
      </c>
      <c r="O202" s="918"/>
      <c r="P202" s="918"/>
      <c r="Q202" s="918"/>
    </row>
    <row r="203" spans="1:17" s="832" customFormat="1" ht="18.75" customHeight="1">
      <c r="A203" s="852">
        <v>280</v>
      </c>
      <c r="B203" s="853" t="s">
        <v>124</v>
      </c>
      <c r="C203" s="872" t="s">
        <v>1103</v>
      </c>
      <c r="D203" s="908" t="s">
        <v>123</v>
      </c>
      <c r="E203" s="855">
        <v>15</v>
      </c>
      <c r="F203" s="856">
        <f>EVENTUAL!F170</f>
        <v>1204</v>
      </c>
      <c r="G203" s="856">
        <f>EVENTUAL!G170</f>
        <v>0</v>
      </c>
      <c r="H203" s="856">
        <f>EVENTUAL!H170</f>
        <v>0</v>
      </c>
      <c r="I203" s="856">
        <f>EVENTUAL!I170</f>
        <v>0</v>
      </c>
      <c r="J203" s="856">
        <f>EVENTUAL!J170</f>
        <v>0</v>
      </c>
      <c r="K203" s="856">
        <f>EVENTUAL!K170</f>
        <v>135</v>
      </c>
      <c r="L203" s="856">
        <f>EVENTUAL!L170</f>
        <v>0</v>
      </c>
      <c r="M203" s="856">
        <f>EVENTUAL!M170</f>
        <v>0</v>
      </c>
      <c r="N203" s="856">
        <f>EVENTUAL!N170</f>
        <v>1339</v>
      </c>
      <c r="O203" s="918"/>
      <c r="P203" s="918"/>
      <c r="Q203" s="918"/>
    </row>
    <row r="204" spans="1:17" s="832" customFormat="1" ht="18.75" customHeight="1">
      <c r="A204" s="852">
        <v>332</v>
      </c>
      <c r="B204" s="853" t="s">
        <v>1136</v>
      </c>
      <c r="C204" s="872" t="s">
        <v>1103</v>
      </c>
      <c r="D204" s="908" t="s">
        <v>6</v>
      </c>
      <c r="E204" s="855">
        <v>15</v>
      </c>
      <c r="F204" s="856">
        <f>EVENTUAL!F171</f>
        <v>3109</v>
      </c>
      <c r="G204" s="856">
        <f>EVENTUAL!G171</f>
        <v>0</v>
      </c>
      <c r="H204" s="856">
        <f>EVENTUAL!H171</f>
        <v>0</v>
      </c>
      <c r="I204" s="856">
        <f>EVENTUAL!I171</f>
        <v>0</v>
      </c>
      <c r="J204" s="856">
        <f>EVENTUAL!J171</f>
        <v>109</v>
      </c>
      <c r="K204" s="856">
        <f>EVENTUAL!K171</f>
        <v>0</v>
      </c>
      <c r="L204" s="856">
        <f>EVENTUAL!L171</f>
        <v>0</v>
      </c>
      <c r="M204" s="856">
        <f>EVENTUAL!M171</f>
        <v>0</v>
      </c>
      <c r="N204" s="856">
        <f>EVENTUAL!N171</f>
        <v>3000</v>
      </c>
      <c r="O204" s="920"/>
      <c r="P204" s="918"/>
      <c r="Q204" s="918"/>
    </row>
    <row r="205" spans="1:17" s="832" customFormat="1" ht="18.75" customHeight="1">
      <c r="A205" s="885" t="s">
        <v>69</v>
      </c>
      <c r="B205" s="891"/>
      <c r="C205" s="892"/>
      <c r="D205" s="912"/>
      <c r="E205" s="893"/>
      <c r="F205" s="889">
        <f aca="true" t="shared" si="31" ref="F205:N205">SUM(F196:F204)</f>
        <v>28072</v>
      </c>
      <c r="G205" s="889">
        <f t="shared" si="31"/>
        <v>0</v>
      </c>
      <c r="H205" s="889">
        <f t="shared" si="31"/>
        <v>0</v>
      </c>
      <c r="I205" s="889">
        <f t="shared" si="31"/>
        <v>0</v>
      </c>
      <c r="J205" s="889">
        <f t="shared" si="31"/>
        <v>1596</v>
      </c>
      <c r="K205" s="889">
        <f t="shared" si="31"/>
        <v>265</v>
      </c>
      <c r="L205" s="889">
        <f t="shared" si="31"/>
        <v>350</v>
      </c>
      <c r="M205" s="889">
        <f t="shared" si="31"/>
        <v>0</v>
      </c>
      <c r="N205" s="889">
        <f t="shared" si="31"/>
        <v>26391</v>
      </c>
      <c r="O205" s="889">
        <f>SUM(N196:N200)</f>
        <v>15552</v>
      </c>
      <c r="P205" s="920">
        <f>SUM(N201:N204)</f>
        <v>10839</v>
      </c>
      <c r="Q205" s="918"/>
    </row>
    <row r="206" spans="1:17" s="832" customFormat="1" ht="18.75" customHeight="1">
      <c r="A206" s="847"/>
      <c r="B206" s="848"/>
      <c r="C206" s="849" t="s">
        <v>1133</v>
      </c>
      <c r="D206" s="910"/>
      <c r="E206" s="850"/>
      <c r="F206" s="851"/>
      <c r="G206" s="851"/>
      <c r="H206" s="851"/>
      <c r="I206" s="851"/>
      <c r="J206" s="851"/>
      <c r="K206" s="851"/>
      <c r="L206" s="851"/>
      <c r="M206" s="851"/>
      <c r="N206" s="851"/>
      <c r="O206" s="920"/>
      <c r="P206" s="918"/>
      <c r="Q206" s="918"/>
    </row>
    <row r="207" spans="1:17" s="832" customFormat="1" ht="18.75" customHeight="1">
      <c r="A207" s="895">
        <v>550001</v>
      </c>
      <c r="B207" s="896" t="s">
        <v>661</v>
      </c>
      <c r="C207" s="881" t="s">
        <v>1101</v>
      </c>
      <c r="D207" s="908" t="s">
        <v>1171</v>
      </c>
      <c r="E207" s="855">
        <v>15</v>
      </c>
      <c r="F207" s="856">
        <f>'BASE Y CONFIANZA'!F188</f>
        <v>0</v>
      </c>
      <c r="G207" s="856">
        <f>'BASE Y CONFIANZA'!G188</f>
        <v>0</v>
      </c>
      <c r="H207" s="856">
        <f>'BASE Y CONFIANZA'!H188</f>
        <v>0</v>
      </c>
      <c r="I207" s="856">
        <f>'BASE Y CONFIANZA'!I188</f>
        <v>0</v>
      </c>
      <c r="J207" s="856">
        <f>'BASE Y CONFIANZA'!J188</f>
        <v>0</v>
      </c>
      <c r="K207" s="856">
        <f>'BASE Y CONFIANZA'!K188</f>
        <v>0</v>
      </c>
      <c r="L207" s="856">
        <f>'BASE Y CONFIANZA'!L188</f>
        <v>0</v>
      </c>
      <c r="M207" s="856">
        <f>'BASE Y CONFIANZA'!M188</f>
        <v>0</v>
      </c>
      <c r="N207" s="856">
        <f>F207+G207+H207+I207-J207+K207-L207-M207</f>
        <v>0</v>
      </c>
      <c r="O207" s="918"/>
      <c r="P207" s="918"/>
      <c r="Q207" s="918"/>
    </row>
    <row r="208" spans="1:17" s="832" customFormat="1" ht="18.75" customHeight="1">
      <c r="A208" s="885" t="s">
        <v>69</v>
      </c>
      <c r="B208" s="891"/>
      <c r="C208" s="892"/>
      <c r="D208" s="897"/>
      <c r="E208" s="893"/>
      <c r="F208" s="889">
        <f aca="true" t="shared" si="32" ref="F208:L208">SUM(F207:F207)</f>
        <v>0</v>
      </c>
      <c r="G208" s="889">
        <f t="shared" si="32"/>
        <v>0</v>
      </c>
      <c r="H208" s="889">
        <f t="shared" si="32"/>
        <v>0</v>
      </c>
      <c r="I208" s="889">
        <f t="shared" si="32"/>
        <v>0</v>
      </c>
      <c r="J208" s="889">
        <f t="shared" si="32"/>
        <v>0</v>
      </c>
      <c r="K208" s="889">
        <f t="shared" si="32"/>
        <v>0</v>
      </c>
      <c r="L208" s="889">
        <f t="shared" si="32"/>
        <v>0</v>
      </c>
      <c r="M208" s="889">
        <f>SUM(M207:M207)</f>
        <v>0</v>
      </c>
      <c r="N208" s="889">
        <f>SUM(N207:N207)</f>
        <v>0</v>
      </c>
      <c r="O208" s="920">
        <f>SUM(N207)</f>
        <v>0</v>
      </c>
      <c r="P208" s="920"/>
      <c r="Q208" s="918"/>
    </row>
    <row r="209" spans="1:17" s="832" customFormat="1" ht="18.75" customHeight="1">
      <c r="A209" s="847"/>
      <c r="B209" s="848"/>
      <c r="C209" s="849" t="s">
        <v>128</v>
      </c>
      <c r="D209" s="910"/>
      <c r="E209" s="865"/>
      <c r="F209" s="866"/>
      <c r="G209" s="866"/>
      <c r="H209" s="866"/>
      <c r="I209" s="866"/>
      <c r="J209" s="866"/>
      <c r="K209" s="866"/>
      <c r="L209" s="866"/>
      <c r="M209" s="866"/>
      <c r="N209" s="866"/>
      <c r="O209" s="918"/>
      <c r="P209" s="918"/>
      <c r="Q209" s="918"/>
    </row>
    <row r="210" spans="1:17" s="832" customFormat="1" ht="18.75" customHeight="1">
      <c r="A210" s="852">
        <v>500002</v>
      </c>
      <c r="B210" s="853" t="s">
        <v>408</v>
      </c>
      <c r="C210" s="854" t="s">
        <v>1102</v>
      </c>
      <c r="D210" s="908" t="s">
        <v>49</v>
      </c>
      <c r="E210" s="855">
        <v>15</v>
      </c>
      <c r="F210" s="856">
        <f>'BASE Y CONFIANZA'!F200</f>
        <v>5535</v>
      </c>
      <c r="G210" s="856">
        <f>'BASE Y CONFIANZA'!G200</f>
        <v>0</v>
      </c>
      <c r="H210" s="856">
        <f>'BASE Y CONFIANZA'!H200</f>
        <v>0</v>
      </c>
      <c r="I210" s="856">
        <f>'BASE Y CONFIANZA'!I200</f>
        <v>0</v>
      </c>
      <c r="J210" s="856">
        <f>'BASE Y CONFIANZA'!J200</f>
        <v>635</v>
      </c>
      <c r="K210" s="856">
        <f>'BASE Y CONFIANZA'!K200</f>
        <v>0</v>
      </c>
      <c r="L210" s="856">
        <f>'BASE Y CONFIANZA'!L200</f>
        <v>500</v>
      </c>
      <c r="M210" s="856">
        <v>0</v>
      </c>
      <c r="N210" s="856">
        <f aca="true" t="shared" si="33" ref="N210:N215">F210+G210+H210+I210-J210+K210-L210-M210</f>
        <v>4400</v>
      </c>
      <c r="O210" s="918"/>
      <c r="P210" s="918"/>
      <c r="Q210" s="918"/>
    </row>
    <row r="211" spans="1:17" s="832" customFormat="1" ht="18.75" customHeight="1">
      <c r="A211" s="852">
        <v>520001</v>
      </c>
      <c r="B211" s="853" t="s">
        <v>646</v>
      </c>
      <c r="C211" s="854" t="s">
        <v>1101</v>
      </c>
      <c r="D211" s="908" t="s">
        <v>811</v>
      </c>
      <c r="E211" s="855">
        <v>15</v>
      </c>
      <c r="F211" s="856">
        <f>'BASE Y CONFIANZA'!F201</f>
        <v>3467</v>
      </c>
      <c r="G211" s="856">
        <f>'BASE Y CONFIANZA'!G201</f>
        <v>0</v>
      </c>
      <c r="H211" s="856">
        <f>'BASE Y CONFIANZA'!H201</f>
        <v>0</v>
      </c>
      <c r="I211" s="856">
        <f>'BASE Y CONFIANZA'!I201</f>
        <v>0</v>
      </c>
      <c r="J211" s="856">
        <f>'BASE Y CONFIANZA'!J201</f>
        <v>148</v>
      </c>
      <c r="K211" s="856">
        <f>'BASE Y CONFIANZA'!K201</f>
        <v>0</v>
      </c>
      <c r="L211" s="856">
        <f>'BASE Y CONFIANZA'!L201</f>
        <v>0</v>
      </c>
      <c r="M211" s="856">
        <v>0</v>
      </c>
      <c r="N211" s="856">
        <f t="shared" si="33"/>
        <v>3319</v>
      </c>
      <c r="O211" s="918"/>
      <c r="P211" s="918"/>
      <c r="Q211" s="918"/>
    </row>
    <row r="212" spans="1:17" s="832" customFormat="1" ht="18.75" customHeight="1">
      <c r="A212" s="852">
        <v>5200202</v>
      </c>
      <c r="B212" s="853" t="s">
        <v>426</v>
      </c>
      <c r="C212" s="854" t="s">
        <v>1102</v>
      </c>
      <c r="D212" s="908" t="s">
        <v>53</v>
      </c>
      <c r="E212" s="855">
        <v>15</v>
      </c>
      <c r="F212" s="856">
        <f>'BASE Y CONFIANZA'!F202</f>
        <v>6552</v>
      </c>
      <c r="G212" s="856">
        <f>'BASE Y CONFIANZA'!G202</f>
        <v>0</v>
      </c>
      <c r="H212" s="856">
        <f>'BASE Y CONFIANZA'!H202</f>
        <v>0</v>
      </c>
      <c r="I212" s="856">
        <f>'BASE Y CONFIANZA'!I202</f>
        <v>0</v>
      </c>
      <c r="J212" s="856">
        <f>'BASE Y CONFIANZA'!J202</f>
        <v>852</v>
      </c>
      <c r="K212" s="856">
        <f>'BASE Y CONFIANZA'!K202</f>
        <v>0</v>
      </c>
      <c r="L212" s="856">
        <f>'BASE Y CONFIANZA'!L202</f>
        <v>0</v>
      </c>
      <c r="M212" s="856">
        <v>0</v>
      </c>
      <c r="N212" s="856">
        <f t="shared" si="33"/>
        <v>5700</v>
      </c>
      <c r="O212" s="918"/>
      <c r="P212" s="918"/>
      <c r="Q212" s="918"/>
    </row>
    <row r="213" spans="1:17" s="832" customFormat="1" ht="18.75" customHeight="1">
      <c r="A213" s="852">
        <v>225</v>
      </c>
      <c r="B213" s="853" t="s">
        <v>774</v>
      </c>
      <c r="C213" s="872" t="s">
        <v>1103</v>
      </c>
      <c r="D213" s="908" t="s">
        <v>403</v>
      </c>
      <c r="E213" s="873">
        <v>15</v>
      </c>
      <c r="F213" s="857">
        <f>EVENTUAL!F174</f>
        <v>3390</v>
      </c>
      <c r="G213" s="857">
        <f>EVENTUAL!G174</f>
        <v>0</v>
      </c>
      <c r="H213" s="857">
        <f>EVENTUAL!H174</f>
        <v>0</v>
      </c>
      <c r="I213" s="857">
        <f>EVENTUAL!I174</f>
        <v>0</v>
      </c>
      <c r="J213" s="857">
        <f>EVENTUAL!J174</f>
        <v>140</v>
      </c>
      <c r="K213" s="857">
        <f>EVENTUAL!K174</f>
        <v>0</v>
      </c>
      <c r="L213" s="857">
        <f>EVENTUAL!L174</f>
        <v>0</v>
      </c>
      <c r="M213" s="857">
        <v>0</v>
      </c>
      <c r="N213" s="856">
        <f t="shared" si="33"/>
        <v>3250</v>
      </c>
      <c r="O213" s="918"/>
      <c r="P213" s="918"/>
      <c r="Q213" s="918"/>
    </row>
    <row r="214" spans="1:17" s="832" customFormat="1" ht="18.75" customHeight="1">
      <c r="A214" s="852">
        <v>311</v>
      </c>
      <c r="B214" s="853" t="s">
        <v>1040</v>
      </c>
      <c r="C214" s="872" t="s">
        <v>1103</v>
      </c>
      <c r="D214" s="908" t="s">
        <v>53</v>
      </c>
      <c r="E214" s="855">
        <v>15</v>
      </c>
      <c r="F214" s="856">
        <f>EVENTUAL!F175</f>
        <v>4059</v>
      </c>
      <c r="G214" s="856">
        <f>EVENTUAL!G175</f>
        <v>0</v>
      </c>
      <c r="H214" s="856">
        <f>EVENTUAL!H175</f>
        <v>0</v>
      </c>
      <c r="I214" s="856">
        <f>EVENTUAL!I175</f>
        <v>0</v>
      </c>
      <c r="J214" s="856">
        <f>EVENTUAL!J175</f>
        <v>358</v>
      </c>
      <c r="K214" s="856">
        <f>EVENTUAL!K175</f>
        <v>0</v>
      </c>
      <c r="L214" s="856">
        <f>EVENTUAL!L175</f>
        <v>0</v>
      </c>
      <c r="M214" s="856">
        <f>EVENTUAL!M175</f>
        <v>0</v>
      </c>
      <c r="N214" s="856">
        <f t="shared" si="33"/>
        <v>3701</v>
      </c>
      <c r="O214" s="920"/>
      <c r="P214" s="918"/>
      <c r="Q214" s="918"/>
    </row>
    <row r="215" spans="1:17" s="832" customFormat="1" ht="18.75" customHeight="1">
      <c r="A215" s="852">
        <v>335</v>
      </c>
      <c r="B215" s="853" t="s">
        <v>1138</v>
      </c>
      <c r="C215" s="872" t="s">
        <v>1103</v>
      </c>
      <c r="D215" s="908" t="s">
        <v>403</v>
      </c>
      <c r="E215" s="873">
        <v>15</v>
      </c>
      <c r="F215" s="856">
        <f>EVENTUAL!F176</f>
        <v>3578</v>
      </c>
      <c r="G215" s="856">
        <f>EVENTUAL!G176</f>
        <v>0</v>
      </c>
      <c r="H215" s="856">
        <f>EVENTUAL!H176</f>
        <v>0</v>
      </c>
      <c r="I215" s="856">
        <f>EVENTUAL!I176</f>
        <v>0</v>
      </c>
      <c r="J215" s="856">
        <f>EVENTUAL!J176</f>
        <v>178</v>
      </c>
      <c r="K215" s="856">
        <f>EVENTUAL!K176</f>
        <v>0</v>
      </c>
      <c r="L215" s="856">
        <f>EVENTUAL!L176</f>
        <v>350</v>
      </c>
      <c r="M215" s="856">
        <f>EVENTUAL!M176</f>
        <v>0</v>
      </c>
      <c r="N215" s="856">
        <f t="shared" si="33"/>
        <v>3050</v>
      </c>
      <c r="O215" s="920"/>
      <c r="P215" s="920"/>
      <c r="Q215" s="918"/>
    </row>
    <row r="216" spans="1:17" s="833" customFormat="1" ht="18.75" customHeight="1">
      <c r="A216" s="885" t="s">
        <v>69</v>
      </c>
      <c r="B216" s="891"/>
      <c r="C216" s="892"/>
      <c r="D216" s="897"/>
      <c r="E216" s="893"/>
      <c r="F216" s="889">
        <f>SUM(F210:F215)</f>
        <v>26581</v>
      </c>
      <c r="G216" s="889">
        <f aca="true" t="shared" si="34" ref="G216:N216">SUM(G210:G215)</f>
        <v>0</v>
      </c>
      <c r="H216" s="889">
        <f t="shared" si="34"/>
        <v>0</v>
      </c>
      <c r="I216" s="889">
        <f t="shared" si="34"/>
        <v>0</v>
      </c>
      <c r="J216" s="889">
        <f t="shared" si="34"/>
        <v>2311</v>
      </c>
      <c r="K216" s="889">
        <f t="shared" si="34"/>
        <v>0</v>
      </c>
      <c r="L216" s="889">
        <f t="shared" si="34"/>
        <v>850</v>
      </c>
      <c r="M216" s="889">
        <f t="shared" si="34"/>
        <v>0</v>
      </c>
      <c r="N216" s="889">
        <f t="shared" si="34"/>
        <v>23420</v>
      </c>
      <c r="O216" s="953">
        <f>SUM(N210:N212)</f>
        <v>13419</v>
      </c>
      <c r="P216" s="953">
        <f>SUM(N213:N215)</f>
        <v>10001</v>
      </c>
      <c r="Q216" s="952"/>
    </row>
    <row r="217" spans="1:17" s="832" customFormat="1" ht="18.75" customHeight="1">
      <c r="A217" s="847"/>
      <c r="B217" s="848"/>
      <c r="C217" s="849" t="s">
        <v>657</v>
      </c>
      <c r="D217" s="910"/>
      <c r="E217" s="865"/>
      <c r="F217" s="866"/>
      <c r="G217" s="866"/>
      <c r="H217" s="866"/>
      <c r="I217" s="866"/>
      <c r="J217" s="866"/>
      <c r="K217" s="866"/>
      <c r="L217" s="866"/>
      <c r="M217" s="866"/>
      <c r="N217" s="866"/>
      <c r="O217" s="918"/>
      <c r="P217" s="918"/>
      <c r="Q217" s="918"/>
    </row>
    <row r="218" spans="1:17" s="832" customFormat="1" ht="18.75" customHeight="1">
      <c r="A218" s="852">
        <v>530001</v>
      </c>
      <c r="B218" s="853" t="s">
        <v>658</v>
      </c>
      <c r="C218" s="881" t="s">
        <v>1101</v>
      </c>
      <c r="D218" s="908" t="s">
        <v>659</v>
      </c>
      <c r="E218" s="855">
        <v>15</v>
      </c>
      <c r="F218" s="856">
        <f>'BASE Y CONFIANZA'!F205</f>
        <v>3467</v>
      </c>
      <c r="G218" s="856">
        <f>'BASE Y CONFIANZA'!G205</f>
        <v>0</v>
      </c>
      <c r="H218" s="856">
        <f>'BASE Y CONFIANZA'!H205</f>
        <v>0</v>
      </c>
      <c r="I218" s="856">
        <f>'BASE Y CONFIANZA'!I205</f>
        <v>0</v>
      </c>
      <c r="J218" s="856">
        <f>'BASE Y CONFIANZA'!J205</f>
        <v>148</v>
      </c>
      <c r="K218" s="856">
        <f>'BASE Y CONFIANZA'!K205</f>
        <v>0</v>
      </c>
      <c r="L218" s="856">
        <f>'BASE Y CONFIANZA'!L205</f>
        <v>0</v>
      </c>
      <c r="M218" s="856">
        <f>'BASE Y CONFIANZA'!M205</f>
        <v>0</v>
      </c>
      <c r="N218" s="856">
        <f>F218+G218+H218+I218-J218+K218-L218-M218</f>
        <v>3319</v>
      </c>
      <c r="O218" s="918"/>
      <c r="P218" s="918"/>
      <c r="Q218" s="918"/>
    </row>
    <row r="219" spans="1:17" s="832" customFormat="1" ht="18.75" customHeight="1">
      <c r="A219" s="852">
        <v>250</v>
      </c>
      <c r="B219" s="853" t="s">
        <v>840</v>
      </c>
      <c r="C219" s="872" t="s">
        <v>1103</v>
      </c>
      <c r="D219" s="908" t="s">
        <v>53</v>
      </c>
      <c r="E219" s="873">
        <v>15</v>
      </c>
      <c r="F219" s="857">
        <f>EVENTUAL!F187</f>
        <v>4177</v>
      </c>
      <c r="G219" s="857">
        <f>EVENTUAL!G187</f>
        <v>0</v>
      </c>
      <c r="H219" s="857">
        <f>EVENTUAL!H187</f>
        <v>0</v>
      </c>
      <c r="I219" s="857">
        <f>EVENTUAL!I187</f>
        <v>0</v>
      </c>
      <c r="J219" s="857">
        <f>EVENTUAL!J187</f>
        <v>377</v>
      </c>
      <c r="K219" s="857">
        <f>EVENTUAL!K187</f>
        <v>0</v>
      </c>
      <c r="L219" s="857">
        <f>EVENTUAL!L187</f>
        <v>0</v>
      </c>
      <c r="M219" s="857">
        <f>EVENTUAL!M187</f>
        <v>0</v>
      </c>
      <c r="N219" s="856">
        <f>F219+G219+H219+I219-J219+K219-L219-M219</f>
        <v>3800</v>
      </c>
      <c r="O219" s="918"/>
      <c r="P219" s="918"/>
      <c r="Q219" s="918"/>
    </row>
    <row r="220" spans="1:17" s="833" customFormat="1" ht="18.75" customHeight="1">
      <c r="A220" s="885" t="s">
        <v>69</v>
      </c>
      <c r="B220" s="891"/>
      <c r="C220" s="892"/>
      <c r="D220" s="897"/>
      <c r="E220" s="893"/>
      <c r="F220" s="889">
        <f aca="true" t="shared" si="35" ref="F220:L220">SUM(F218:F219)</f>
        <v>7644</v>
      </c>
      <c r="G220" s="889">
        <f t="shared" si="35"/>
        <v>0</v>
      </c>
      <c r="H220" s="889">
        <f t="shared" si="35"/>
        <v>0</v>
      </c>
      <c r="I220" s="889">
        <f t="shared" si="35"/>
        <v>0</v>
      </c>
      <c r="J220" s="889">
        <f t="shared" si="35"/>
        <v>525</v>
      </c>
      <c r="K220" s="889">
        <f t="shared" si="35"/>
        <v>0</v>
      </c>
      <c r="L220" s="889">
        <f t="shared" si="35"/>
        <v>0</v>
      </c>
      <c r="M220" s="889">
        <f>SUM(M218:M219)</f>
        <v>0</v>
      </c>
      <c r="N220" s="889">
        <f>SUM(N218:N219)</f>
        <v>7119</v>
      </c>
      <c r="O220" s="953">
        <f>N218</f>
        <v>3319</v>
      </c>
      <c r="P220" s="953">
        <f>N219</f>
        <v>3800</v>
      </c>
      <c r="Q220" s="952"/>
    </row>
    <row r="221" spans="1:17" s="832" customFormat="1" ht="18.75" customHeight="1">
      <c r="A221" s="847"/>
      <c r="B221" s="848"/>
      <c r="C221" s="849" t="s">
        <v>132</v>
      </c>
      <c r="D221" s="907"/>
      <c r="E221" s="850"/>
      <c r="F221" s="851"/>
      <c r="G221" s="851"/>
      <c r="H221" s="851"/>
      <c r="I221" s="851"/>
      <c r="J221" s="851"/>
      <c r="K221" s="851"/>
      <c r="L221" s="851"/>
      <c r="M221" s="851"/>
      <c r="N221" s="851"/>
      <c r="O221" s="918"/>
      <c r="P221" s="918"/>
      <c r="Q221" s="918"/>
    </row>
    <row r="222" spans="1:17" s="832" customFormat="1" ht="18.75" customHeight="1">
      <c r="A222" s="852">
        <v>540001</v>
      </c>
      <c r="B222" s="853" t="s">
        <v>660</v>
      </c>
      <c r="C222" s="881" t="s">
        <v>1101</v>
      </c>
      <c r="D222" s="908" t="s">
        <v>428</v>
      </c>
      <c r="E222" s="855">
        <v>15</v>
      </c>
      <c r="F222" s="856">
        <f>'BASE Y CONFIANZA'!F208</f>
        <v>3467</v>
      </c>
      <c r="G222" s="856">
        <f>'BASE Y CONFIANZA'!G208</f>
        <v>0</v>
      </c>
      <c r="H222" s="856">
        <f>'BASE Y CONFIANZA'!H208</f>
        <v>0</v>
      </c>
      <c r="I222" s="856">
        <f>'BASE Y CONFIANZA'!I208</f>
        <v>0</v>
      </c>
      <c r="J222" s="856">
        <f>'BASE Y CONFIANZA'!J208</f>
        <v>148</v>
      </c>
      <c r="K222" s="856">
        <f>'BASE Y CONFIANZA'!K208</f>
        <v>0</v>
      </c>
      <c r="L222" s="856">
        <f>'BASE Y CONFIANZA'!L208</f>
        <v>0</v>
      </c>
      <c r="M222" s="856">
        <v>0</v>
      </c>
      <c r="N222" s="856">
        <f aca="true" t="shared" si="36" ref="N222:N234">F222+G222+H222+I222-J222+K222-L222-M222</f>
        <v>3319</v>
      </c>
      <c r="O222" s="918"/>
      <c r="P222" s="918"/>
      <c r="Q222" s="918"/>
    </row>
    <row r="223" spans="1:17" s="832" customFormat="1" ht="18.75" customHeight="1">
      <c r="A223" s="852">
        <v>2200101</v>
      </c>
      <c r="B223" s="853" t="s">
        <v>852</v>
      </c>
      <c r="C223" s="854" t="s">
        <v>1102</v>
      </c>
      <c r="D223" s="908" t="s">
        <v>305</v>
      </c>
      <c r="E223" s="855">
        <v>15</v>
      </c>
      <c r="F223" s="856">
        <f>'BASE Y CONFIANZA'!F209</f>
        <v>3276</v>
      </c>
      <c r="G223" s="856">
        <f>'BASE Y CONFIANZA'!G209</f>
        <v>0</v>
      </c>
      <c r="H223" s="856">
        <f>'BASE Y CONFIANZA'!H209</f>
        <v>0</v>
      </c>
      <c r="I223" s="856">
        <f>'BASE Y CONFIANZA'!I209</f>
        <v>0</v>
      </c>
      <c r="J223" s="856">
        <f>'BASE Y CONFIANZA'!J209</f>
        <v>127</v>
      </c>
      <c r="K223" s="856">
        <f>'BASE Y CONFIANZA'!K209</f>
        <v>0</v>
      </c>
      <c r="L223" s="856">
        <f>'BASE Y CONFIANZA'!L209</f>
        <v>0</v>
      </c>
      <c r="M223" s="856">
        <v>0</v>
      </c>
      <c r="N223" s="856">
        <f t="shared" si="36"/>
        <v>3149</v>
      </c>
      <c r="O223" s="918"/>
      <c r="P223" s="918"/>
      <c r="Q223" s="918"/>
    </row>
    <row r="224" spans="1:17" s="832" customFormat="1" ht="18.75" customHeight="1">
      <c r="A224" s="852">
        <v>5200103</v>
      </c>
      <c r="B224" s="853" t="s">
        <v>134</v>
      </c>
      <c r="C224" s="854" t="s">
        <v>1102</v>
      </c>
      <c r="D224" s="908" t="s">
        <v>2</v>
      </c>
      <c r="E224" s="855">
        <v>15</v>
      </c>
      <c r="F224" s="856">
        <f>'BASE Y CONFIANZA'!F210</f>
        <v>3799</v>
      </c>
      <c r="G224" s="856">
        <f>'BASE Y CONFIANZA'!G210</f>
        <v>0</v>
      </c>
      <c r="H224" s="856">
        <f>'BASE Y CONFIANZA'!H210</f>
        <v>0</v>
      </c>
      <c r="I224" s="856">
        <f>'BASE Y CONFIANZA'!I210</f>
        <v>0</v>
      </c>
      <c r="J224" s="856">
        <f>'BASE Y CONFIANZA'!J210</f>
        <v>317</v>
      </c>
      <c r="K224" s="856">
        <f>'BASE Y CONFIANZA'!K210</f>
        <v>0</v>
      </c>
      <c r="L224" s="856">
        <f>'BASE Y CONFIANZA'!L210</f>
        <v>0</v>
      </c>
      <c r="M224" s="856">
        <v>0</v>
      </c>
      <c r="N224" s="856">
        <f t="shared" si="36"/>
        <v>3482</v>
      </c>
      <c r="O224" s="918"/>
      <c r="P224" s="918"/>
      <c r="Q224" s="918"/>
    </row>
    <row r="225" spans="1:17" s="832" customFormat="1" ht="18.75" customHeight="1">
      <c r="A225" s="852">
        <v>5300000</v>
      </c>
      <c r="B225" s="853" t="s">
        <v>136</v>
      </c>
      <c r="C225" s="854" t="s">
        <v>1102</v>
      </c>
      <c r="D225" s="908" t="s">
        <v>305</v>
      </c>
      <c r="E225" s="855">
        <v>15</v>
      </c>
      <c r="F225" s="856">
        <f>'BASE Y CONFIANZA'!F211</f>
        <v>6006</v>
      </c>
      <c r="G225" s="856">
        <f>'BASE Y CONFIANZA'!G211</f>
        <v>0</v>
      </c>
      <c r="H225" s="856">
        <f>'BASE Y CONFIANZA'!H211</f>
        <v>0</v>
      </c>
      <c r="I225" s="856">
        <f>'BASE Y CONFIANZA'!I211</f>
        <v>0</v>
      </c>
      <c r="J225" s="856">
        <f>'BASE Y CONFIANZA'!J211</f>
        <v>736</v>
      </c>
      <c r="K225" s="856">
        <f>'BASE Y CONFIANZA'!K211</f>
        <v>0</v>
      </c>
      <c r="L225" s="856">
        <f>'BASE Y CONFIANZA'!L211</f>
        <v>0</v>
      </c>
      <c r="M225" s="856">
        <v>0</v>
      </c>
      <c r="N225" s="856">
        <f t="shared" si="36"/>
        <v>5270</v>
      </c>
      <c r="O225" s="918"/>
      <c r="P225" s="918"/>
      <c r="Q225" s="918"/>
    </row>
    <row r="226" spans="1:17" s="832" customFormat="1" ht="18.75" customHeight="1">
      <c r="A226" s="852">
        <v>5300101</v>
      </c>
      <c r="B226" s="853" t="s">
        <v>138</v>
      </c>
      <c r="C226" s="854" t="s">
        <v>1102</v>
      </c>
      <c r="D226" s="908" t="s">
        <v>2</v>
      </c>
      <c r="E226" s="855">
        <v>15</v>
      </c>
      <c r="F226" s="856">
        <f>'BASE Y CONFIANZA'!F212</f>
        <v>3276</v>
      </c>
      <c r="G226" s="856">
        <f>'BASE Y CONFIANZA'!G212</f>
        <v>0</v>
      </c>
      <c r="H226" s="856">
        <f>'BASE Y CONFIANZA'!H212</f>
        <v>0</v>
      </c>
      <c r="I226" s="856">
        <f>'BASE Y CONFIANZA'!I212</f>
        <v>0</v>
      </c>
      <c r="J226" s="856">
        <f>'BASE Y CONFIANZA'!J212</f>
        <v>127</v>
      </c>
      <c r="K226" s="856">
        <f>'BASE Y CONFIANZA'!K212</f>
        <v>0</v>
      </c>
      <c r="L226" s="856">
        <f>'BASE Y CONFIANZA'!L212</f>
        <v>0</v>
      </c>
      <c r="M226" s="856">
        <v>0</v>
      </c>
      <c r="N226" s="856">
        <f t="shared" si="36"/>
        <v>3149</v>
      </c>
      <c r="O226" s="918"/>
      <c r="P226" s="918"/>
      <c r="Q226" s="918"/>
    </row>
    <row r="227" spans="1:17" s="832" customFormat="1" ht="18.75" customHeight="1">
      <c r="A227" s="852">
        <v>5300201</v>
      </c>
      <c r="B227" s="853" t="s">
        <v>140</v>
      </c>
      <c r="C227" s="854" t="s">
        <v>1102</v>
      </c>
      <c r="D227" s="908" t="s">
        <v>429</v>
      </c>
      <c r="E227" s="855">
        <v>15</v>
      </c>
      <c r="F227" s="856">
        <f>'BASE Y CONFIANZA'!F213</f>
        <v>4259</v>
      </c>
      <c r="G227" s="856">
        <f>'BASE Y CONFIANZA'!G213</f>
        <v>0</v>
      </c>
      <c r="H227" s="856">
        <f>'BASE Y CONFIANZA'!H213</f>
        <v>0</v>
      </c>
      <c r="I227" s="856">
        <f>'BASE Y CONFIANZA'!I213</f>
        <v>0</v>
      </c>
      <c r="J227" s="856">
        <f>'BASE Y CONFIANZA'!J213</f>
        <v>391</v>
      </c>
      <c r="K227" s="856">
        <f>'BASE Y CONFIANZA'!K213</f>
        <v>0</v>
      </c>
      <c r="L227" s="856">
        <f>'BASE Y CONFIANZA'!L213</f>
        <v>0</v>
      </c>
      <c r="M227" s="856">
        <v>0</v>
      </c>
      <c r="N227" s="856">
        <f t="shared" si="36"/>
        <v>3868</v>
      </c>
      <c r="O227" s="918"/>
      <c r="P227" s="918"/>
      <c r="Q227" s="918"/>
    </row>
    <row r="228" spans="1:17" s="832" customFormat="1" ht="18.75" customHeight="1">
      <c r="A228" s="852">
        <v>5300202</v>
      </c>
      <c r="B228" s="853" t="s">
        <v>142</v>
      </c>
      <c r="C228" s="854" t="s">
        <v>1102</v>
      </c>
      <c r="D228" s="908" t="s">
        <v>430</v>
      </c>
      <c r="E228" s="855">
        <v>15</v>
      </c>
      <c r="F228" s="856">
        <f>'BASE Y CONFIANZA'!F214</f>
        <v>3148</v>
      </c>
      <c r="G228" s="856">
        <f>'BASE Y CONFIANZA'!G214</f>
        <v>0</v>
      </c>
      <c r="H228" s="856">
        <f>'BASE Y CONFIANZA'!H214</f>
        <v>0</v>
      </c>
      <c r="I228" s="856">
        <f>'BASE Y CONFIANZA'!I214</f>
        <v>0</v>
      </c>
      <c r="J228" s="856">
        <f>'BASE Y CONFIANZA'!J214</f>
        <v>113</v>
      </c>
      <c r="K228" s="856">
        <f>'BASE Y CONFIANZA'!K214</f>
        <v>0</v>
      </c>
      <c r="L228" s="856">
        <f>'BASE Y CONFIANZA'!L214</f>
        <v>0</v>
      </c>
      <c r="M228" s="856">
        <v>0</v>
      </c>
      <c r="N228" s="856">
        <f t="shared" si="36"/>
        <v>3035</v>
      </c>
      <c r="O228" s="918"/>
      <c r="P228" s="918"/>
      <c r="Q228" s="918"/>
    </row>
    <row r="229" spans="1:17" s="832" customFormat="1" ht="18.75" customHeight="1">
      <c r="A229" s="852">
        <v>5300204</v>
      </c>
      <c r="B229" s="853" t="s">
        <v>144</v>
      </c>
      <c r="C229" s="854" t="s">
        <v>1102</v>
      </c>
      <c r="D229" s="908" t="s">
        <v>431</v>
      </c>
      <c r="E229" s="855">
        <v>15</v>
      </c>
      <c r="F229" s="856">
        <f>'BASE Y CONFIANZA'!F215</f>
        <v>4805</v>
      </c>
      <c r="G229" s="856">
        <f>'BASE Y CONFIANZA'!G215</f>
        <v>0</v>
      </c>
      <c r="H229" s="856">
        <f>'BASE Y CONFIANZA'!H215</f>
        <v>0</v>
      </c>
      <c r="I229" s="856">
        <f>'BASE Y CONFIANZA'!I215</f>
        <v>0</v>
      </c>
      <c r="J229" s="856">
        <f>'BASE Y CONFIANZA'!J215</f>
        <v>489</v>
      </c>
      <c r="K229" s="856">
        <f>'BASE Y CONFIANZA'!K215</f>
        <v>0</v>
      </c>
      <c r="L229" s="856">
        <f>'BASE Y CONFIANZA'!L215</f>
        <v>0</v>
      </c>
      <c r="M229" s="856">
        <v>0</v>
      </c>
      <c r="N229" s="856">
        <f t="shared" si="36"/>
        <v>4316</v>
      </c>
      <c r="O229" s="918"/>
      <c r="P229" s="918"/>
      <c r="Q229" s="918"/>
    </row>
    <row r="230" spans="1:17" s="832" customFormat="1" ht="18.75" customHeight="1">
      <c r="A230" s="852">
        <v>5300206</v>
      </c>
      <c r="B230" s="853" t="s">
        <v>844</v>
      </c>
      <c r="C230" s="854" t="s">
        <v>1102</v>
      </c>
      <c r="D230" s="908" t="s">
        <v>432</v>
      </c>
      <c r="E230" s="855">
        <v>15</v>
      </c>
      <c r="F230" s="856">
        <f>'BASE Y CONFIANZA'!F216</f>
        <v>4259</v>
      </c>
      <c r="G230" s="856">
        <f>'BASE Y CONFIANZA'!G216</f>
        <v>0</v>
      </c>
      <c r="H230" s="856">
        <f>'BASE Y CONFIANZA'!H216</f>
        <v>0</v>
      </c>
      <c r="I230" s="856">
        <f>'BASE Y CONFIANZA'!I216</f>
        <v>0</v>
      </c>
      <c r="J230" s="856">
        <f>'BASE Y CONFIANZA'!J216</f>
        <v>391</v>
      </c>
      <c r="K230" s="856">
        <f>'BASE Y CONFIANZA'!K216</f>
        <v>0</v>
      </c>
      <c r="L230" s="856">
        <f>'BASE Y CONFIANZA'!L216</f>
        <v>0</v>
      </c>
      <c r="M230" s="856">
        <v>0</v>
      </c>
      <c r="N230" s="856">
        <f t="shared" si="36"/>
        <v>3868</v>
      </c>
      <c r="O230" s="918"/>
      <c r="P230" s="918"/>
      <c r="Q230" s="918"/>
    </row>
    <row r="231" spans="1:17" s="832" customFormat="1" ht="18.75" customHeight="1">
      <c r="A231" s="852">
        <v>5300207</v>
      </c>
      <c r="B231" s="853" t="s">
        <v>146</v>
      </c>
      <c r="C231" s="854" t="s">
        <v>1102</v>
      </c>
      <c r="D231" s="908" t="s">
        <v>430</v>
      </c>
      <c r="E231" s="855">
        <v>15</v>
      </c>
      <c r="F231" s="856">
        <f>'BASE Y CONFIANZA'!F217</f>
        <v>3549</v>
      </c>
      <c r="G231" s="856">
        <f>'BASE Y CONFIANZA'!G217</f>
        <v>0</v>
      </c>
      <c r="H231" s="856">
        <f>'BASE Y CONFIANZA'!H217</f>
        <v>0</v>
      </c>
      <c r="I231" s="856">
        <f>'BASE Y CONFIANZA'!I217</f>
        <v>0</v>
      </c>
      <c r="J231" s="856">
        <f>'BASE Y CONFIANZA'!J217</f>
        <v>175</v>
      </c>
      <c r="K231" s="856">
        <f>'BASE Y CONFIANZA'!K217</f>
        <v>0</v>
      </c>
      <c r="L231" s="856">
        <f>'BASE Y CONFIANZA'!L217</f>
        <v>0</v>
      </c>
      <c r="M231" s="856">
        <v>0</v>
      </c>
      <c r="N231" s="856">
        <f t="shared" si="36"/>
        <v>3374</v>
      </c>
      <c r="O231" s="918"/>
      <c r="P231" s="918"/>
      <c r="Q231" s="918"/>
    </row>
    <row r="232" spans="1:17" s="832" customFormat="1" ht="18.75" customHeight="1">
      <c r="A232" s="852">
        <v>263</v>
      </c>
      <c r="B232" s="853" t="s">
        <v>891</v>
      </c>
      <c r="C232" s="872" t="s">
        <v>1103</v>
      </c>
      <c r="D232" s="908" t="s">
        <v>53</v>
      </c>
      <c r="E232" s="873">
        <v>15</v>
      </c>
      <c r="F232" s="857">
        <f>EVENTUAL!F190</f>
        <v>4420</v>
      </c>
      <c r="G232" s="857">
        <f>EVENTUAL!G190</f>
        <v>0</v>
      </c>
      <c r="H232" s="857">
        <f>EVENTUAL!H190</f>
        <v>0</v>
      </c>
      <c r="I232" s="857">
        <f>EVENTUAL!I190</f>
        <v>0</v>
      </c>
      <c r="J232" s="857">
        <f>EVENTUAL!J190</f>
        <v>420</v>
      </c>
      <c r="K232" s="857">
        <f>EVENTUAL!K190</f>
        <v>0</v>
      </c>
      <c r="L232" s="857">
        <f>EVENTUAL!L190</f>
        <v>0</v>
      </c>
      <c r="M232" s="857">
        <v>0</v>
      </c>
      <c r="N232" s="856">
        <f t="shared" si="36"/>
        <v>4000</v>
      </c>
      <c r="O232" s="918"/>
      <c r="P232" s="918"/>
      <c r="Q232" s="918"/>
    </row>
    <row r="233" spans="1:17" s="832" customFormat="1" ht="18.75" customHeight="1">
      <c r="A233" s="852">
        <v>300</v>
      </c>
      <c r="B233" s="853" t="s">
        <v>1042</v>
      </c>
      <c r="C233" s="872" t="s">
        <v>1103</v>
      </c>
      <c r="D233" s="908" t="s">
        <v>1043</v>
      </c>
      <c r="E233" s="873">
        <v>15</v>
      </c>
      <c r="F233" s="857">
        <f>EVENTUAL!F191</f>
        <v>0</v>
      </c>
      <c r="G233" s="857">
        <f>EVENTUAL!G191</f>
        <v>0</v>
      </c>
      <c r="H233" s="857">
        <f>EVENTUAL!H191</f>
        <v>0</v>
      </c>
      <c r="I233" s="857">
        <f>EVENTUAL!I191</f>
        <v>0</v>
      </c>
      <c r="J233" s="857">
        <f>EVENTUAL!J191</f>
        <v>0</v>
      </c>
      <c r="K233" s="857">
        <f>EVENTUAL!K191</f>
        <v>0</v>
      </c>
      <c r="L233" s="857">
        <f>EVENTUAL!L191</f>
        <v>0</v>
      </c>
      <c r="M233" s="857">
        <v>0</v>
      </c>
      <c r="N233" s="856">
        <f t="shared" si="36"/>
        <v>0</v>
      </c>
      <c r="O233" s="918"/>
      <c r="P233" s="918"/>
      <c r="Q233" s="918"/>
    </row>
    <row r="234" spans="1:17" s="832" customFormat="1" ht="18.75" customHeight="1">
      <c r="A234" s="852">
        <v>301</v>
      </c>
      <c r="B234" s="853" t="s">
        <v>1044</v>
      </c>
      <c r="C234" s="872" t="s">
        <v>1103</v>
      </c>
      <c r="D234" s="908" t="s">
        <v>1043</v>
      </c>
      <c r="E234" s="873">
        <v>15</v>
      </c>
      <c r="F234" s="857">
        <f>EVENTUAL!F192</f>
        <v>2509</v>
      </c>
      <c r="G234" s="857">
        <f>EVENTUAL!G192</f>
        <v>0</v>
      </c>
      <c r="H234" s="857">
        <f>EVENTUAL!H192</f>
        <v>0</v>
      </c>
      <c r="I234" s="857">
        <f>EVENTUAL!I192</f>
        <v>0</v>
      </c>
      <c r="J234" s="857">
        <f>EVENTUAL!J192</f>
        <v>9</v>
      </c>
      <c r="K234" s="857">
        <f>EVENTUAL!K192</f>
        <v>0</v>
      </c>
      <c r="L234" s="857">
        <f>EVENTUAL!L192</f>
        <v>0</v>
      </c>
      <c r="M234" s="857">
        <v>0</v>
      </c>
      <c r="N234" s="856">
        <f t="shared" si="36"/>
        <v>2500</v>
      </c>
      <c r="O234" s="918"/>
      <c r="P234" s="918"/>
      <c r="Q234" s="918"/>
    </row>
    <row r="235" spans="1:17" s="832" customFormat="1" ht="18.75" customHeight="1">
      <c r="A235" s="885" t="s">
        <v>69</v>
      </c>
      <c r="B235" s="891"/>
      <c r="C235" s="892"/>
      <c r="D235" s="897"/>
      <c r="E235" s="893"/>
      <c r="F235" s="889">
        <f>SUM(F222:F234)</f>
        <v>46773</v>
      </c>
      <c r="G235" s="889">
        <f aca="true" t="shared" si="37" ref="G235:N235">SUM(G222:G234)</f>
        <v>0</v>
      </c>
      <c r="H235" s="889">
        <f t="shared" si="37"/>
        <v>0</v>
      </c>
      <c r="I235" s="889">
        <f t="shared" si="37"/>
        <v>0</v>
      </c>
      <c r="J235" s="889">
        <f t="shared" si="37"/>
        <v>3443</v>
      </c>
      <c r="K235" s="889">
        <f t="shared" si="37"/>
        <v>0</v>
      </c>
      <c r="L235" s="889">
        <f t="shared" si="37"/>
        <v>0</v>
      </c>
      <c r="M235" s="889">
        <f t="shared" si="37"/>
        <v>0</v>
      </c>
      <c r="N235" s="889">
        <f t="shared" si="37"/>
        <v>43330</v>
      </c>
      <c r="O235" s="920">
        <f>SUM(N222:N231)</f>
        <v>36830</v>
      </c>
      <c r="P235" s="920">
        <f>SUM(N232:N234)</f>
        <v>6500</v>
      </c>
      <c r="Q235" s="918"/>
    </row>
    <row r="236" spans="1:17" s="832" customFormat="1" ht="18.75" customHeight="1">
      <c r="A236" s="847"/>
      <c r="B236" s="848"/>
      <c r="C236" s="849" t="s">
        <v>55</v>
      </c>
      <c r="D236" s="910"/>
      <c r="E236" s="850"/>
      <c r="F236" s="851"/>
      <c r="G236" s="851"/>
      <c r="H236" s="851"/>
      <c r="I236" s="851"/>
      <c r="J236" s="851"/>
      <c r="K236" s="851"/>
      <c r="L236" s="851"/>
      <c r="M236" s="851"/>
      <c r="N236" s="851"/>
      <c r="O236" s="920"/>
      <c r="P236" s="918"/>
      <c r="Q236" s="918"/>
    </row>
    <row r="237" spans="1:17" s="832" customFormat="1" ht="26.25" customHeight="1">
      <c r="A237" s="852">
        <v>550002</v>
      </c>
      <c r="B237" s="853" t="s">
        <v>1058</v>
      </c>
      <c r="C237" s="872" t="s">
        <v>1101</v>
      </c>
      <c r="D237" s="908" t="s">
        <v>1169</v>
      </c>
      <c r="E237" s="873">
        <v>15</v>
      </c>
      <c r="F237" s="857">
        <f>'BASE Y CONFIANZA'!F229</f>
        <v>2831</v>
      </c>
      <c r="G237" s="857">
        <f>'BASE Y CONFIANZA'!G229</f>
        <v>0</v>
      </c>
      <c r="H237" s="857">
        <f>'BASE Y CONFIANZA'!H229</f>
        <v>0</v>
      </c>
      <c r="I237" s="857">
        <f>'BASE Y CONFIANZA'!I229</f>
        <v>0</v>
      </c>
      <c r="J237" s="857">
        <f>'BASE Y CONFIANZA'!J229</f>
        <v>59</v>
      </c>
      <c r="K237" s="857">
        <f>'BASE Y CONFIANZA'!K229</f>
        <v>0</v>
      </c>
      <c r="L237" s="857">
        <f>'BASE Y CONFIANZA'!L229</f>
        <v>0</v>
      </c>
      <c r="M237" s="857">
        <f>'BASE Y CONFIANZA'!M229</f>
        <v>0</v>
      </c>
      <c r="N237" s="857">
        <f>'BASE Y CONFIANZA'!N229</f>
        <v>2772</v>
      </c>
      <c r="O237" s="918"/>
      <c r="P237" s="918"/>
      <c r="Q237" s="918"/>
    </row>
    <row r="238" spans="1:17" s="832" customFormat="1" ht="26.25" customHeight="1">
      <c r="A238" s="852">
        <v>103</v>
      </c>
      <c r="B238" s="853" t="s">
        <v>1363</v>
      </c>
      <c r="C238" s="872" t="s">
        <v>1103</v>
      </c>
      <c r="D238" s="908" t="s">
        <v>968</v>
      </c>
      <c r="E238" s="873">
        <v>15</v>
      </c>
      <c r="F238" s="857">
        <f>EVENTUAL!F195</f>
        <v>1923</v>
      </c>
      <c r="G238" s="857">
        <f>EVENTUAL!G195</f>
        <v>0</v>
      </c>
      <c r="H238" s="857">
        <f>EVENTUAL!H195</f>
        <v>0</v>
      </c>
      <c r="I238" s="857">
        <f>EVENTUAL!I195</f>
        <v>0</v>
      </c>
      <c r="J238" s="857">
        <f>EVENTUAL!J195</f>
        <v>0</v>
      </c>
      <c r="K238" s="857">
        <f>EVENTUAL!K195</f>
        <v>77</v>
      </c>
      <c r="L238" s="857">
        <f>EVENTUAL!L195</f>
        <v>0</v>
      </c>
      <c r="M238" s="857">
        <v>0</v>
      </c>
      <c r="N238" s="856">
        <f>F238+G238+H238+I238-J238+K238-L238-M238</f>
        <v>2000</v>
      </c>
      <c r="O238" s="918"/>
      <c r="P238" s="918"/>
      <c r="Q238" s="918"/>
    </row>
    <row r="239" spans="1:17" s="832" customFormat="1" ht="26.25" customHeight="1">
      <c r="A239" s="852">
        <v>106</v>
      </c>
      <c r="B239" s="853" t="s">
        <v>1365</v>
      </c>
      <c r="C239" s="872" t="s">
        <v>1103</v>
      </c>
      <c r="D239" s="908" t="s">
        <v>968</v>
      </c>
      <c r="E239" s="873">
        <v>15</v>
      </c>
      <c r="F239" s="857">
        <f>EVENTUAL!F196</f>
        <v>1697</v>
      </c>
      <c r="G239" s="857">
        <f>EVENTUAL!G196</f>
        <v>0</v>
      </c>
      <c r="H239" s="857">
        <f>EVENTUAL!H196</f>
        <v>0</v>
      </c>
      <c r="I239" s="857">
        <f>EVENTUAL!I196</f>
        <v>0</v>
      </c>
      <c r="J239" s="857">
        <f>EVENTUAL!J196</f>
        <v>0</v>
      </c>
      <c r="K239" s="857">
        <f>EVENTUAL!K196</f>
        <v>103</v>
      </c>
      <c r="L239" s="857">
        <f>EVENTUAL!L196</f>
        <v>0</v>
      </c>
      <c r="M239" s="857">
        <v>0</v>
      </c>
      <c r="N239" s="856">
        <f>F239+G239+H239+I239-J239+K239-L239-M239</f>
        <v>1800</v>
      </c>
      <c r="O239" s="918"/>
      <c r="P239" s="918"/>
      <c r="Q239" s="918"/>
    </row>
    <row r="240" spans="1:17" s="832" customFormat="1" ht="26.25" customHeight="1">
      <c r="A240" s="852">
        <v>107</v>
      </c>
      <c r="B240" s="853" t="s">
        <v>1367</v>
      </c>
      <c r="C240" s="872" t="s">
        <v>1103</v>
      </c>
      <c r="D240" s="908" t="s">
        <v>968</v>
      </c>
      <c r="E240" s="873">
        <v>15</v>
      </c>
      <c r="F240" s="857">
        <f>EVENTUAL!F197</f>
        <v>1697</v>
      </c>
      <c r="G240" s="857">
        <f>EVENTUAL!G197</f>
        <v>800</v>
      </c>
      <c r="H240" s="857">
        <f>EVENTUAL!H197</f>
        <v>0</v>
      </c>
      <c r="I240" s="857">
        <f>EVENTUAL!I197</f>
        <v>0</v>
      </c>
      <c r="J240" s="857">
        <f>EVENTUAL!J197</f>
        <v>0</v>
      </c>
      <c r="K240" s="857">
        <f>EVENTUAL!K197</f>
        <v>103</v>
      </c>
      <c r="L240" s="857">
        <f>EVENTUAL!L197</f>
        <v>0</v>
      </c>
      <c r="M240" s="857">
        <v>0</v>
      </c>
      <c r="N240" s="856">
        <f>F240+G240+H240+I240-J240+K240-L240-M240</f>
        <v>2600</v>
      </c>
      <c r="O240" s="918"/>
      <c r="P240" s="918"/>
      <c r="Q240" s="918"/>
    </row>
    <row r="241" spans="1:17" s="832" customFormat="1" ht="26.25" customHeight="1">
      <c r="A241" s="852">
        <v>108</v>
      </c>
      <c r="B241" s="853" t="s">
        <v>1369</v>
      </c>
      <c r="C241" s="872" t="s">
        <v>1103</v>
      </c>
      <c r="D241" s="908" t="s">
        <v>968</v>
      </c>
      <c r="E241" s="873">
        <v>15</v>
      </c>
      <c r="F241" s="857">
        <f>EVENTUAL!F198</f>
        <v>2509</v>
      </c>
      <c r="G241" s="857">
        <f>EVENTUAL!G198</f>
        <v>0</v>
      </c>
      <c r="H241" s="857">
        <f>EVENTUAL!H198</f>
        <v>0</v>
      </c>
      <c r="I241" s="857">
        <f>EVENTUAL!I198</f>
        <v>0</v>
      </c>
      <c r="J241" s="857">
        <f>EVENTUAL!J198</f>
        <v>9</v>
      </c>
      <c r="K241" s="857">
        <f>EVENTUAL!K198</f>
        <v>0</v>
      </c>
      <c r="L241" s="857">
        <f>EVENTUAL!L198</f>
        <v>0</v>
      </c>
      <c r="M241" s="857">
        <v>0</v>
      </c>
      <c r="N241" s="856">
        <f>F241+G241+H241+I241-J241+K241-L241-M241</f>
        <v>2500</v>
      </c>
      <c r="O241" s="918"/>
      <c r="P241" s="918"/>
      <c r="Q241" s="918"/>
    </row>
    <row r="242" spans="1:17" s="832" customFormat="1" ht="26.25" customHeight="1">
      <c r="A242" s="852">
        <v>110</v>
      </c>
      <c r="B242" s="853" t="s">
        <v>1371</v>
      </c>
      <c r="C242" s="872" t="s">
        <v>1103</v>
      </c>
      <c r="D242" s="908" t="s">
        <v>968</v>
      </c>
      <c r="E242" s="873">
        <v>15</v>
      </c>
      <c r="F242" s="857">
        <f>EVENTUAL!F199</f>
        <v>1483</v>
      </c>
      <c r="G242" s="857">
        <f>EVENTUAL!G199</f>
        <v>0</v>
      </c>
      <c r="H242" s="857">
        <f>EVENTUAL!H199</f>
        <v>0</v>
      </c>
      <c r="I242" s="857">
        <f>EVENTUAL!I199</f>
        <v>0</v>
      </c>
      <c r="J242" s="857">
        <f>EVENTUAL!J199</f>
        <v>0</v>
      </c>
      <c r="K242" s="857">
        <f>EVENTUAL!K199</f>
        <v>117</v>
      </c>
      <c r="L242" s="857">
        <f>EVENTUAL!L199</f>
        <v>0</v>
      </c>
      <c r="M242" s="857">
        <v>0</v>
      </c>
      <c r="N242" s="856">
        <f>F242+G242+H242+I242-J242+K242-L242-M242</f>
        <v>1600</v>
      </c>
      <c r="O242" s="918"/>
      <c r="P242" s="918"/>
      <c r="Q242" s="918"/>
    </row>
    <row r="243" spans="1:17" s="832" customFormat="1" ht="18.75" customHeight="1">
      <c r="A243" s="885" t="s">
        <v>69</v>
      </c>
      <c r="B243" s="891"/>
      <c r="C243" s="892"/>
      <c r="D243" s="897"/>
      <c r="E243" s="893"/>
      <c r="F243" s="889">
        <f aca="true" t="shared" si="38" ref="F243:N243">SUM(F237:F242)</f>
        <v>12140</v>
      </c>
      <c r="G243" s="889">
        <f t="shared" si="38"/>
        <v>800</v>
      </c>
      <c r="H243" s="889">
        <f t="shared" si="38"/>
        <v>0</v>
      </c>
      <c r="I243" s="889">
        <f t="shared" si="38"/>
        <v>0</v>
      </c>
      <c r="J243" s="889">
        <f t="shared" si="38"/>
        <v>68</v>
      </c>
      <c r="K243" s="889">
        <f t="shared" si="38"/>
        <v>400</v>
      </c>
      <c r="L243" s="889">
        <f t="shared" si="38"/>
        <v>0</v>
      </c>
      <c r="M243" s="889">
        <f t="shared" si="38"/>
        <v>0</v>
      </c>
      <c r="N243" s="889">
        <f t="shared" si="38"/>
        <v>13272</v>
      </c>
      <c r="O243" s="920">
        <f>N237</f>
        <v>2772</v>
      </c>
      <c r="P243" s="920">
        <f>SUM(N238:N242)</f>
        <v>10500</v>
      </c>
      <c r="Q243" s="918"/>
    </row>
    <row r="244" spans="1:17" s="832" customFormat="1" ht="18.75" customHeight="1">
      <c r="A244" s="847"/>
      <c r="B244" s="848"/>
      <c r="C244" s="849" t="s">
        <v>409</v>
      </c>
      <c r="D244" s="907"/>
      <c r="E244" s="865"/>
      <c r="F244" s="866"/>
      <c r="G244" s="866"/>
      <c r="H244" s="866"/>
      <c r="I244" s="866"/>
      <c r="J244" s="866"/>
      <c r="K244" s="866"/>
      <c r="L244" s="866"/>
      <c r="M244" s="866"/>
      <c r="N244" s="866"/>
      <c r="O244" s="918"/>
      <c r="P244" s="918"/>
      <c r="Q244" s="918"/>
    </row>
    <row r="245" spans="1:17" s="832" customFormat="1" ht="18.75" customHeight="1">
      <c r="A245" s="895">
        <v>560002</v>
      </c>
      <c r="B245" s="896" t="s">
        <v>663</v>
      </c>
      <c r="C245" s="881" t="s">
        <v>1101</v>
      </c>
      <c r="D245" s="908" t="s">
        <v>664</v>
      </c>
      <c r="E245" s="855">
        <v>15</v>
      </c>
      <c r="F245" s="856">
        <f>'BASE Y CONFIANZA'!F232</f>
        <v>3467</v>
      </c>
      <c r="G245" s="856">
        <f>'BASE Y CONFIANZA'!G232</f>
        <v>0</v>
      </c>
      <c r="H245" s="856">
        <f>'BASE Y CONFIANZA'!H232</f>
        <v>0</v>
      </c>
      <c r="I245" s="856">
        <f>'BASE Y CONFIANZA'!I232</f>
        <v>0</v>
      </c>
      <c r="J245" s="856">
        <f>'BASE Y CONFIANZA'!J232</f>
        <v>148</v>
      </c>
      <c r="K245" s="856">
        <f>'BASE Y CONFIANZA'!K232</f>
        <v>0</v>
      </c>
      <c r="L245" s="856">
        <f>'BASE Y CONFIANZA'!L232</f>
        <v>0</v>
      </c>
      <c r="M245" s="856">
        <f>'BASE Y CONFIANZA'!M232</f>
        <v>0</v>
      </c>
      <c r="N245" s="856">
        <f>F245+G245+H245+I245-J245+K245-L245-M245</f>
        <v>3319</v>
      </c>
      <c r="O245" s="918"/>
      <c r="P245" s="918"/>
      <c r="Q245" s="918"/>
    </row>
    <row r="246" spans="1:17" s="832" customFormat="1" ht="18.75" customHeight="1">
      <c r="A246" s="852">
        <v>1110002</v>
      </c>
      <c r="B246" s="853" t="s">
        <v>423</v>
      </c>
      <c r="C246" s="872" t="s">
        <v>1102</v>
      </c>
      <c r="D246" s="908" t="s">
        <v>11</v>
      </c>
      <c r="E246" s="873">
        <v>15</v>
      </c>
      <c r="F246" s="856">
        <f>'BASE Y CONFIANZA'!F233</f>
        <v>2204</v>
      </c>
      <c r="G246" s="856">
        <f>'BASE Y CONFIANZA'!G233</f>
        <v>0</v>
      </c>
      <c r="H246" s="856">
        <f>'BASE Y CONFIANZA'!H233</f>
        <v>0</v>
      </c>
      <c r="I246" s="856">
        <f>'BASE Y CONFIANZA'!I233</f>
        <v>0</v>
      </c>
      <c r="J246" s="856">
        <f>'BASE Y CONFIANZA'!J233</f>
        <v>0</v>
      </c>
      <c r="K246" s="856">
        <f>'BASE Y CONFIANZA'!K233</f>
        <v>39</v>
      </c>
      <c r="L246" s="856">
        <f>'BASE Y CONFIANZA'!L233</f>
        <v>0</v>
      </c>
      <c r="M246" s="856">
        <f>'BASE Y CONFIANZA'!M233</f>
        <v>0</v>
      </c>
      <c r="N246" s="856">
        <f>F246+G246+H246+I246-J246+K246-L246-M246</f>
        <v>2243</v>
      </c>
      <c r="O246" s="918"/>
      <c r="P246" s="918"/>
      <c r="Q246" s="918"/>
    </row>
    <row r="247" spans="1:17" s="832" customFormat="1" ht="18.75" customHeight="1">
      <c r="A247" s="852">
        <v>274</v>
      </c>
      <c r="B247" s="853" t="s">
        <v>941</v>
      </c>
      <c r="C247" s="872" t="s">
        <v>1103</v>
      </c>
      <c r="D247" s="908" t="s">
        <v>488</v>
      </c>
      <c r="E247" s="873">
        <v>15</v>
      </c>
      <c r="F247" s="857">
        <f>EVENTUAL!F210</f>
        <v>2509</v>
      </c>
      <c r="G247" s="857">
        <f>EVENTUAL!G210</f>
        <v>3000</v>
      </c>
      <c r="H247" s="857">
        <f>EVENTUAL!H210</f>
        <v>0</v>
      </c>
      <c r="I247" s="857">
        <f>EVENTUAL!I210</f>
        <v>0</v>
      </c>
      <c r="J247" s="857">
        <f>EVENTUAL!J210</f>
        <v>9</v>
      </c>
      <c r="K247" s="857">
        <f>EVENTUAL!K210</f>
        <v>0</v>
      </c>
      <c r="L247" s="857">
        <f>EVENTUAL!L210</f>
        <v>0</v>
      </c>
      <c r="M247" s="857">
        <v>0</v>
      </c>
      <c r="N247" s="856">
        <f>F247+G247+H247+I247-J247+K247-L247-M247</f>
        <v>5500</v>
      </c>
      <c r="O247" s="918"/>
      <c r="P247" s="918"/>
      <c r="Q247" s="918"/>
    </row>
    <row r="248" spans="1:17" s="832" customFormat="1" ht="18.75" customHeight="1">
      <c r="A248" s="885" t="s">
        <v>69</v>
      </c>
      <c r="B248" s="891"/>
      <c r="C248" s="892"/>
      <c r="D248" s="912"/>
      <c r="E248" s="893"/>
      <c r="F248" s="889">
        <f aca="true" t="shared" si="39" ref="F248:N248">SUM(F245:F247)</f>
        <v>8180</v>
      </c>
      <c r="G248" s="889">
        <f t="shared" si="39"/>
        <v>3000</v>
      </c>
      <c r="H248" s="889">
        <f t="shared" si="39"/>
        <v>0</v>
      </c>
      <c r="I248" s="889">
        <f t="shared" si="39"/>
        <v>0</v>
      </c>
      <c r="J248" s="889">
        <f t="shared" si="39"/>
        <v>157</v>
      </c>
      <c r="K248" s="889">
        <f t="shared" si="39"/>
        <v>39</v>
      </c>
      <c r="L248" s="889">
        <f t="shared" si="39"/>
        <v>0</v>
      </c>
      <c r="M248" s="889">
        <f t="shared" si="39"/>
        <v>0</v>
      </c>
      <c r="N248" s="889">
        <f t="shared" si="39"/>
        <v>11062</v>
      </c>
      <c r="O248" s="920">
        <f>SUM(N245:N246)</f>
        <v>5562</v>
      </c>
      <c r="P248" s="920">
        <f>SUM(N247)</f>
        <v>5500</v>
      </c>
      <c r="Q248" s="918"/>
    </row>
    <row r="249" spans="1:17" s="832" customFormat="1" ht="18.75" customHeight="1">
      <c r="A249" s="847"/>
      <c r="B249" s="848"/>
      <c r="C249" s="849" t="s">
        <v>410</v>
      </c>
      <c r="D249" s="910"/>
      <c r="E249" s="865"/>
      <c r="F249" s="866"/>
      <c r="G249" s="866"/>
      <c r="H249" s="866"/>
      <c r="I249" s="866"/>
      <c r="J249" s="866"/>
      <c r="K249" s="866"/>
      <c r="L249" s="866"/>
      <c r="M249" s="866"/>
      <c r="N249" s="866"/>
      <c r="O249" s="918"/>
      <c r="P249" s="918"/>
      <c r="Q249" s="918"/>
    </row>
    <row r="250" spans="1:17" s="832" customFormat="1" ht="18.75" customHeight="1">
      <c r="A250" s="852">
        <v>570002</v>
      </c>
      <c r="B250" s="853" t="s">
        <v>665</v>
      </c>
      <c r="C250" s="881" t="s">
        <v>1101</v>
      </c>
      <c r="D250" s="908" t="s">
        <v>666</v>
      </c>
      <c r="E250" s="855">
        <v>15</v>
      </c>
      <c r="F250" s="856">
        <f>'BASE Y CONFIANZA'!F236</f>
        <v>3467</v>
      </c>
      <c r="G250" s="856">
        <f>'BASE Y CONFIANZA'!G236</f>
        <v>0</v>
      </c>
      <c r="H250" s="856">
        <f>'BASE Y CONFIANZA'!H236</f>
        <v>0</v>
      </c>
      <c r="I250" s="856">
        <f>'BASE Y CONFIANZA'!I236</f>
        <v>0</v>
      </c>
      <c r="J250" s="856">
        <f>'BASE Y CONFIANZA'!J236</f>
        <v>148</v>
      </c>
      <c r="K250" s="856">
        <f>'BASE Y CONFIANZA'!K236</f>
        <v>0</v>
      </c>
      <c r="L250" s="856">
        <f>'BASE Y CONFIANZA'!L236</f>
        <v>0</v>
      </c>
      <c r="M250" s="856">
        <f>'BASE Y CONFIANZA'!M236</f>
        <v>0</v>
      </c>
      <c r="N250" s="856">
        <f aca="true" t="shared" si="40" ref="N250:N257">F250+G250+H250+I250-J250+K250-L250-M250</f>
        <v>3319</v>
      </c>
      <c r="O250" s="918"/>
      <c r="P250" s="918"/>
      <c r="Q250" s="918"/>
    </row>
    <row r="251" spans="1:17" s="832" customFormat="1" ht="18.75" customHeight="1">
      <c r="A251" s="852">
        <v>6200202</v>
      </c>
      <c r="B251" s="853" t="s">
        <v>154</v>
      </c>
      <c r="C251" s="854" t="s">
        <v>1102</v>
      </c>
      <c r="D251" s="908" t="s">
        <v>435</v>
      </c>
      <c r="E251" s="855">
        <v>15</v>
      </c>
      <c r="F251" s="856">
        <f>'BASE Y CONFIANZA'!F237</f>
        <v>3811</v>
      </c>
      <c r="G251" s="856">
        <f>'BASE Y CONFIANZA'!G237</f>
        <v>0</v>
      </c>
      <c r="H251" s="856">
        <f>'BASE Y CONFIANZA'!H237</f>
        <v>0</v>
      </c>
      <c r="I251" s="856">
        <f>'BASE Y CONFIANZA'!I237</f>
        <v>0</v>
      </c>
      <c r="J251" s="856">
        <f>'BASE Y CONFIANZA'!J237</f>
        <v>319</v>
      </c>
      <c r="K251" s="856">
        <f>'BASE Y CONFIANZA'!K237</f>
        <v>0</v>
      </c>
      <c r="L251" s="856">
        <f>'BASE Y CONFIANZA'!L237</f>
        <v>0</v>
      </c>
      <c r="M251" s="856">
        <f>'BASE Y CONFIANZA'!M237</f>
        <v>0</v>
      </c>
      <c r="N251" s="856">
        <f t="shared" si="40"/>
        <v>3492</v>
      </c>
      <c r="O251" s="918"/>
      <c r="P251" s="918"/>
      <c r="Q251" s="918"/>
    </row>
    <row r="252" spans="1:17" s="832" customFormat="1" ht="18.75" customHeight="1">
      <c r="A252" s="852">
        <v>8100209</v>
      </c>
      <c r="B252" s="853" t="s">
        <v>301</v>
      </c>
      <c r="C252" s="854" t="s">
        <v>1102</v>
      </c>
      <c r="D252" s="908" t="s">
        <v>436</v>
      </c>
      <c r="E252" s="855">
        <v>15</v>
      </c>
      <c r="F252" s="856">
        <f>'BASE Y CONFIANZA'!F238</f>
        <v>2924</v>
      </c>
      <c r="G252" s="856">
        <f>'BASE Y CONFIANZA'!G238</f>
        <v>0</v>
      </c>
      <c r="H252" s="856">
        <f>'BASE Y CONFIANZA'!H238</f>
        <v>0</v>
      </c>
      <c r="I252" s="856">
        <f>'BASE Y CONFIANZA'!I238</f>
        <v>0</v>
      </c>
      <c r="J252" s="856">
        <f>'BASE Y CONFIANZA'!J238</f>
        <v>69</v>
      </c>
      <c r="K252" s="856">
        <f>'BASE Y CONFIANZA'!K238</f>
        <v>0</v>
      </c>
      <c r="L252" s="856">
        <f>'BASE Y CONFIANZA'!L238</f>
        <v>0</v>
      </c>
      <c r="M252" s="856">
        <f>'BASE Y CONFIANZA'!M238</f>
        <v>0</v>
      </c>
      <c r="N252" s="856">
        <f t="shared" si="40"/>
        <v>2855</v>
      </c>
      <c r="O252" s="918"/>
      <c r="P252" s="918"/>
      <c r="Q252" s="918"/>
    </row>
    <row r="253" spans="1:17" s="832" customFormat="1" ht="18.75" customHeight="1">
      <c r="A253" s="852">
        <v>194</v>
      </c>
      <c r="B253" s="853" t="s">
        <v>565</v>
      </c>
      <c r="C253" s="872" t="s">
        <v>1103</v>
      </c>
      <c r="D253" s="908" t="s">
        <v>567</v>
      </c>
      <c r="E253" s="873">
        <v>15</v>
      </c>
      <c r="F253" s="857">
        <f>EVENTUAL!F213</f>
        <v>3992</v>
      </c>
      <c r="G253" s="857">
        <f>EVENTUAL!G213</f>
        <v>1500</v>
      </c>
      <c r="H253" s="857">
        <f>EVENTUAL!H213</f>
        <v>0</v>
      </c>
      <c r="I253" s="857">
        <f>EVENTUAL!I213</f>
        <v>0</v>
      </c>
      <c r="J253" s="857">
        <f>EVENTUAL!J213</f>
        <v>348</v>
      </c>
      <c r="K253" s="857">
        <f>EVENTUAL!K213</f>
        <v>0</v>
      </c>
      <c r="L253" s="857">
        <f>EVENTUAL!L213</f>
        <v>0</v>
      </c>
      <c r="M253" s="857">
        <f>EVENTUAL!M213</f>
        <v>0</v>
      </c>
      <c r="N253" s="856">
        <f t="shared" si="40"/>
        <v>5144</v>
      </c>
      <c r="O253" s="918"/>
      <c r="P253" s="918"/>
      <c r="Q253" s="918"/>
    </row>
    <row r="254" spans="1:17" s="832" customFormat="1" ht="18.75" customHeight="1">
      <c r="A254" s="852">
        <v>231</v>
      </c>
      <c r="B254" s="853" t="s">
        <v>888</v>
      </c>
      <c r="C254" s="872" t="s">
        <v>1103</v>
      </c>
      <c r="D254" s="908" t="s">
        <v>775</v>
      </c>
      <c r="E254" s="873">
        <v>15</v>
      </c>
      <c r="F254" s="857">
        <f>EVENTUAL!F214</f>
        <v>5662</v>
      </c>
      <c r="G254" s="857">
        <f>EVENTUAL!G214</f>
        <v>0</v>
      </c>
      <c r="H254" s="857">
        <f>EVENTUAL!H214</f>
        <v>0</v>
      </c>
      <c r="I254" s="857">
        <f>EVENTUAL!I214</f>
        <v>0</v>
      </c>
      <c r="J254" s="857">
        <f>EVENTUAL!J214</f>
        <v>662</v>
      </c>
      <c r="K254" s="857">
        <f>EVENTUAL!K214</f>
        <v>0</v>
      </c>
      <c r="L254" s="857">
        <f>EVENTUAL!L214</f>
        <v>0</v>
      </c>
      <c r="M254" s="857">
        <f>EVENTUAL!M214</f>
        <v>0</v>
      </c>
      <c r="N254" s="856">
        <f t="shared" si="40"/>
        <v>5000</v>
      </c>
      <c r="O254" s="918"/>
      <c r="P254" s="918"/>
      <c r="Q254" s="918"/>
    </row>
    <row r="255" spans="1:17" s="832" customFormat="1" ht="18.75" customHeight="1">
      <c r="A255" s="852">
        <v>233</v>
      </c>
      <c r="B255" s="853" t="s">
        <v>776</v>
      </c>
      <c r="C255" s="872" t="s">
        <v>1103</v>
      </c>
      <c r="D255" s="908" t="s">
        <v>775</v>
      </c>
      <c r="E255" s="873">
        <v>15</v>
      </c>
      <c r="F255" s="857">
        <f>EVENTUAL!F215</f>
        <v>4420</v>
      </c>
      <c r="G255" s="857">
        <f>EVENTUAL!G215</f>
        <v>0</v>
      </c>
      <c r="H255" s="857">
        <f>EVENTUAL!H215</f>
        <v>0</v>
      </c>
      <c r="I255" s="857">
        <f>EVENTUAL!I215</f>
        <v>0</v>
      </c>
      <c r="J255" s="857">
        <f>EVENTUAL!J215</f>
        <v>420</v>
      </c>
      <c r="K255" s="857">
        <f>EVENTUAL!K215</f>
        <v>0</v>
      </c>
      <c r="L255" s="857">
        <f>EVENTUAL!L215</f>
        <v>0</v>
      </c>
      <c r="M255" s="857">
        <f>EVENTUAL!M215</f>
        <v>0</v>
      </c>
      <c r="N255" s="856">
        <f t="shared" si="40"/>
        <v>4000</v>
      </c>
      <c r="O255" s="918"/>
      <c r="P255" s="918"/>
      <c r="Q255" s="918"/>
    </row>
    <row r="256" spans="1:17" s="832" customFormat="1" ht="18.75" customHeight="1">
      <c r="A256" s="852">
        <v>234</v>
      </c>
      <c r="B256" s="853" t="s">
        <v>777</v>
      </c>
      <c r="C256" s="872" t="s">
        <v>1103</v>
      </c>
      <c r="D256" s="908" t="s">
        <v>775</v>
      </c>
      <c r="E256" s="873">
        <v>15</v>
      </c>
      <c r="F256" s="857">
        <f>EVENTUAL!F216</f>
        <v>4420</v>
      </c>
      <c r="G256" s="857">
        <f>EVENTUAL!G216</f>
        <v>0</v>
      </c>
      <c r="H256" s="857">
        <f>EVENTUAL!H216</f>
        <v>0</v>
      </c>
      <c r="I256" s="857">
        <f>EVENTUAL!I216</f>
        <v>0</v>
      </c>
      <c r="J256" s="857">
        <f>EVENTUAL!J216</f>
        <v>420</v>
      </c>
      <c r="K256" s="857">
        <f>EVENTUAL!K216</f>
        <v>0</v>
      </c>
      <c r="L256" s="857">
        <f>EVENTUAL!L216</f>
        <v>0</v>
      </c>
      <c r="M256" s="857">
        <f>EVENTUAL!M216</f>
        <v>0</v>
      </c>
      <c r="N256" s="856">
        <f t="shared" si="40"/>
        <v>4000</v>
      </c>
      <c r="O256" s="918"/>
      <c r="P256" s="918"/>
      <c r="Q256" s="918"/>
    </row>
    <row r="257" spans="1:17" s="832" customFormat="1" ht="18.75" customHeight="1">
      <c r="A257" s="852">
        <v>240</v>
      </c>
      <c r="B257" s="853" t="s">
        <v>843</v>
      </c>
      <c r="C257" s="872" t="s">
        <v>1103</v>
      </c>
      <c r="D257" s="908" t="s">
        <v>775</v>
      </c>
      <c r="E257" s="873">
        <v>15</v>
      </c>
      <c r="F257" s="857">
        <f>EVENTUAL!F217</f>
        <v>4420</v>
      </c>
      <c r="G257" s="857">
        <f>EVENTUAL!G217</f>
        <v>0</v>
      </c>
      <c r="H257" s="857">
        <f>EVENTUAL!H217</f>
        <v>0</v>
      </c>
      <c r="I257" s="857">
        <f>EVENTUAL!I217</f>
        <v>0</v>
      </c>
      <c r="J257" s="857">
        <f>EVENTUAL!J217</f>
        <v>420</v>
      </c>
      <c r="K257" s="857">
        <f>EVENTUAL!K217</f>
        <v>0</v>
      </c>
      <c r="L257" s="857">
        <f>EVENTUAL!L217</f>
        <v>0</v>
      </c>
      <c r="M257" s="857">
        <f>EVENTUAL!M217</f>
        <v>0</v>
      </c>
      <c r="N257" s="856">
        <f t="shared" si="40"/>
        <v>4000</v>
      </c>
      <c r="O257" s="918"/>
      <c r="P257" s="918"/>
      <c r="Q257" s="918"/>
    </row>
    <row r="258" spans="1:17" s="832" customFormat="1" ht="18.75" customHeight="1">
      <c r="A258" s="885" t="s">
        <v>69</v>
      </c>
      <c r="B258" s="891"/>
      <c r="C258" s="892"/>
      <c r="D258" s="912"/>
      <c r="E258" s="893"/>
      <c r="F258" s="889">
        <f aca="true" t="shared" si="41" ref="F258:L258">SUM(F250:F257)</f>
        <v>33116</v>
      </c>
      <c r="G258" s="942">
        <f t="shared" si="41"/>
        <v>1500</v>
      </c>
      <c r="H258" s="889">
        <f t="shared" si="41"/>
        <v>0</v>
      </c>
      <c r="I258" s="889">
        <f t="shared" si="41"/>
        <v>0</v>
      </c>
      <c r="J258" s="889">
        <f t="shared" si="41"/>
        <v>2806</v>
      </c>
      <c r="K258" s="889">
        <f t="shared" si="41"/>
        <v>0</v>
      </c>
      <c r="L258" s="889">
        <f t="shared" si="41"/>
        <v>0</v>
      </c>
      <c r="M258" s="889">
        <f>SUM(M250:M257)</f>
        <v>0</v>
      </c>
      <c r="N258" s="889">
        <f>SUM(N250:N257)</f>
        <v>31810</v>
      </c>
      <c r="O258" s="920">
        <f>SUM(N250:N252)</f>
        <v>9666</v>
      </c>
      <c r="P258" s="920">
        <f>SUM(N253:N257)</f>
        <v>22144</v>
      </c>
      <c r="Q258" s="918"/>
    </row>
    <row r="259" spans="1:17" s="832" customFormat="1" ht="18.75" customHeight="1">
      <c r="A259" s="847"/>
      <c r="B259" s="848"/>
      <c r="C259" s="849" t="s">
        <v>70</v>
      </c>
      <c r="D259" s="910"/>
      <c r="E259" s="865"/>
      <c r="F259" s="866"/>
      <c r="G259" s="866"/>
      <c r="H259" s="866"/>
      <c r="I259" s="866"/>
      <c r="J259" s="866"/>
      <c r="K259" s="866"/>
      <c r="L259" s="866"/>
      <c r="M259" s="866"/>
      <c r="N259" s="866"/>
      <c r="O259" s="918"/>
      <c r="P259" s="918"/>
      <c r="Q259" s="918"/>
    </row>
    <row r="260" spans="1:17" s="832" customFormat="1" ht="18.75" customHeight="1">
      <c r="A260" s="852">
        <v>580001</v>
      </c>
      <c r="B260" s="853" t="s">
        <v>667</v>
      </c>
      <c r="C260" s="881" t="s">
        <v>1101</v>
      </c>
      <c r="D260" s="908" t="s">
        <v>668</v>
      </c>
      <c r="E260" s="855">
        <v>15</v>
      </c>
      <c r="F260" s="856">
        <f>'BASE Y CONFIANZA'!F241</f>
        <v>3467</v>
      </c>
      <c r="G260" s="856">
        <f>'BASE Y CONFIANZA'!G241</f>
        <v>0</v>
      </c>
      <c r="H260" s="856">
        <f>'BASE Y CONFIANZA'!H241</f>
        <v>0</v>
      </c>
      <c r="I260" s="856">
        <f>'BASE Y CONFIANZA'!I241</f>
        <v>0</v>
      </c>
      <c r="J260" s="856">
        <f>'BASE Y CONFIANZA'!J241</f>
        <v>148</v>
      </c>
      <c r="K260" s="856">
        <f>'BASE Y CONFIANZA'!K241</f>
        <v>0</v>
      </c>
      <c r="L260" s="856">
        <f>'BASE Y CONFIANZA'!L241</f>
        <v>0</v>
      </c>
      <c r="M260" s="856">
        <f>'BASE Y CONFIANZA'!M241</f>
        <v>0</v>
      </c>
      <c r="N260" s="856">
        <f>F260+G260+H260+I260-J260+K260-L260-M260</f>
        <v>3319</v>
      </c>
      <c r="O260" s="918"/>
      <c r="P260" s="918"/>
      <c r="Q260" s="918"/>
    </row>
    <row r="261" spans="1:17" s="832" customFormat="1" ht="18.75" customHeight="1">
      <c r="A261" s="852">
        <v>186</v>
      </c>
      <c r="B261" s="853" t="s">
        <v>551</v>
      </c>
      <c r="C261" s="872" t="s">
        <v>1103</v>
      </c>
      <c r="D261" s="908" t="s">
        <v>488</v>
      </c>
      <c r="E261" s="873">
        <v>15</v>
      </c>
      <c r="F261" s="857">
        <v>2613</v>
      </c>
      <c r="G261" s="857">
        <v>0</v>
      </c>
      <c r="H261" s="857">
        <v>0</v>
      </c>
      <c r="I261" s="857">
        <v>0</v>
      </c>
      <c r="J261" s="857">
        <v>20</v>
      </c>
      <c r="K261" s="857">
        <v>0</v>
      </c>
      <c r="L261" s="857">
        <v>0</v>
      </c>
      <c r="M261" s="857">
        <v>0</v>
      </c>
      <c r="N261" s="856">
        <f>F261+G261+H261+I261-J261+K261-L261-M261</f>
        <v>2593</v>
      </c>
      <c r="O261" s="918"/>
      <c r="P261" s="918"/>
      <c r="Q261" s="918"/>
    </row>
    <row r="262" spans="1:17" s="833" customFormat="1" ht="18.75" customHeight="1">
      <c r="A262" s="885" t="s">
        <v>69</v>
      </c>
      <c r="B262" s="891"/>
      <c r="C262" s="892"/>
      <c r="D262" s="897"/>
      <c r="E262" s="893"/>
      <c r="F262" s="889">
        <f aca="true" t="shared" si="42" ref="F262:N262">SUM(F260:F261)</f>
        <v>6080</v>
      </c>
      <c r="G262" s="889">
        <f t="shared" si="42"/>
        <v>0</v>
      </c>
      <c r="H262" s="889">
        <f t="shared" si="42"/>
        <v>0</v>
      </c>
      <c r="I262" s="889">
        <f t="shared" si="42"/>
        <v>0</v>
      </c>
      <c r="J262" s="889">
        <f t="shared" si="42"/>
        <v>168</v>
      </c>
      <c r="K262" s="889">
        <f t="shared" si="42"/>
        <v>0</v>
      </c>
      <c r="L262" s="889">
        <f t="shared" si="42"/>
        <v>0</v>
      </c>
      <c r="M262" s="889">
        <f t="shared" si="42"/>
        <v>0</v>
      </c>
      <c r="N262" s="889">
        <f t="shared" si="42"/>
        <v>5912</v>
      </c>
      <c r="O262" s="953">
        <f>N260</f>
        <v>3319</v>
      </c>
      <c r="P262" s="953">
        <f>SUM(N261:N261)</f>
        <v>2593</v>
      </c>
      <c r="Q262" s="952"/>
    </row>
    <row r="263" spans="1:17" s="832" customFormat="1" ht="18.75" customHeight="1">
      <c r="A263" s="847"/>
      <c r="B263" s="848"/>
      <c r="C263" s="849" t="s">
        <v>148</v>
      </c>
      <c r="D263" s="907"/>
      <c r="E263" s="850"/>
      <c r="F263" s="851"/>
      <c r="G263" s="851"/>
      <c r="H263" s="851"/>
      <c r="I263" s="851"/>
      <c r="J263" s="851"/>
      <c r="K263" s="851"/>
      <c r="L263" s="851"/>
      <c r="M263" s="851"/>
      <c r="N263" s="851"/>
      <c r="O263" s="918"/>
      <c r="P263" s="918"/>
      <c r="Q263" s="918"/>
    </row>
    <row r="264" spans="1:17" s="832" customFormat="1" ht="18.75" customHeight="1">
      <c r="A264" s="852">
        <v>600002</v>
      </c>
      <c r="B264" s="853" t="s">
        <v>669</v>
      </c>
      <c r="C264" s="881" t="s">
        <v>1101</v>
      </c>
      <c r="D264" s="908" t="s">
        <v>670</v>
      </c>
      <c r="E264" s="876">
        <v>15</v>
      </c>
      <c r="F264" s="857">
        <f>'BASE Y CONFIANZA'!F253</f>
        <v>3467</v>
      </c>
      <c r="G264" s="857">
        <f>'BASE Y CONFIANZA'!G253</f>
        <v>0</v>
      </c>
      <c r="H264" s="857">
        <f>'BASE Y CONFIANZA'!H253</f>
        <v>0</v>
      </c>
      <c r="I264" s="857">
        <f>'BASE Y CONFIANZA'!I253</f>
        <v>0</v>
      </c>
      <c r="J264" s="857">
        <f>'BASE Y CONFIANZA'!J253</f>
        <v>148</v>
      </c>
      <c r="K264" s="857">
        <f>'BASE Y CONFIANZA'!K253</f>
        <v>0</v>
      </c>
      <c r="L264" s="857">
        <f>'BASE Y CONFIANZA'!L253</f>
        <v>0</v>
      </c>
      <c r="M264" s="857">
        <f>'BASE Y CONFIANZA'!M253</f>
        <v>0</v>
      </c>
      <c r="N264" s="856">
        <f>F264+G264+H264+I264-J264+K264-L264-M264</f>
        <v>3319</v>
      </c>
      <c r="O264" s="918"/>
      <c r="P264" s="918"/>
      <c r="Q264" s="918"/>
    </row>
    <row r="265" spans="1:17" s="832" customFormat="1" ht="18.75" customHeight="1">
      <c r="A265" s="852">
        <v>5200204</v>
      </c>
      <c r="B265" s="853" t="s">
        <v>149</v>
      </c>
      <c r="C265" s="872" t="s">
        <v>1102</v>
      </c>
      <c r="D265" s="908" t="s">
        <v>53</v>
      </c>
      <c r="E265" s="873">
        <v>15</v>
      </c>
      <c r="F265" s="857">
        <f>'BASE Y CONFIANZA'!F254</f>
        <v>4693</v>
      </c>
      <c r="G265" s="857">
        <f>'BASE Y CONFIANZA'!G254</f>
        <v>0</v>
      </c>
      <c r="H265" s="857">
        <f>'BASE Y CONFIANZA'!H254</f>
        <v>0</v>
      </c>
      <c r="I265" s="857">
        <f>'BASE Y CONFIANZA'!I254</f>
        <v>0</v>
      </c>
      <c r="J265" s="857">
        <f>'BASE Y CONFIANZA'!J254</f>
        <v>469</v>
      </c>
      <c r="K265" s="857">
        <f>'BASE Y CONFIANZA'!K254</f>
        <v>0</v>
      </c>
      <c r="L265" s="857">
        <f>'BASE Y CONFIANZA'!L254</f>
        <v>0</v>
      </c>
      <c r="M265" s="857">
        <v>0</v>
      </c>
      <c r="N265" s="856">
        <f>F265+G265+H265+I265-J265+K265-L265-M265</f>
        <v>4224</v>
      </c>
      <c r="O265" s="918"/>
      <c r="P265" s="918"/>
      <c r="Q265" s="918"/>
    </row>
    <row r="266" spans="1:17" s="833" customFormat="1" ht="18.75" customHeight="1">
      <c r="A266" s="885" t="s">
        <v>69</v>
      </c>
      <c r="B266" s="891"/>
      <c r="C266" s="897"/>
      <c r="D266" s="897"/>
      <c r="E266" s="898"/>
      <c r="F266" s="890">
        <f aca="true" t="shared" si="43" ref="F266:N266">SUM(F264:F265)</f>
        <v>8160</v>
      </c>
      <c r="G266" s="890">
        <f t="shared" si="43"/>
        <v>0</v>
      </c>
      <c r="H266" s="890">
        <f t="shared" si="43"/>
        <v>0</v>
      </c>
      <c r="I266" s="890">
        <f t="shared" si="43"/>
        <v>0</v>
      </c>
      <c r="J266" s="890">
        <f t="shared" si="43"/>
        <v>617</v>
      </c>
      <c r="K266" s="890">
        <f t="shared" si="43"/>
        <v>0</v>
      </c>
      <c r="L266" s="890">
        <f t="shared" si="43"/>
        <v>0</v>
      </c>
      <c r="M266" s="890">
        <f t="shared" si="43"/>
        <v>0</v>
      </c>
      <c r="N266" s="890">
        <f t="shared" si="43"/>
        <v>7543</v>
      </c>
      <c r="O266" s="953">
        <f>SUM(N264:N265)</f>
        <v>7543</v>
      </c>
      <c r="P266" s="953"/>
      <c r="Q266" s="952"/>
    </row>
    <row r="267" spans="1:17" s="840" customFormat="1" ht="18.75" customHeight="1">
      <c r="A267" s="867"/>
      <c r="B267" s="868"/>
      <c r="C267" s="869" t="s">
        <v>833</v>
      </c>
      <c r="D267" s="911"/>
      <c r="E267" s="870"/>
      <c r="F267" s="871"/>
      <c r="G267" s="871"/>
      <c r="H267" s="871"/>
      <c r="I267" s="871"/>
      <c r="J267" s="871"/>
      <c r="K267" s="871"/>
      <c r="L267" s="871"/>
      <c r="M267" s="871"/>
      <c r="N267" s="871"/>
      <c r="O267" s="918"/>
      <c r="P267" s="918"/>
      <c r="Q267" s="918"/>
    </row>
    <row r="268" spans="1:17" s="840" customFormat="1" ht="18.75" customHeight="1">
      <c r="A268" s="852">
        <v>222</v>
      </c>
      <c r="B268" s="853" t="s">
        <v>806</v>
      </c>
      <c r="C268" s="872" t="s">
        <v>1103</v>
      </c>
      <c r="D268" s="872" t="s">
        <v>514</v>
      </c>
      <c r="E268" s="873">
        <v>15</v>
      </c>
      <c r="F268" s="857">
        <f>EVENTUAL!F225</f>
        <v>5745</v>
      </c>
      <c r="G268" s="857">
        <f>EVENTUAL!G225</f>
        <v>0</v>
      </c>
      <c r="H268" s="857">
        <f>EVENTUAL!H225</f>
        <v>0</v>
      </c>
      <c r="I268" s="857">
        <f>EVENTUAL!I225</f>
        <v>0</v>
      </c>
      <c r="J268" s="857">
        <f>EVENTUAL!J225</f>
        <v>680</v>
      </c>
      <c r="K268" s="857">
        <f>EVENTUAL!K225</f>
        <v>0</v>
      </c>
      <c r="L268" s="857">
        <f>EVENTUAL!L225</f>
        <v>850</v>
      </c>
      <c r="M268" s="857">
        <v>0</v>
      </c>
      <c r="N268" s="856">
        <f>F268+G268+H268+I268-J268+K268-L268-M268</f>
        <v>4215</v>
      </c>
      <c r="O268" s="918"/>
      <c r="P268" s="920"/>
      <c r="Q268" s="918"/>
    </row>
    <row r="269" spans="1:17" s="840" customFormat="1" ht="18.75" customHeight="1">
      <c r="A269" s="858" t="s">
        <v>69</v>
      </c>
      <c r="B269" s="859"/>
      <c r="C269" s="860"/>
      <c r="D269" s="860"/>
      <c r="E269" s="861"/>
      <c r="F269" s="875">
        <f aca="true" t="shared" si="44" ref="F269:O269">SUM(F268:F268)</f>
        <v>5745</v>
      </c>
      <c r="G269" s="875">
        <f t="shared" si="44"/>
        <v>0</v>
      </c>
      <c r="H269" s="875">
        <f t="shared" si="44"/>
        <v>0</v>
      </c>
      <c r="I269" s="875">
        <f t="shared" si="44"/>
        <v>0</v>
      </c>
      <c r="J269" s="875">
        <f t="shared" si="44"/>
        <v>680</v>
      </c>
      <c r="K269" s="875">
        <f t="shared" si="44"/>
        <v>0</v>
      </c>
      <c r="L269" s="875">
        <f t="shared" si="44"/>
        <v>850</v>
      </c>
      <c r="M269" s="875">
        <f t="shared" si="44"/>
        <v>0</v>
      </c>
      <c r="N269" s="875">
        <f t="shared" si="44"/>
        <v>4215</v>
      </c>
      <c r="O269" s="875">
        <f t="shared" si="44"/>
        <v>0</v>
      </c>
      <c r="P269" s="875">
        <f>N268</f>
        <v>4215</v>
      </c>
      <c r="Q269" s="918"/>
    </row>
    <row r="270" spans="1:17" s="832" customFormat="1" ht="18.75" customHeight="1">
      <c r="A270" s="847"/>
      <c r="B270" s="848"/>
      <c r="C270" s="849" t="s">
        <v>159</v>
      </c>
      <c r="D270" s="907"/>
      <c r="E270" s="850"/>
      <c r="F270" s="851"/>
      <c r="G270" s="851"/>
      <c r="H270" s="851"/>
      <c r="I270" s="851"/>
      <c r="J270" s="851"/>
      <c r="K270" s="851"/>
      <c r="L270" s="851"/>
      <c r="M270" s="851"/>
      <c r="N270" s="851"/>
      <c r="O270" s="918"/>
      <c r="P270" s="918"/>
      <c r="Q270" s="918"/>
    </row>
    <row r="271" spans="1:17" s="832" customFormat="1" ht="18.75" customHeight="1">
      <c r="A271" s="852">
        <v>5200102</v>
      </c>
      <c r="B271" s="853" t="s">
        <v>114</v>
      </c>
      <c r="C271" s="872" t="s">
        <v>1102</v>
      </c>
      <c r="D271" s="908" t="s">
        <v>2</v>
      </c>
      <c r="E271" s="873">
        <v>15</v>
      </c>
      <c r="F271" s="857">
        <f>'BASE Y CONFIANZA'!F270</f>
        <v>3342</v>
      </c>
      <c r="G271" s="857">
        <f>'BASE Y CONFIANZA'!G270</f>
        <v>0</v>
      </c>
      <c r="H271" s="857">
        <f>'BASE Y CONFIANZA'!H270</f>
        <v>0</v>
      </c>
      <c r="I271" s="857">
        <f>'BASE Y CONFIANZA'!I270</f>
        <v>0</v>
      </c>
      <c r="J271" s="857">
        <f>'BASE Y CONFIANZA'!J270</f>
        <v>134</v>
      </c>
      <c r="K271" s="857">
        <f>'BASE Y CONFIANZA'!K270</f>
        <v>0</v>
      </c>
      <c r="L271" s="857">
        <f>'BASE Y CONFIANZA'!L270</f>
        <v>0</v>
      </c>
      <c r="M271" s="857">
        <v>0</v>
      </c>
      <c r="N271" s="856">
        <f>F271+G271+H271+I271-J271+K271-L271-M271</f>
        <v>3208</v>
      </c>
      <c r="O271" s="918"/>
      <c r="P271" s="918"/>
      <c r="Q271" s="918"/>
    </row>
    <row r="272" spans="1:17" s="832" customFormat="1" ht="18.75" customHeight="1">
      <c r="A272" s="852">
        <v>7100003</v>
      </c>
      <c r="B272" s="853" t="s">
        <v>809</v>
      </c>
      <c r="C272" s="872" t="s">
        <v>1101</v>
      </c>
      <c r="D272" s="908" t="s">
        <v>411</v>
      </c>
      <c r="E272" s="873">
        <v>15</v>
      </c>
      <c r="F272" s="857">
        <f>'BASE Y CONFIANZA'!F271</f>
        <v>12900</v>
      </c>
      <c r="G272" s="857">
        <f>'BASE Y CONFIANZA'!G271</f>
        <v>0</v>
      </c>
      <c r="H272" s="857">
        <f>'BASE Y CONFIANZA'!H271</f>
        <v>0</v>
      </c>
      <c r="I272" s="857">
        <f>'BASE Y CONFIANZA'!I271</f>
        <v>0</v>
      </c>
      <c r="J272" s="857">
        <f>'BASE Y CONFIANZA'!J271</f>
        <v>2265</v>
      </c>
      <c r="K272" s="857">
        <f>'BASE Y CONFIANZA'!K271</f>
        <v>0</v>
      </c>
      <c r="L272" s="857">
        <f>'BASE Y CONFIANZA'!L271</f>
        <v>0</v>
      </c>
      <c r="M272" s="857">
        <v>0</v>
      </c>
      <c r="N272" s="856">
        <f>F272+G272+H272+I272-J272+K272-L272-M272</f>
        <v>10635</v>
      </c>
      <c r="O272" s="918"/>
      <c r="P272" s="918"/>
      <c r="Q272" s="918"/>
    </row>
    <row r="273" spans="1:17" s="832" customFormat="1" ht="18.75" customHeight="1">
      <c r="A273" s="852">
        <v>13000102</v>
      </c>
      <c r="B273" s="853" t="s">
        <v>739</v>
      </c>
      <c r="C273" s="872" t="s">
        <v>1102</v>
      </c>
      <c r="D273" s="908" t="s">
        <v>2</v>
      </c>
      <c r="E273" s="855">
        <v>15</v>
      </c>
      <c r="F273" s="857">
        <f>'BASE Y CONFIANZA'!F272</f>
        <v>3366</v>
      </c>
      <c r="G273" s="857">
        <f>'BASE Y CONFIANZA'!G272</f>
        <v>0</v>
      </c>
      <c r="H273" s="857">
        <f>'BASE Y CONFIANZA'!H272</f>
        <v>0</v>
      </c>
      <c r="I273" s="857">
        <f>'BASE Y CONFIANZA'!I272</f>
        <v>0</v>
      </c>
      <c r="J273" s="857">
        <f>'BASE Y CONFIANZA'!J272</f>
        <v>137</v>
      </c>
      <c r="K273" s="857">
        <f>'BASE Y CONFIANZA'!K272</f>
        <v>0</v>
      </c>
      <c r="L273" s="857">
        <f>'BASE Y CONFIANZA'!L272</f>
        <v>0</v>
      </c>
      <c r="M273" s="856">
        <v>0</v>
      </c>
      <c r="N273" s="856">
        <f>F273+G273+H273+I273-J273+K273-L273-M273</f>
        <v>3229</v>
      </c>
      <c r="O273" s="918"/>
      <c r="P273" s="918"/>
      <c r="Q273" s="918"/>
    </row>
    <row r="274" spans="1:17" s="832" customFormat="1" ht="18.75" customHeight="1">
      <c r="A274" s="885" t="s">
        <v>69</v>
      </c>
      <c r="B274" s="891"/>
      <c r="C274" s="897"/>
      <c r="D274" s="912"/>
      <c r="E274" s="898"/>
      <c r="F274" s="890">
        <f aca="true" t="shared" si="45" ref="F274:N274">SUM(F271:F273)</f>
        <v>19608</v>
      </c>
      <c r="G274" s="890">
        <f t="shared" si="45"/>
        <v>0</v>
      </c>
      <c r="H274" s="890">
        <f t="shared" si="45"/>
        <v>0</v>
      </c>
      <c r="I274" s="890">
        <f t="shared" si="45"/>
        <v>0</v>
      </c>
      <c r="J274" s="890">
        <f t="shared" si="45"/>
        <v>2536</v>
      </c>
      <c r="K274" s="890">
        <f t="shared" si="45"/>
        <v>0</v>
      </c>
      <c r="L274" s="890">
        <f t="shared" si="45"/>
        <v>0</v>
      </c>
      <c r="M274" s="890">
        <f t="shared" si="45"/>
        <v>0</v>
      </c>
      <c r="N274" s="890">
        <f t="shared" si="45"/>
        <v>17072</v>
      </c>
      <c r="O274" s="920">
        <f>SUM(N271:N273)</f>
        <v>17072</v>
      </c>
      <c r="P274" s="920"/>
      <c r="Q274" s="918"/>
    </row>
    <row r="275" spans="1:17" s="832" customFormat="1" ht="18.75" customHeight="1">
      <c r="A275" s="847"/>
      <c r="B275" s="848"/>
      <c r="C275" s="849" t="s">
        <v>160</v>
      </c>
      <c r="D275" s="910"/>
      <c r="E275" s="850"/>
      <c r="F275" s="851"/>
      <c r="G275" s="851"/>
      <c r="H275" s="851"/>
      <c r="I275" s="851"/>
      <c r="J275" s="851"/>
      <c r="K275" s="851"/>
      <c r="L275" s="851"/>
      <c r="M275" s="851"/>
      <c r="N275" s="851"/>
      <c r="O275" s="918"/>
      <c r="P275" s="918"/>
      <c r="Q275" s="918"/>
    </row>
    <row r="276" spans="1:17" s="832" customFormat="1" ht="18.75" customHeight="1">
      <c r="A276" s="852">
        <v>7100303</v>
      </c>
      <c r="B276" s="853" t="s">
        <v>849</v>
      </c>
      <c r="C276" s="872" t="s">
        <v>1101</v>
      </c>
      <c r="D276" s="908" t="s">
        <v>162</v>
      </c>
      <c r="E276" s="873">
        <f>'BASE Y CONFIANZA'!E275</f>
        <v>13</v>
      </c>
      <c r="F276" s="857">
        <f>'BASE Y CONFIANZA'!F275</f>
        <v>3383</v>
      </c>
      <c r="G276" s="857">
        <f>'BASE Y CONFIANZA'!G275</f>
        <v>0</v>
      </c>
      <c r="H276" s="857">
        <f>'BASE Y CONFIANZA'!H275</f>
        <v>300</v>
      </c>
      <c r="I276" s="857">
        <f>'BASE Y CONFIANZA'!I275</f>
        <v>0</v>
      </c>
      <c r="J276" s="857">
        <f>'BASE Y CONFIANZA'!J275</f>
        <v>139</v>
      </c>
      <c r="K276" s="857">
        <f>'BASE Y CONFIANZA'!K275</f>
        <v>0</v>
      </c>
      <c r="L276" s="857">
        <f>'BASE Y CONFIANZA'!L275</f>
        <v>0</v>
      </c>
      <c r="M276" s="857">
        <v>0</v>
      </c>
      <c r="N276" s="856">
        <f>F276+G276+H276+I276-J276+K276-L276-M276</f>
        <v>3544</v>
      </c>
      <c r="O276" s="918"/>
      <c r="P276" s="918"/>
      <c r="Q276" s="918"/>
    </row>
    <row r="277" spans="1:17" s="832" customFormat="1" ht="18.75" customHeight="1">
      <c r="A277" s="852">
        <v>7100304</v>
      </c>
      <c r="B277" s="853" t="s">
        <v>1435</v>
      </c>
      <c r="C277" s="872" t="s">
        <v>1101</v>
      </c>
      <c r="D277" s="908" t="s">
        <v>740</v>
      </c>
      <c r="E277" s="873">
        <f>'[1]BASE Y CONFIANZA'!E277</f>
        <v>15</v>
      </c>
      <c r="F277" s="857">
        <f>'BASE Y CONFIANZA'!F276</f>
        <v>6616</v>
      </c>
      <c r="G277" s="857">
        <f>'BASE Y CONFIANZA'!G276</f>
        <v>0</v>
      </c>
      <c r="H277" s="857">
        <f>'BASE Y CONFIANZA'!H276</f>
        <v>300</v>
      </c>
      <c r="I277" s="857">
        <f>'BASE Y CONFIANZA'!I276</f>
        <v>0</v>
      </c>
      <c r="J277" s="857">
        <f>'BASE Y CONFIANZA'!J276</f>
        <v>866</v>
      </c>
      <c r="K277" s="857">
        <f>'BASE Y CONFIANZA'!K276</f>
        <v>0</v>
      </c>
      <c r="L277" s="857">
        <f>'BASE Y CONFIANZA'!L276</f>
        <v>0</v>
      </c>
      <c r="M277" s="857">
        <f>'BASE Y CONFIANZA'!M276</f>
        <v>0</v>
      </c>
      <c r="N277" s="856">
        <f>F277+G277+H277+I277-J277+K277-L277-M277</f>
        <v>6050</v>
      </c>
      <c r="O277" s="918"/>
      <c r="P277" s="918"/>
      <c r="Q277" s="918"/>
    </row>
    <row r="278" spans="1:17" s="832" customFormat="1" ht="18.75" customHeight="1">
      <c r="A278" s="852">
        <v>7100306</v>
      </c>
      <c r="B278" s="853" t="s">
        <v>1463</v>
      </c>
      <c r="C278" s="872" t="s">
        <v>1101</v>
      </c>
      <c r="D278" s="908" t="s">
        <v>162</v>
      </c>
      <c r="E278" s="873">
        <f>'[1]BASE Y CONFIANZA'!E278</f>
        <v>15</v>
      </c>
      <c r="F278" s="857">
        <f>'BASE Y CONFIANZA'!F277</f>
        <v>1822</v>
      </c>
      <c r="G278" s="857">
        <f>'BASE Y CONFIANZA'!G277</f>
        <v>0</v>
      </c>
      <c r="H278" s="857">
        <f>'BASE Y CONFIANZA'!H277</f>
        <v>140</v>
      </c>
      <c r="I278" s="857">
        <f>'BASE Y CONFIANZA'!I277</f>
        <v>0</v>
      </c>
      <c r="J278" s="857">
        <f>'BASE Y CONFIANZA'!J277</f>
        <v>155</v>
      </c>
      <c r="K278" s="857">
        <f>'BASE Y CONFIANZA'!K277</f>
        <v>0</v>
      </c>
      <c r="L278" s="857">
        <f>'BASE Y CONFIANZA'!L277</f>
        <v>0</v>
      </c>
      <c r="M278" s="857">
        <f>'BASE Y CONFIANZA'!M277</f>
        <v>0</v>
      </c>
      <c r="N278" s="856">
        <f>F278+G278+H278+I278-J278+K278-L278-M278</f>
        <v>1807</v>
      </c>
      <c r="O278" s="918"/>
      <c r="P278" s="918"/>
      <c r="Q278" s="918"/>
    </row>
    <row r="279" spans="1:17" s="84" customFormat="1" ht="18.75" customHeight="1">
      <c r="A279" s="852">
        <v>7100306</v>
      </c>
      <c r="B279" s="853" t="s">
        <v>881</v>
      </c>
      <c r="C279" s="872" t="s">
        <v>1101</v>
      </c>
      <c r="D279" s="908" t="s">
        <v>162</v>
      </c>
      <c r="E279" s="873">
        <v>15</v>
      </c>
      <c r="F279" s="857">
        <f>'BASE Y CONFIANZA'!F278</f>
        <v>3904</v>
      </c>
      <c r="G279" s="857">
        <f>'BASE Y CONFIANZA'!G278</f>
        <v>0</v>
      </c>
      <c r="H279" s="857">
        <f>'BASE Y CONFIANZA'!H278</f>
        <v>300</v>
      </c>
      <c r="I279" s="857">
        <f>'BASE Y CONFIANZA'!I278</f>
        <v>0</v>
      </c>
      <c r="J279" s="857">
        <f>'BASE Y CONFIANZA'!J278</f>
        <v>334</v>
      </c>
      <c r="K279" s="857">
        <f>'BASE Y CONFIANZA'!K278</f>
        <v>0</v>
      </c>
      <c r="L279" s="857">
        <f>'BASE Y CONFIANZA'!L278</f>
        <v>0</v>
      </c>
      <c r="M279" s="857">
        <f>'BASE Y CONFIANZA'!M278</f>
        <v>0</v>
      </c>
      <c r="N279" s="856">
        <f>F279+G279+H279+I279-J279+K279-L279-M279</f>
        <v>3870</v>
      </c>
      <c r="O279" s="918"/>
      <c r="P279" s="918"/>
      <c r="Q279" s="975"/>
    </row>
    <row r="280" spans="1:17" s="832" customFormat="1" ht="18.75" customHeight="1">
      <c r="A280" s="852">
        <v>7100307</v>
      </c>
      <c r="B280" s="853" t="s">
        <v>163</v>
      </c>
      <c r="C280" s="872" t="s">
        <v>1101</v>
      </c>
      <c r="D280" s="908" t="s">
        <v>162</v>
      </c>
      <c r="E280" s="873">
        <f>'BASE Y CONFIANZA'!E279</f>
        <v>15</v>
      </c>
      <c r="F280" s="857">
        <f>'BASE Y CONFIANZA'!F279</f>
        <v>3904</v>
      </c>
      <c r="G280" s="857">
        <f>'BASE Y CONFIANZA'!G279</f>
        <v>0</v>
      </c>
      <c r="H280" s="857">
        <f>'BASE Y CONFIANZA'!H279</f>
        <v>300</v>
      </c>
      <c r="I280" s="857">
        <f>'BASE Y CONFIANZA'!I279</f>
        <v>0</v>
      </c>
      <c r="J280" s="857">
        <f>'BASE Y CONFIANZA'!J279</f>
        <v>334</v>
      </c>
      <c r="K280" s="857">
        <f>'BASE Y CONFIANZA'!K279</f>
        <v>0</v>
      </c>
      <c r="L280" s="857">
        <f>'BASE Y CONFIANZA'!L279</f>
        <v>0</v>
      </c>
      <c r="M280" s="857">
        <f>'BASE Y CONFIANZA'!M279</f>
        <v>0</v>
      </c>
      <c r="N280" s="857">
        <f>'BASE Y CONFIANZA'!N279</f>
        <v>3870</v>
      </c>
      <c r="O280" s="918"/>
      <c r="P280" s="918"/>
      <c r="Q280" s="918"/>
    </row>
    <row r="281" spans="1:17" s="832" customFormat="1" ht="18.75" customHeight="1">
      <c r="A281" s="852">
        <v>7100308</v>
      </c>
      <c r="B281" s="853" t="s">
        <v>1465</v>
      </c>
      <c r="C281" s="872" t="s">
        <v>1101</v>
      </c>
      <c r="D281" s="908" t="s">
        <v>162</v>
      </c>
      <c r="E281" s="873">
        <f>'BASE Y CONFIANZA'!E280</f>
        <v>8</v>
      </c>
      <c r="F281" s="857">
        <f>'BASE Y CONFIANZA'!F280</f>
        <v>2082</v>
      </c>
      <c r="G281" s="857">
        <f>'BASE Y CONFIANZA'!G280</f>
        <v>0</v>
      </c>
      <c r="H281" s="857">
        <f>'BASE Y CONFIANZA'!H280</f>
        <v>160</v>
      </c>
      <c r="I281" s="857">
        <f>'BASE Y CONFIANZA'!I280</f>
        <v>0</v>
      </c>
      <c r="J281" s="857">
        <f>'BASE Y CONFIANZA'!J280</f>
        <v>178</v>
      </c>
      <c r="K281" s="857">
        <f>'BASE Y CONFIANZA'!K280</f>
        <v>0</v>
      </c>
      <c r="L281" s="857">
        <f>'BASE Y CONFIANZA'!L280</f>
        <v>0</v>
      </c>
      <c r="M281" s="857">
        <f>'BASE Y CONFIANZA'!M280</f>
        <v>0</v>
      </c>
      <c r="N281" s="857">
        <f>'BASE Y CONFIANZA'!N280</f>
        <v>2064</v>
      </c>
      <c r="O281" s="918"/>
      <c r="P281" s="918"/>
      <c r="Q281" s="918"/>
    </row>
    <row r="282" spans="1:17" s="832" customFormat="1" ht="18.75" customHeight="1">
      <c r="A282" s="852">
        <v>7100309</v>
      </c>
      <c r="B282" s="853" t="s">
        <v>165</v>
      </c>
      <c r="C282" s="872" t="s">
        <v>1101</v>
      </c>
      <c r="D282" s="908" t="s">
        <v>162</v>
      </c>
      <c r="E282" s="873">
        <f>'BASE Y CONFIANZA'!E281</f>
        <v>15</v>
      </c>
      <c r="F282" s="857">
        <f>'BASE Y CONFIANZA'!F281</f>
        <v>3904</v>
      </c>
      <c r="G282" s="857">
        <f>'BASE Y CONFIANZA'!G281</f>
        <v>0</v>
      </c>
      <c r="H282" s="857">
        <f>'BASE Y CONFIANZA'!H281</f>
        <v>300</v>
      </c>
      <c r="I282" s="857">
        <f>'BASE Y CONFIANZA'!I281</f>
        <v>0</v>
      </c>
      <c r="J282" s="857">
        <f>'BASE Y CONFIANZA'!J281</f>
        <v>334</v>
      </c>
      <c r="K282" s="857">
        <f>'BASE Y CONFIANZA'!K281</f>
        <v>0</v>
      </c>
      <c r="L282" s="857">
        <f>'BASE Y CONFIANZA'!L281</f>
        <v>0</v>
      </c>
      <c r="M282" s="857">
        <f>'BASE Y CONFIANZA'!M281</f>
        <v>0</v>
      </c>
      <c r="N282" s="857">
        <f>'BASE Y CONFIANZA'!N281</f>
        <v>3870</v>
      </c>
      <c r="O282" s="918"/>
      <c r="P282" s="918"/>
      <c r="Q282" s="918"/>
    </row>
    <row r="283" spans="1:17" s="832" customFormat="1" ht="18.75" customHeight="1">
      <c r="A283" s="852">
        <v>7100310</v>
      </c>
      <c r="B283" s="853" t="s">
        <v>167</v>
      </c>
      <c r="C283" s="872" t="s">
        <v>1101</v>
      </c>
      <c r="D283" s="908" t="s">
        <v>162</v>
      </c>
      <c r="E283" s="873">
        <f>'BASE Y CONFIANZA'!E282</f>
        <v>15</v>
      </c>
      <c r="F283" s="857">
        <f>'BASE Y CONFIANZA'!F282</f>
        <v>3904</v>
      </c>
      <c r="G283" s="857">
        <f>'BASE Y CONFIANZA'!G282</f>
        <v>0</v>
      </c>
      <c r="H283" s="857">
        <f>'BASE Y CONFIANZA'!H282</f>
        <v>300</v>
      </c>
      <c r="I283" s="857">
        <f>'BASE Y CONFIANZA'!I282</f>
        <v>0</v>
      </c>
      <c r="J283" s="857">
        <f>'BASE Y CONFIANZA'!J282</f>
        <v>334</v>
      </c>
      <c r="K283" s="857">
        <f>'BASE Y CONFIANZA'!K282</f>
        <v>0</v>
      </c>
      <c r="L283" s="857">
        <f>'BASE Y CONFIANZA'!L282</f>
        <v>0</v>
      </c>
      <c r="M283" s="857">
        <f>'BASE Y CONFIANZA'!M282</f>
        <v>0</v>
      </c>
      <c r="N283" s="857">
        <f>'BASE Y CONFIANZA'!N282</f>
        <v>3870</v>
      </c>
      <c r="O283" s="918"/>
      <c r="P283" s="918"/>
      <c r="Q283" s="918"/>
    </row>
    <row r="284" spans="1:17" s="832" customFormat="1" ht="18.75" customHeight="1">
      <c r="A284" s="852">
        <v>7100311</v>
      </c>
      <c r="B284" s="853" t="s">
        <v>449</v>
      </c>
      <c r="C284" s="872" t="s">
        <v>1101</v>
      </c>
      <c r="D284" s="908" t="s">
        <v>162</v>
      </c>
      <c r="E284" s="873">
        <f>'BASE Y CONFIANZA'!E295</f>
        <v>15</v>
      </c>
      <c r="F284" s="857">
        <f>'BASE Y CONFIANZA'!F295</f>
        <v>4673</v>
      </c>
      <c r="G284" s="857">
        <f>'BASE Y CONFIANZA'!G295</f>
        <v>0</v>
      </c>
      <c r="H284" s="857">
        <f>'BASE Y CONFIANZA'!H295</f>
        <v>300</v>
      </c>
      <c r="I284" s="857">
        <f>'BASE Y CONFIANZA'!I295</f>
        <v>0</v>
      </c>
      <c r="J284" s="857">
        <f>'BASE Y CONFIANZA'!J295</f>
        <v>465</v>
      </c>
      <c r="K284" s="857">
        <f>'BASE Y CONFIANZA'!K295</f>
        <v>0</v>
      </c>
      <c r="L284" s="857">
        <f>'BASE Y CONFIANZA'!L295</f>
        <v>0</v>
      </c>
      <c r="M284" s="857">
        <f>'BASE Y CONFIANZA'!M295</f>
        <v>0</v>
      </c>
      <c r="N284" s="857">
        <f>'BASE Y CONFIANZA'!N295</f>
        <v>4508</v>
      </c>
      <c r="O284" s="918"/>
      <c r="P284" s="918"/>
      <c r="Q284" s="918"/>
    </row>
    <row r="285" spans="1:17" s="832" customFormat="1" ht="18.75" customHeight="1">
      <c r="A285" s="852">
        <v>7100312</v>
      </c>
      <c r="B285" s="853" t="s">
        <v>169</v>
      </c>
      <c r="C285" s="872" t="s">
        <v>1101</v>
      </c>
      <c r="D285" s="908" t="s">
        <v>162</v>
      </c>
      <c r="E285" s="873">
        <f>'BASE Y CONFIANZA'!E296</f>
        <v>15</v>
      </c>
      <c r="F285" s="857">
        <f>'BASE Y CONFIANZA'!F296</f>
        <v>3904</v>
      </c>
      <c r="G285" s="857">
        <f>'BASE Y CONFIANZA'!G296</f>
        <v>0</v>
      </c>
      <c r="H285" s="857">
        <f>'BASE Y CONFIANZA'!H296</f>
        <v>300</v>
      </c>
      <c r="I285" s="857">
        <f>'BASE Y CONFIANZA'!I296</f>
        <v>0</v>
      </c>
      <c r="J285" s="857">
        <f>'BASE Y CONFIANZA'!J296</f>
        <v>334</v>
      </c>
      <c r="K285" s="857">
        <f>'BASE Y CONFIANZA'!K296</f>
        <v>0</v>
      </c>
      <c r="L285" s="857">
        <f>'BASE Y CONFIANZA'!L296</f>
        <v>0</v>
      </c>
      <c r="M285" s="857">
        <f>'BASE Y CONFIANZA'!M296</f>
        <v>0</v>
      </c>
      <c r="N285" s="857">
        <f>'BASE Y CONFIANZA'!N296</f>
        <v>3870</v>
      </c>
      <c r="O285" s="918"/>
      <c r="P285" s="918"/>
      <c r="Q285" s="918"/>
    </row>
    <row r="286" spans="1:17" s="832" customFormat="1" ht="18.75" customHeight="1">
      <c r="A286" s="852">
        <v>7100313</v>
      </c>
      <c r="B286" s="853" t="s">
        <v>171</v>
      </c>
      <c r="C286" s="872" t="s">
        <v>1101</v>
      </c>
      <c r="D286" s="908" t="s">
        <v>162</v>
      </c>
      <c r="E286" s="873">
        <f>'BASE Y CONFIANZA'!E297</f>
        <v>15</v>
      </c>
      <c r="F286" s="857">
        <f>'BASE Y CONFIANZA'!F297</f>
        <v>3904</v>
      </c>
      <c r="G286" s="857">
        <f>'BASE Y CONFIANZA'!G297</f>
        <v>0</v>
      </c>
      <c r="H286" s="857">
        <f>'BASE Y CONFIANZA'!H297</f>
        <v>300</v>
      </c>
      <c r="I286" s="857">
        <f>'BASE Y CONFIANZA'!I297</f>
        <v>0</v>
      </c>
      <c r="J286" s="857">
        <f>'BASE Y CONFIANZA'!J297</f>
        <v>334</v>
      </c>
      <c r="K286" s="857">
        <f>'BASE Y CONFIANZA'!K297</f>
        <v>0</v>
      </c>
      <c r="L286" s="857">
        <f>'BASE Y CONFIANZA'!L297</f>
        <v>0</v>
      </c>
      <c r="M286" s="857">
        <f>'BASE Y CONFIANZA'!M297</f>
        <v>0</v>
      </c>
      <c r="N286" s="857">
        <f>'BASE Y CONFIANZA'!N297</f>
        <v>3870</v>
      </c>
      <c r="O286" s="918"/>
      <c r="P286" s="918"/>
      <c r="Q286" s="918"/>
    </row>
    <row r="287" spans="1:17" s="832" customFormat="1" ht="18.75" customHeight="1">
      <c r="A287" s="852">
        <v>7100314</v>
      </c>
      <c r="B287" s="853" t="s">
        <v>173</v>
      </c>
      <c r="C287" s="872" t="s">
        <v>1101</v>
      </c>
      <c r="D287" s="908" t="s">
        <v>162</v>
      </c>
      <c r="E287" s="873">
        <f>'BASE Y CONFIANZA'!E298</f>
        <v>15</v>
      </c>
      <c r="F287" s="857">
        <f>'BASE Y CONFIANZA'!F298</f>
        <v>3904</v>
      </c>
      <c r="G287" s="857">
        <f>'BASE Y CONFIANZA'!G298</f>
        <v>0</v>
      </c>
      <c r="H287" s="857">
        <f>'BASE Y CONFIANZA'!H298</f>
        <v>300</v>
      </c>
      <c r="I287" s="857">
        <f>'BASE Y CONFIANZA'!I298</f>
        <v>0</v>
      </c>
      <c r="J287" s="857">
        <f>'BASE Y CONFIANZA'!J298</f>
        <v>334</v>
      </c>
      <c r="K287" s="857">
        <f>'BASE Y CONFIANZA'!K298</f>
        <v>0</v>
      </c>
      <c r="L287" s="857">
        <f>'BASE Y CONFIANZA'!L298</f>
        <v>0</v>
      </c>
      <c r="M287" s="857">
        <f>'BASE Y CONFIANZA'!M298</f>
        <v>0</v>
      </c>
      <c r="N287" s="857">
        <f>'BASE Y CONFIANZA'!N298</f>
        <v>3870</v>
      </c>
      <c r="O287" s="918"/>
      <c r="P287" s="918"/>
      <c r="Q287" s="918"/>
    </row>
    <row r="288" spans="1:17" s="832" customFormat="1" ht="18.75" customHeight="1">
      <c r="A288" s="852">
        <v>7100315</v>
      </c>
      <c r="B288" s="853" t="s">
        <v>175</v>
      </c>
      <c r="C288" s="872" t="s">
        <v>1101</v>
      </c>
      <c r="D288" s="908" t="s">
        <v>162</v>
      </c>
      <c r="E288" s="873">
        <f>'BASE Y CONFIANZA'!E299</f>
        <v>15</v>
      </c>
      <c r="F288" s="857">
        <f>'BASE Y CONFIANZA'!F299</f>
        <v>3904</v>
      </c>
      <c r="G288" s="857">
        <f>'BASE Y CONFIANZA'!G299</f>
        <v>0</v>
      </c>
      <c r="H288" s="857">
        <f>'BASE Y CONFIANZA'!H299</f>
        <v>300</v>
      </c>
      <c r="I288" s="857">
        <f>'BASE Y CONFIANZA'!I299</f>
        <v>0</v>
      </c>
      <c r="J288" s="857">
        <f>'BASE Y CONFIANZA'!J299</f>
        <v>334</v>
      </c>
      <c r="K288" s="857">
        <f>'BASE Y CONFIANZA'!K299</f>
        <v>0</v>
      </c>
      <c r="L288" s="857">
        <f>'BASE Y CONFIANZA'!L299</f>
        <v>0</v>
      </c>
      <c r="M288" s="857">
        <f>'BASE Y CONFIANZA'!M299</f>
        <v>0</v>
      </c>
      <c r="N288" s="857">
        <f>'BASE Y CONFIANZA'!N299</f>
        <v>3870</v>
      </c>
      <c r="O288" s="918"/>
      <c r="P288" s="918"/>
      <c r="Q288" s="918"/>
    </row>
    <row r="289" spans="1:17" s="832" customFormat="1" ht="18.75" customHeight="1">
      <c r="A289" s="852">
        <v>7100318</v>
      </c>
      <c r="B289" s="853" t="s">
        <v>1220</v>
      </c>
      <c r="C289" s="872" t="s">
        <v>1101</v>
      </c>
      <c r="D289" s="908" t="s">
        <v>162</v>
      </c>
      <c r="E289" s="873">
        <f>'BASE Y CONFIANZA'!E300</f>
        <v>15</v>
      </c>
      <c r="F289" s="857">
        <f>'BASE Y CONFIANZA'!F300</f>
        <v>3904</v>
      </c>
      <c r="G289" s="857">
        <f>'BASE Y CONFIANZA'!G300</f>
        <v>0</v>
      </c>
      <c r="H289" s="857">
        <f>'BASE Y CONFIANZA'!H300</f>
        <v>300</v>
      </c>
      <c r="I289" s="857">
        <f>'BASE Y CONFIANZA'!I300</f>
        <v>0</v>
      </c>
      <c r="J289" s="857">
        <f>'BASE Y CONFIANZA'!J300</f>
        <v>334</v>
      </c>
      <c r="K289" s="857">
        <f>'BASE Y CONFIANZA'!K300</f>
        <v>0</v>
      </c>
      <c r="L289" s="857">
        <f>'BASE Y CONFIANZA'!L300</f>
        <v>0</v>
      </c>
      <c r="M289" s="857">
        <f>'BASE Y CONFIANZA'!M300</f>
        <v>0</v>
      </c>
      <c r="N289" s="857">
        <f>'BASE Y CONFIANZA'!N300</f>
        <v>3870</v>
      </c>
      <c r="O289" s="918"/>
      <c r="P289" s="918"/>
      <c r="Q289" s="918"/>
    </row>
    <row r="290" spans="1:17" s="833" customFormat="1" ht="18.75" customHeight="1">
      <c r="A290" s="852">
        <v>7100319</v>
      </c>
      <c r="B290" s="853" t="s">
        <v>451</v>
      </c>
      <c r="C290" s="872" t="s">
        <v>1101</v>
      </c>
      <c r="D290" s="908" t="s">
        <v>162</v>
      </c>
      <c r="E290" s="873">
        <f>'BASE Y CONFIANZA'!E301</f>
        <v>15</v>
      </c>
      <c r="F290" s="857">
        <f>'BASE Y CONFIANZA'!F301</f>
        <v>3904</v>
      </c>
      <c r="G290" s="857">
        <f>'BASE Y CONFIANZA'!G301</f>
        <v>0</v>
      </c>
      <c r="H290" s="857">
        <f>'BASE Y CONFIANZA'!H301</f>
        <v>300</v>
      </c>
      <c r="I290" s="857">
        <f>'BASE Y CONFIANZA'!I301</f>
        <v>0</v>
      </c>
      <c r="J290" s="857">
        <f>'BASE Y CONFIANZA'!J301</f>
        <v>334</v>
      </c>
      <c r="K290" s="857">
        <f>'BASE Y CONFIANZA'!K301</f>
        <v>0</v>
      </c>
      <c r="L290" s="857">
        <f>'BASE Y CONFIANZA'!L301</f>
        <v>350</v>
      </c>
      <c r="M290" s="857">
        <f>'BASE Y CONFIANZA'!M301</f>
        <v>0</v>
      </c>
      <c r="N290" s="857">
        <f>'BASE Y CONFIANZA'!N301</f>
        <v>3520</v>
      </c>
      <c r="O290" s="952"/>
      <c r="P290" s="952"/>
      <c r="Q290" s="952"/>
    </row>
    <row r="291" spans="1:17" s="833" customFormat="1" ht="18.75" customHeight="1">
      <c r="A291" s="852">
        <v>7100321</v>
      </c>
      <c r="B291" s="853" t="s">
        <v>1376</v>
      </c>
      <c r="C291" s="872" t="s">
        <v>1101</v>
      </c>
      <c r="D291" s="908" t="s">
        <v>162</v>
      </c>
      <c r="E291" s="873">
        <f>'BASE Y CONFIANZA'!E302</f>
        <v>15</v>
      </c>
      <c r="F291" s="857">
        <f>'BASE Y CONFIANZA'!F302</f>
        <v>3194</v>
      </c>
      <c r="G291" s="857">
        <f>'BASE Y CONFIANZA'!G302</f>
        <v>0</v>
      </c>
      <c r="H291" s="857">
        <f>'BASE Y CONFIANZA'!H302</f>
        <v>0</v>
      </c>
      <c r="I291" s="857">
        <f>'BASE Y CONFIANZA'!I302</f>
        <v>0</v>
      </c>
      <c r="J291" s="857">
        <f>'BASE Y CONFIANZA'!J302</f>
        <v>118</v>
      </c>
      <c r="K291" s="857">
        <f>'BASE Y CONFIANZA'!K302</f>
        <v>0</v>
      </c>
      <c r="L291" s="857">
        <f>'BASE Y CONFIANZA'!L302</f>
        <v>0</v>
      </c>
      <c r="M291" s="857">
        <f>'BASE Y CONFIANZA'!M302</f>
        <v>0</v>
      </c>
      <c r="N291" s="857">
        <f>'BASE Y CONFIANZA'!N302</f>
        <v>3076</v>
      </c>
      <c r="O291" s="952"/>
      <c r="P291" s="952"/>
      <c r="Q291" s="952"/>
    </row>
    <row r="292" spans="1:17" s="832" customFormat="1" ht="18.75" customHeight="1">
      <c r="A292" s="852">
        <v>7100322</v>
      </c>
      <c r="B292" s="894" t="s">
        <v>177</v>
      </c>
      <c r="C292" s="872" t="s">
        <v>1101</v>
      </c>
      <c r="D292" s="908" t="s">
        <v>162</v>
      </c>
      <c r="E292" s="873">
        <f>'BASE Y CONFIANZA'!E303</f>
        <v>15</v>
      </c>
      <c r="F292" s="857">
        <f>'BASE Y CONFIANZA'!F303</f>
        <v>3904</v>
      </c>
      <c r="G292" s="857">
        <f>'BASE Y CONFIANZA'!G303</f>
        <v>0</v>
      </c>
      <c r="H292" s="857">
        <f>'BASE Y CONFIANZA'!H303</f>
        <v>300</v>
      </c>
      <c r="I292" s="857">
        <f>'BASE Y CONFIANZA'!I303</f>
        <v>326</v>
      </c>
      <c r="J292" s="857">
        <f>'BASE Y CONFIANZA'!J303</f>
        <v>334</v>
      </c>
      <c r="K292" s="857">
        <f>'BASE Y CONFIANZA'!K303</f>
        <v>0</v>
      </c>
      <c r="L292" s="857">
        <f>'BASE Y CONFIANZA'!L303</f>
        <v>0</v>
      </c>
      <c r="M292" s="857">
        <f>'BASE Y CONFIANZA'!M303</f>
        <v>0</v>
      </c>
      <c r="N292" s="857">
        <f>'BASE Y CONFIANZA'!N303</f>
        <v>4196</v>
      </c>
      <c r="O292" s="918"/>
      <c r="P292" s="918"/>
      <c r="Q292" s="918"/>
    </row>
    <row r="293" spans="1:17" s="832" customFormat="1" ht="18.75" customHeight="1">
      <c r="A293" s="852">
        <v>7100324</v>
      </c>
      <c r="B293" s="894" t="s">
        <v>573</v>
      </c>
      <c r="C293" s="872" t="s">
        <v>1101</v>
      </c>
      <c r="D293" s="908" t="s">
        <v>162</v>
      </c>
      <c r="E293" s="873">
        <f>'BASE Y CONFIANZA'!E304</f>
        <v>15</v>
      </c>
      <c r="F293" s="857">
        <f>'BASE Y CONFIANZA'!F304</f>
        <v>3904</v>
      </c>
      <c r="G293" s="857">
        <f>'BASE Y CONFIANZA'!G304</f>
        <v>0</v>
      </c>
      <c r="H293" s="857">
        <f>'BASE Y CONFIANZA'!H304</f>
        <v>300</v>
      </c>
      <c r="I293" s="857">
        <f>'BASE Y CONFIANZA'!I304</f>
        <v>0</v>
      </c>
      <c r="J293" s="857">
        <f>'BASE Y CONFIANZA'!J304</f>
        <v>334</v>
      </c>
      <c r="K293" s="857">
        <f>'BASE Y CONFIANZA'!K304</f>
        <v>0</v>
      </c>
      <c r="L293" s="857">
        <f>'BASE Y CONFIANZA'!L304</f>
        <v>0</v>
      </c>
      <c r="M293" s="857">
        <f>'BASE Y CONFIANZA'!M304</f>
        <v>0</v>
      </c>
      <c r="N293" s="857">
        <f>'BASE Y CONFIANZA'!N304</f>
        <v>3870</v>
      </c>
      <c r="O293" s="918"/>
      <c r="P293" s="918"/>
      <c r="Q293" s="918"/>
    </row>
    <row r="294" spans="1:17" s="832" customFormat="1" ht="18.75" customHeight="1">
      <c r="A294" s="852">
        <v>7100325</v>
      </c>
      <c r="B294" s="853" t="s">
        <v>179</v>
      </c>
      <c r="C294" s="872" t="s">
        <v>1101</v>
      </c>
      <c r="D294" s="908" t="s">
        <v>183</v>
      </c>
      <c r="E294" s="873">
        <f>'BASE Y CONFIANZA'!E305</f>
        <v>15</v>
      </c>
      <c r="F294" s="857">
        <f>'BASE Y CONFIANZA'!F305</f>
        <v>4673</v>
      </c>
      <c r="G294" s="857">
        <f>'BASE Y CONFIANZA'!G305</f>
        <v>0</v>
      </c>
      <c r="H294" s="857">
        <f>'BASE Y CONFIANZA'!H305</f>
        <v>300</v>
      </c>
      <c r="I294" s="857">
        <f>'BASE Y CONFIANZA'!I305</f>
        <v>0</v>
      </c>
      <c r="J294" s="857">
        <f>'BASE Y CONFIANZA'!J305</f>
        <v>465</v>
      </c>
      <c r="K294" s="857">
        <f>'BASE Y CONFIANZA'!K305</f>
        <v>0</v>
      </c>
      <c r="L294" s="857">
        <f>'BASE Y CONFIANZA'!L305</f>
        <v>0</v>
      </c>
      <c r="M294" s="857">
        <f>'BASE Y CONFIANZA'!M305</f>
        <v>0</v>
      </c>
      <c r="N294" s="857">
        <f>'BASE Y CONFIANZA'!N305</f>
        <v>4508</v>
      </c>
      <c r="O294" s="918"/>
      <c r="P294" s="918"/>
      <c r="Q294" s="918"/>
    </row>
    <row r="295" spans="1:17" s="832" customFormat="1" ht="18.75" customHeight="1">
      <c r="A295" s="852">
        <v>7100325</v>
      </c>
      <c r="B295" s="853" t="s">
        <v>1421</v>
      </c>
      <c r="C295" s="872" t="s">
        <v>1101</v>
      </c>
      <c r="D295" s="908" t="s">
        <v>162</v>
      </c>
      <c r="E295" s="873">
        <f>'BASE Y CONFIANZA'!E306</f>
        <v>15</v>
      </c>
      <c r="F295" s="857">
        <f>'BASE Y CONFIANZA'!F306</f>
        <v>3904</v>
      </c>
      <c r="G295" s="857">
        <f>'BASE Y CONFIANZA'!G306</f>
        <v>0</v>
      </c>
      <c r="H295" s="857">
        <f>'BASE Y CONFIANZA'!H306</f>
        <v>300</v>
      </c>
      <c r="I295" s="857">
        <f>'BASE Y CONFIANZA'!I306</f>
        <v>0</v>
      </c>
      <c r="J295" s="857">
        <f>'BASE Y CONFIANZA'!J306</f>
        <v>334</v>
      </c>
      <c r="K295" s="857">
        <f>'BASE Y CONFIANZA'!K306</f>
        <v>0</v>
      </c>
      <c r="L295" s="857">
        <f>'BASE Y CONFIANZA'!L306</f>
        <v>0</v>
      </c>
      <c r="M295" s="857">
        <f>'BASE Y CONFIANZA'!M306</f>
        <v>0</v>
      </c>
      <c r="N295" s="857">
        <f>'BASE Y CONFIANZA'!N306</f>
        <v>3870</v>
      </c>
      <c r="O295" s="918"/>
      <c r="P295" s="918"/>
      <c r="Q295" s="918"/>
    </row>
    <row r="296" spans="1:17" s="832" customFormat="1" ht="18.75" customHeight="1">
      <c r="A296" s="852">
        <v>7100328</v>
      </c>
      <c r="B296" s="853" t="s">
        <v>1467</v>
      </c>
      <c r="C296" s="872" t="s">
        <v>1101</v>
      </c>
      <c r="D296" s="908" t="s">
        <v>162</v>
      </c>
      <c r="E296" s="873">
        <f>'BASE Y CONFIANZA'!E307</f>
        <v>14</v>
      </c>
      <c r="F296" s="857">
        <f>'BASE Y CONFIANZA'!F307</f>
        <v>3644</v>
      </c>
      <c r="G296" s="857">
        <f>'BASE Y CONFIANZA'!G307</f>
        <v>0</v>
      </c>
      <c r="H296" s="857">
        <f>'BASE Y CONFIANZA'!H307</f>
        <v>300</v>
      </c>
      <c r="I296" s="857">
        <f>'BASE Y CONFIANZA'!I307</f>
        <v>0</v>
      </c>
      <c r="J296" s="857">
        <f>'BASE Y CONFIANZA'!J307</f>
        <v>292</v>
      </c>
      <c r="K296" s="857">
        <f>'BASE Y CONFIANZA'!K307</f>
        <v>0</v>
      </c>
      <c r="L296" s="857">
        <f>'BASE Y CONFIANZA'!L307</f>
        <v>0</v>
      </c>
      <c r="M296" s="857">
        <f>'BASE Y CONFIANZA'!M307</f>
        <v>0</v>
      </c>
      <c r="N296" s="857">
        <f>'BASE Y CONFIANZA'!N307</f>
        <v>3652</v>
      </c>
      <c r="O296" s="918"/>
      <c r="P296" s="918"/>
      <c r="Q296" s="918"/>
    </row>
    <row r="297" spans="1:17" s="832" customFormat="1" ht="18.75" customHeight="1">
      <c r="A297" s="852">
        <v>7100329</v>
      </c>
      <c r="B297" s="853" t="s">
        <v>1470</v>
      </c>
      <c r="C297" s="872" t="s">
        <v>1101</v>
      </c>
      <c r="D297" s="908" t="s">
        <v>162</v>
      </c>
      <c r="E297" s="873">
        <f>'BASE Y CONFIANZA'!E318</f>
        <v>8</v>
      </c>
      <c r="F297" s="857">
        <f>'BASE Y CONFIANZA'!F318</f>
        <v>2082</v>
      </c>
      <c r="G297" s="857">
        <f>'BASE Y CONFIANZA'!G318</f>
        <v>0</v>
      </c>
      <c r="H297" s="857">
        <f>'BASE Y CONFIANZA'!H318</f>
        <v>160</v>
      </c>
      <c r="I297" s="857">
        <f>'BASE Y CONFIANZA'!I318</f>
        <v>0</v>
      </c>
      <c r="J297" s="857">
        <f>'BASE Y CONFIANZA'!J318</f>
        <v>178</v>
      </c>
      <c r="K297" s="857">
        <f>'BASE Y CONFIANZA'!K318</f>
        <v>0</v>
      </c>
      <c r="L297" s="857">
        <f>'BASE Y CONFIANZA'!L318</f>
        <v>0</v>
      </c>
      <c r="M297" s="857">
        <f>'BASE Y CONFIANZA'!M318</f>
        <v>0</v>
      </c>
      <c r="N297" s="857">
        <f>'BASE Y CONFIANZA'!N318</f>
        <v>2064</v>
      </c>
      <c r="O297" s="918"/>
      <c r="P297" s="918"/>
      <c r="Q297" s="918"/>
    </row>
    <row r="298" spans="1:17" s="832" customFormat="1" ht="18.75" customHeight="1">
      <c r="A298" s="852">
        <v>7100330</v>
      </c>
      <c r="B298" s="853" t="s">
        <v>181</v>
      </c>
      <c r="C298" s="872" t="s">
        <v>1101</v>
      </c>
      <c r="D298" s="908" t="s">
        <v>183</v>
      </c>
      <c r="E298" s="873">
        <f>'BASE Y CONFIANZA'!E319</f>
        <v>15</v>
      </c>
      <c r="F298" s="857">
        <f>'BASE Y CONFIANZA'!F319</f>
        <v>4673</v>
      </c>
      <c r="G298" s="857">
        <f>'BASE Y CONFIANZA'!G319</f>
        <v>0</v>
      </c>
      <c r="H298" s="857">
        <f>'BASE Y CONFIANZA'!H319</f>
        <v>300</v>
      </c>
      <c r="I298" s="857">
        <f>'BASE Y CONFIANZA'!I319</f>
        <v>0</v>
      </c>
      <c r="J298" s="857">
        <f>'BASE Y CONFIANZA'!J319</f>
        <v>465</v>
      </c>
      <c r="K298" s="857">
        <f>'BASE Y CONFIANZA'!K319</f>
        <v>0</v>
      </c>
      <c r="L298" s="857">
        <f>'BASE Y CONFIANZA'!L319</f>
        <v>0</v>
      </c>
      <c r="M298" s="857">
        <f>'BASE Y CONFIANZA'!M319</f>
        <v>0</v>
      </c>
      <c r="N298" s="857">
        <f>'BASE Y CONFIANZA'!N319</f>
        <v>4508</v>
      </c>
      <c r="O298" s="918"/>
      <c r="P298" s="918"/>
      <c r="Q298" s="918"/>
    </row>
    <row r="299" spans="1:17" s="832" customFormat="1" ht="18.75" customHeight="1">
      <c r="A299" s="852">
        <v>7100331</v>
      </c>
      <c r="B299" s="853" t="s">
        <v>184</v>
      </c>
      <c r="C299" s="872" t="s">
        <v>1101</v>
      </c>
      <c r="D299" s="908" t="s">
        <v>581</v>
      </c>
      <c r="E299" s="873">
        <f>'BASE Y CONFIANZA'!E320</f>
        <v>15</v>
      </c>
      <c r="F299" s="857">
        <f>'BASE Y CONFIANZA'!F320</f>
        <v>5225</v>
      </c>
      <c r="G299" s="857">
        <f>'BASE Y CONFIANZA'!G320</f>
        <v>0</v>
      </c>
      <c r="H299" s="857">
        <f>'BASE Y CONFIANZA'!H320</f>
        <v>300</v>
      </c>
      <c r="I299" s="857">
        <f>'BASE Y CONFIANZA'!I320</f>
        <v>0</v>
      </c>
      <c r="J299" s="857">
        <f>'BASE Y CONFIANZA'!J320</f>
        <v>569</v>
      </c>
      <c r="K299" s="857">
        <f>'BASE Y CONFIANZA'!K320</f>
        <v>0</v>
      </c>
      <c r="L299" s="857">
        <f>'BASE Y CONFIANZA'!L320</f>
        <v>350</v>
      </c>
      <c r="M299" s="857">
        <f>'BASE Y CONFIANZA'!M320</f>
        <v>0</v>
      </c>
      <c r="N299" s="857">
        <f>'BASE Y CONFIANZA'!N320</f>
        <v>4606</v>
      </c>
      <c r="O299" s="918"/>
      <c r="P299" s="918"/>
      <c r="Q299" s="918"/>
    </row>
    <row r="300" spans="1:17" s="832" customFormat="1" ht="18.75" customHeight="1">
      <c r="A300" s="852">
        <v>7100332</v>
      </c>
      <c r="B300" s="853" t="s">
        <v>1471</v>
      </c>
      <c r="C300" s="872" t="s">
        <v>1101</v>
      </c>
      <c r="D300" s="908" t="s">
        <v>162</v>
      </c>
      <c r="E300" s="873">
        <f>'BASE Y CONFIANZA'!E321</f>
        <v>8</v>
      </c>
      <c r="F300" s="857">
        <f>'BASE Y CONFIANZA'!F321</f>
        <v>1704</v>
      </c>
      <c r="G300" s="857">
        <f>'BASE Y CONFIANZA'!G321</f>
        <v>0</v>
      </c>
      <c r="H300" s="857">
        <f>'BASE Y CONFIANZA'!H321</f>
        <v>0</v>
      </c>
      <c r="I300" s="857">
        <f>'BASE Y CONFIANZA'!I321</f>
        <v>0</v>
      </c>
      <c r="J300" s="857">
        <f>'BASE Y CONFIANZA'!J321</f>
        <v>64</v>
      </c>
      <c r="K300" s="857">
        <f>'BASE Y CONFIANZA'!K321</f>
        <v>0</v>
      </c>
      <c r="L300" s="857">
        <f>'BASE Y CONFIANZA'!L321</f>
        <v>0</v>
      </c>
      <c r="M300" s="857">
        <f>'BASE Y CONFIANZA'!M321</f>
        <v>0</v>
      </c>
      <c r="N300" s="857">
        <f>'BASE Y CONFIANZA'!N321</f>
        <v>1640</v>
      </c>
      <c r="O300" s="918"/>
      <c r="P300" s="918"/>
      <c r="Q300" s="918"/>
    </row>
    <row r="301" spans="1:17" s="832" customFormat="1" ht="18.75" customHeight="1">
      <c r="A301" s="852">
        <v>7100334</v>
      </c>
      <c r="B301" s="853" t="s">
        <v>846</v>
      </c>
      <c r="C301" s="872" t="s">
        <v>1101</v>
      </c>
      <c r="D301" s="908" t="s">
        <v>162</v>
      </c>
      <c r="E301" s="873">
        <f>'BASE Y CONFIANZA'!E322</f>
        <v>15</v>
      </c>
      <c r="F301" s="857">
        <f>'BASE Y CONFIANZA'!F322</f>
        <v>3904</v>
      </c>
      <c r="G301" s="857">
        <f>'BASE Y CONFIANZA'!G322</f>
        <v>0</v>
      </c>
      <c r="H301" s="857">
        <f>'BASE Y CONFIANZA'!H322</f>
        <v>300</v>
      </c>
      <c r="I301" s="857">
        <f>'BASE Y CONFIANZA'!I322</f>
        <v>0</v>
      </c>
      <c r="J301" s="857">
        <f>'BASE Y CONFIANZA'!J322</f>
        <v>334</v>
      </c>
      <c r="K301" s="857">
        <f>'BASE Y CONFIANZA'!K322</f>
        <v>0</v>
      </c>
      <c r="L301" s="857">
        <f>'BASE Y CONFIANZA'!L322</f>
        <v>0</v>
      </c>
      <c r="M301" s="857">
        <f>'BASE Y CONFIANZA'!M322</f>
        <v>0</v>
      </c>
      <c r="N301" s="857">
        <f>'BASE Y CONFIANZA'!N322</f>
        <v>3870</v>
      </c>
      <c r="O301" s="918"/>
      <c r="P301" s="918"/>
      <c r="Q301" s="918"/>
    </row>
    <row r="302" spans="1:17" s="832" customFormat="1" ht="18.75" customHeight="1">
      <c r="A302" s="852">
        <v>7100335</v>
      </c>
      <c r="B302" s="853" t="s">
        <v>1473</v>
      </c>
      <c r="C302" s="872" t="s">
        <v>1101</v>
      </c>
      <c r="D302" s="908" t="s">
        <v>162</v>
      </c>
      <c r="E302" s="873">
        <f>'BASE Y CONFIANZA'!E323</f>
        <v>14</v>
      </c>
      <c r="F302" s="857">
        <f>'BASE Y CONFIANZA'!F323</f>
        <v>3644</v>
      </c>
      <c r="G302" s="857">
        <f>'BASE Y CONFIANZA'!G323</f>
        <v>0</v>
      </c>
      <c r="H302" s="857">
        <f>'BASE Y CONFIANZA'!H323</f>
        <v>300</v>
      </c>
      <c r="I302" s="857">
        <f>'BASE Y CONFIANZA'!I323</f>
        <v>0</v>
      </c>
      <c r="J302" s="857">
        <f>'BASE Y CONFIANZA'!J323</f>
        <v>292</v>
      </c>
      <c r="K302" s="857">
        <f>'BASE Y CONFIANZA'!K323</f>
        <v>0</v>
      </c>
      <c r="L302" s="857">
        <f>'BASE Y CONFIANZA'!L323</f>
        <v>0</v>
      </c>
      <c r="M302" s="857">
        <f>'BASE Y CONFIANZA'!M323</f>
        <v>0</v>
      </c>
      <c r="N302" s="857">
        <f>'BASE Y CONFIANZA'!N323</f>
        <v>3652</v>
      </c>
      <c r="O302" s="918"/>
      <c r="P302" s="918"/>
      <c r="Q302" s="918"/>
    </row>
    <row r="303" spans="1:17" s="832" customFormat="1" ht="18.75" customHeight="1">
      <c r="A303" s="852">
        <v>7100348</v>
      </c>
      <c r="B303" s="853" t="s">
        <v>742</v>
      </c>
      <c r="C303" s="872" t="s">
        <v>1101</v>
      </c>
      <c r="D303" s="908" t="s">
        <v>162</v>
      </c>
      <c r="E303" s="873">
        <f>'BASE Y CONFIANZA'!E324</f>
        <v>15</v>
      </c>
      <c r="F303" s="857">
        <f>'BASE Y CONFIANZA'!F324</f>
        <v>3904</v>
      </c>
      <c r="G303" s="857">
        <f>'BASE Y CONFIANZA'!G324</f>
        <v>0</v>
      </c>
      <c r="H303" s="857">
        <f>'BASE Y CONFIANZA'!H324</f>
        <v>300</v>
      </c>
      <c r="I303" s="857">
        <f>'BASE Y CONFIANZA'!I324</f>
        <v>0</v>
      </c>
      <c r="J303" s="857">
        <f>'BASE Y CONFIANZA'!J324</f>
        <v>334</v>
      </c>
      <c r="K303" s="857">
        <f>'BASE Y CONFIANZA'!K324</f>
        <v>0</v>
      </c>
      <c r="L303" s="857">
        <f>'BASE Y CONFIANZA'!L324</f>
        <v>0</v>
      </c>
      <c r="M303" s="857">
        <f>'BASE Y CONFIANZA'!M324</f>
        <v>0</v>
      </c>
      <c r="N303" s="857">
        <f>'BASE Y CONFIANZA'!N324</f>
        <v>3870</v>
      </c>
      <c r="O303" s="918"/>
      <c r="P303" s="918"/>
      <c r="Q303" s="918"/>
    </row>
    <row r="304" spans="1:17" s="832" customFormat="1" ht="18.75" customHeight="1">
      <c r="A304" s="852">
        <v>7100350</v>
      </c>
      <c r="B304" s="853" t="s">
        <v>744</v>
      </c>
      <c r="C304" s="872" t="s">
        <v>1101</v>
      </c>
      <c r="D304" s="908" t="s">
        <v>740</v>
      </c>
      <c r="E304" s="873">
        <f>'BASE Y CONFIANZA'!E325</f>
        <v>15</v>
      </c>
      <c r="F304" s="857">
        <f>'BASE Y CONFIANZA'!F325</f>
        <v>3904</v>
      </c>
      <c r="G304" s="857">
        <f>'BASE Y CONFIANZA'!G325</f>
        <v>0</v>
      </c>
      <c r="H304" s="857">
        <f>'BASE Y CONFIANZA'!H325</f>
        <v>300</v>
      </c>
      <c r="I304" s="857">
        <f>'BASE Y CONFIANZA'!I325</f>
        <v>0</v>
      </c>
      <c r="J304" s="857">
        <f>'BASE Y CONFIANZA'!J325</f>
        <v>334</v>
      </c>
      <c r="K304" s="857">
        <f>'BASE Y CONFIANZA'!K325</f>
        <v>0</v>
      </c>
      <c r="L304" s="857">
        <f>'BASE Y CONFIANZA'!L325</f>
        <v>0</v>
      </c>
      <c r="M304" s="857">
        <f>'BASE Y CONFIANZA'!M325</f>
        <v>0</v>
      </c>
      <c r="N304" s="857">
        <f>'BASE Y CONFIANZA'!N325</f>
        <v>3870</v>
      </c>
      <c r="O304" s="918"/>
      <c r="P304" s="918"/>
      <c r="Q304" s="918"/>
    </row>
    <row r="305" spans="1:17" s="832" customFormat="1" ht="18.75" customHeight="1">
      <c r="A305" s="852">
        <v>7100352</v>
      </c>
      <c r="B305" s="853" t="s">
        <v>1422</v>
      </c>
      <c r="C305" s="872" t="s">
        <v>1101</v>
      </c>
      <c r="D305" s="908" t="s">
        <v>162</v>
      </c>
      <c r="E305" s="873">
        <f>'BASE Y CONFIANZA'!E326</f>
        <v>15</v>
      </c>
      <c r="F305" s="857">
        <f>'BASE Y CONFIANZA'!F326</f>
        <v>3904</v>
      </c>
      <c r="G305" s="857">
        <f>'BASE Y CONFIANZA'!G326</f>
        <v>0</v>
      </c>
      <c r="H305" s="857">
        <f>'BASE Y CONFIANZA'!H326</f>
        <v>300</v>
      </c>
      <c r="I305" s="857">
        <f>'BASE Y CONFIANZA'!I326</f>
        <v>0</v>
      </c>
      <c r="J305" s="857">
        <f>'BASE Y CONFIANZA'!J326</f>
        <v>334</v>
      </c>
      <c r="K305" s="857">
        <f>'BASE Y CONFIANZA'!K326</f>
        <v>0</v>
      </c>
      <c r="L305" s="857">
        <f>'BASE Y CONFIANZA'!L326</f>
        <v>0</v>
      </c>
      <c r="M305" s="857">
        <f>'BASE Y CONFIANZA'!M326</f>
        <v>0</v>
      </c>
      <c r="N305" s="857">
        <f>'BASE Y CONFIANZA'!N326</f>
        <v>3870</v>
      </c>
      <c r="O305" s="918"/>
      <c r="P305" s="918"/>
      <c r="Q305" s="918"/>
    </row>
    <row r="306" spans="1:17" s="832" customFormat="1" ht="18.75" customHeight="1">
      <c r="A306" s="852">
        <v>7100354</v>
      </c>
      <c r="B306" s="853" t="s">
        <v>187</v>
      </c>
      <c r="C306" s="872" t="s">
        <v>1101</v>
      </c>
      <c r="D306" s="908" t="s">
        <v>162</v>
      </c>
      <c r="E306" s="873">
        <f>'BASE Y CONFIANZA'!E327</f>
        <v>15</v>
      </c>
      <c r="F306" s="857">
        <f>'BASE Y CONFIANZA'!F327</f>
        <v>3904</v>
      </c>
      <c r="G306" s="857">
        <f>'BASE Y CONFIANZA'!G327</f>
        <v>0</v>
      </c>
      <c r="H306" s="857">
        <f>'BASE Y CONFIANZA'!H327</f>
        <v>300</v>
      </c>
      <c r="I306" s="857">
        <f>'BASE Y CONFIANZA'!I327</f>
        <v>0</v>
      </c>
      <c r="J306" s="857">
        <f>'BASE Y CONFIANZA'!J327</f>
        <v>334</v>
      </c>
      <c r="K306" s="857">
        <f>'BASE Y CONFIANZA'!K327</f>
        <v>0</v>
      </c>
      <c r="L306" s="857">
        <f>'BASE Y CONFIANZA'!L327</f>
        <v>0</v>
      </c>
      <c r="M306" s="857">
        <f>'BASE Y CONFIANZA'!M327</f>
        <v>0</v>
      </c>
      <c r="N306" s="857">
        <f>'BASE Y CONFIANZA'!N327</f>
        <v>3870</v>
      </c>
      <c r="O306" s="918"/>
      <c r="P306" s="918"/>
      <c r="Q306" s="918"/>
    </row>
    <row r="307" spans="1:17" s="832" customFormat="1" ht="18.75" customHeight="1">
      <c r="A307" s="852">
        <v>7100355</v>
      </c>
      <c r="B307" s="853" t="s">
        <v>746</v>
      </c>
      <c r="C307" s="872" t="s">
        <v>1101</v>
      </c>
      <c r="D307" s="908" t="s">
        <v>162</v>
      </c>
      <c r="E307" s="873">
        <f>'BASE Y CONFIANZA'!E328</f>
        <v>15</v>
      </c>
      <c r="F307" s="857">
        <f>'BASE Y CONFIANZA'!F328</f>
        <v>3194</v>
      </c>
      <c r="G307" s="857">
        <f>'BASE Y CONFIANZA'!G328</f>
        <v>0</v>
      </c>
      <c r="H307" s="857">
        <f>'BASE Y CONFIANZA'!H328</f>
        <v>300</v>
      </c>
      <c r="I307" s="857">
        <f>'BASE Y CONFIANZA'!I328</f>
        <v>0</v>
      </c>
      <c r="J307" s="857">
        <f>'BASE Y CONFIANZA'!J328</f>
        <v>118</v>
      </c>
      <c r="K307" s="857">
        <f>'BASE Y CONFIANZA'!K328</f>
        <v>0</v>
      </c>
      <c r="L307" s="857">
        <f>'BASE Y CONFIANZA'!L328</f>
        <v>0</v>
      </c>
      <c r="M307" s="857">
        <f>'BASE Y CONFIANZA'!M328</f>
        <v>0</v>
      </c>
      <c r="N307" s="857">
        <f>'BASE Y CONFIANZA'!N328</f>
        <v>3376</v>
      </c>
      <c r="O307" s="918"/>
      <c r="P307" s="918"/>
      <c r="Q307" s="918"/>
    </row>
    <row r="308" spans="1:17" s="832" customFormat="1" ht="18.75" customHeight="1">
      <c r="A308" s="852">
        <v>7100358</v>
      </c>
      <c r="B308" s="853" t="s">
        <v>1433</v>
      </c>
      <c r="C308" s="872" t="s">
        <v>1101</v>
      </c>
      <c r="D308" s="908" t="s">
        <v>162</v>
      </c>
      <c r="E308" s="873">
        <f>'BASE Y CONFIANZA'!E329</f>
        <v>13</v>
      </c>
      <c r="F308" s="857">
        <f>'BASE Y CONFIANZA'!F329</f>
        <v>3383</v>
      </c>
      <c r="G308" s="857">
        <f>'BASE Y CONFIANZA'!G329</f>
        <v>0</v>
      </c>
      <c r="H308" s="857">
        <f>'BASE Y CONFIANZA'!H329</f>
        <v>300</v>
      </c>
      <c r="I308" s="857">
        <f>'BASE Y CONFIANZA'!I329</f>
        <v>0</v>
      </c>
      <c r="J308" s="857">
        <f>'BASE Y CONFIANZA'!J329</f>
        <v>139</v>
      </c>
      <c r="K308" s="857">
        <f>'BASE Y CONFIANZA'!K329</f>
        <v>0</v>
      </c>
      <c r="L308" s="857">
        <f>'BASE Y CONFIANZA'!L329</f>
        <v>300</v>
      </c>
      <c r="M308" s="857">
        <f>'BASE Y CONFIANZA'!M329</f>
        <v>0</v>
      </c>
      <c r="N308" s="857">
        <f>'BASE Y CONFIANZA'!N329</f>
        <v>3244</v>
      </c>
      <c r="O308" s="918"/>
      <c r="P308" s="918"/>
      <c r="Q308" s="918"/>
    </row>
    <row r="309" spans="1:17" s="832" customFormat="1" ht="18.75" customHeight="1">
      <c r="A309" s="852">
        <v>7100362</v>
      </c>
      <c r="B309" s="853" t="s">
        <v>541</v>
      </c>
      <c r="C309" s="872" t="s">
        <v>1101</v>
      </c>
      <c r="D309" s="908" t="s">
        <v>162</v>
      </c>
      <c r="E309" s="873">
        <f>'BASE Y CONFIANZA'!E330</f>
        <v>15</v>
      </c>
      <c r="F309" s="857">
        <f>'BASE Y CONFIANZA'!F330</f>
        <v>6616</v>
      </c>
      <c r="G309" s="857">
        <f>'BASE Y CONFIANZA'!G330</f>
        <v>0</v>
      </c>
      <c r="H309" s="857">
        <f>'BASE Y CONFIANZA'!H330</f>
        <v>300</v>
      </c>
      <c r="I309" s="857">
        <f>'BASE Y CONFIANZA'!I330</f>
        <v>0</v>
      </c>
      <c r="J309" s="857">
        <f>'BASE Y CONFIANZA'!J330</f>
        <v>866</v>
      </c>
      <c r="K309" s="857">
        <f>'BASE Y CONFIANZA'!K330</f>
        <v>0</v>
      </c>
      <c r="L309" s="857">
        <f>'BASE Y CONFIANZA'!L330</f>
        <v>0</v>
      </c>
      <c r="M309" s="857">
        <f>'BASE Y CONFIANZA'!M330</f>
        <v>0</v>
      </c>
      <c r="N309" s="857">
        <f>'BASE Y CONFIANZA'!N330</f>
        <v>6050</v>
      </c>
      <c r="O309" s="918"/>
      <c r="P309" s="918"/>
      <c r="Q309" s="918"/>
    </row>
    <row r="310" spans="1:17" s="832" customFormat="1" ht="18.75" customHeight="1">
      <c r="A310" s="852">
        <v>7100364</v>
      </c>
      <c r="B310" s="853" t="s">
        <v>546</v>
      </c>
      <c r="C310" s="872" t="s">
        <v>1101</v>
      </c>
      <c r="D310" s="908" t="s">
        <v>162</v>
      </c>
      <c r="E310" s="873">
        <f>'BASE Y CONFIANZA'!E341</f>
        <v>11</v>
      </c>
      <c r="F310" s="857">
        <f>'BASE Y CONFIANZA'!F341</f>
        <v>2863</v>
      </c>
      <c r="G310" s="857">
        <f>'BASE Y CONFIANZA'!G341</f>
        <v>0</v>
      </c>
      <c r="H310" s="857">
        <f>'BASE Y CONFIANZA'!H341</f>
        <v>300</v>
      </c>
      <c r="I310" s="857">
        <f>'BASE Y CONFIANZA'!I341</f>
        <v>0</v>
      </c>
      <c r="J310" s="857">
        <f>'BASE Y CONFIANZA'!J341</f>
        <v>62</v>
      </c>
      <c r="K310" s="857">
        <f>'BASE Y CONFIANZA'!K341</f>
        <v>0</v>
      </c>
      <c r="L310" s="857">
        <f>'BASE Y CONFIANZA'!L341</f>
        <v>850</v>
      </c>
      <c r="M310" s="857">
        <f>'BASE Y CONFIANZA'!M341</f>
        <v>0</v>
      </c>
      <c r="N310" s="857">
        <f>'BASE Y CONFIANZA'!N341</f>
        <v>2251</v>
      </c>
      <c r="O310" s="918"/>
      <c r="P310" s="918"/>
      <c r="Q310" s="918"/>
    </row>
    <row r="311" spans="1:17" s="832" customFormat="1" ht="18.75" customHeight="1">
      <c r="A311" s="852">
        <v>7100379</v>
      </c>
      <c r="B311" s="853" t="s">
        <v>748</v>
      </c>
      <c r="C311" s="872" t="s">
        <v>1101</v>
      </c>
      <c r="D311" s="908" t="s">
        <v>162</v>
      </c>
      <c r="E311" s="873">
        <f>'BASE Y CONFIANZA'!E342</f>
        <v>15</v>
      </c>
      <c r="F311" s="857">
        <f>'BASE Y CONFIANZA'!F342</f>
        <v>3904</v>
      </c>
      <c r="G311" s="857">
        <f>'BASE Y CONFIANZA'!G342</f>
        <v>0</v>
      </c>
      <c r="H311" s="857">
        <f>'BASE Y CONFIANZA'!H342</f>
        <v>300</v>
      </c>
      <c r="I311" s="857">
        <f>'BASE Y CONFIANZA'!I342</f>
        <v>0</v>
      </c>
      <c r="J311" s="857">
        <f>'BASE Y CONFIANZA'!J342</f>
        <v>334</v>
      </c>
      <c r="K311" s="857">
        <f>'BASE Y CONFIANZA'!K342</f>
        <v>0</v>
      </c>
      <c r="L311" s="857">
        <f>'BASE Y CONFIANZA'!L342</f>
        <v>0</v>
      </c>
      <c r="M311" s="857">
        <f>'BASE Y CONFIANZA'!M342</f>
        <v>0</v>
      </c>
      <c r="N311" s="857">
        <f>'BASE Y CONFIANZA'!N342</f>
        <v>3870</v>
      </c>
      <c r="O311" s="918"/>
      <c r="P311" s="918"/>
      <c r="Q311" s="918"/>
    </row>
    <row r="312" spans="1:17" s="832" customFormat="1" ht="18.75" customHeight="1">
      <c r="A312" s="852">
        <v>7100383</v>
      </c>
      <c r="B312" s="853" t="s">
        <v>1412</v>
      </c>
      <c r="C312" s="872" t="s">
        <v>1101</v>
      </c>
      <c r="D312" s="908" t="s">
        <v>162</v>
      </c>
      <c r="E312" s="873">
        <f>'BASE Y CONFIANZA'!E343</f>
        <v>13</v>
      </c>
      <c r="F312" s="857">
        <f>'BASE Y CONFIANZA'!F343</f>
        <v>3383</v>
      </c>
      <c r="G312" s="857">
        <f>'BASE Y CONFIANZA'!G343</f>
        <v>0</v>
      </c>
      <c r="H312" s="857">
        <f>'BASE Y CONFIANZA'!H343</f>
        <v>300</v>
      </c>
      <c r="I312" s="857">
        <f>'BASE Y CONFIANZA'!I343</f>
        <v>0</v>
      </c>
      <c r="J312" s="857">
        <f>'BASE Y CONFIANZA'!J343</f>
        <v>139</v>
      </c>
      <c r="K312" s="857">
        <f>'BASE Y CONFIANZA'!K343</f>
        <v>0</v>
      </c>
      <c r="L312" s="857">
        <f>'BASE Y CONFIANZA'!L343</f>
        <v>0</v>
      </c>
      <c r="M312" s="857">
        <f>'BASE Y CONFIANZA'!M343</f>
        <v>0</v>
      </c>
      <c r="N312" s="857">
        <f>'BASE Y CONFIANZA'!N343</f>
        <v>3544</v>
      </c>
      <c r="O312" s="918"/>
      <c r="P312" s="918"/>
      <c r="Q312" s="918"/>
    </row>
    <row r="313" spans="1:17" s="832" customFormat="1" ht="18.75" customHeight="1">
      <c r="A313" s="852">
        <v>7100390</v>
      </c>
      <c r="B313" s="853" t="s">
        <v>189</v>
      </c>
      <c r="C313" s="872" t="s">
        <v>1101</v>
      </c>
      <c r="D313" s="908" t="s">
        <v>183</v>
      </c>
      <c r="E313" s="873">
        <f>'BASE Y CONFIANZA'!E344</f>
        <v>15</v>
      </c>
      <c r="F313" s="857">
        <f>'BASE Y CONFIANZA'!F344</f>
        <v>4368</v>
      </c>
      <c r="G313" s="857">
        <f>'BASE Y CONFIANZA'!G344</f>
        <v>0</v>
      </c>
      <c r="H313" s="857">
        <f>'BASE Y CONFIANZA'!H344</f>
        <v>300</v>
      </c>
      <c r="I313" s="857">
        <f>'BASE Y CONFIANZA'!I344</f>
        <v>0</v>
      </c>
      <c r="J313" s="857">
        <f>'BASE Y CONFIANZA'!J344</f>
        <v>410</v>
      </c>
      <c r="K313" s="857">
        <f>'BASE Y CONFIANZA'!K344</f>
        <v>0</v>
      </c>
      <c r="L313" s="857">
        <f>'BASE Y CONFIANZA'!L344</f>
        <v>0</v>
      </c>
      <c r="M313" s="857">
        <f>'BASE Y CONFIANZA'!M344</f>
        <v>0</v>
      </c>
      <c r="N313" s="857">
        <f>'BASE Y CONFIANZA'!N344</f>
        <v>4258</v>
      </c>
      <c r="O313" s="918"/>
      <c r="P313" s="918"/>
      <c r="Q313" s="918"/>
    </row>
    <row r="314" spans="1:17" s="832" customFormat="1" ht="18.75" customHeight="1">
      <c r="A314" s="852">
        <v>7100392</v>
      </c>
      <c r="B314" s="853" t="s">
        <v>562</v>
      </c>
      <c r="C314" s="872" t="s">
        <v>1101</v>
      </c>
      <c r="D314" s="908" t="s">
        <v>162</v>
      </c>
      <c r="E314" s="873">
        <f>'BASE Y CONFIANZA'!E345</f>
        <v>15</v>
      </c>
      <c r="F314" s="857">
        <f>'BASE Y CONFIANZA'!F345</f>
        <v>3904</v>
      </c>
      <c r="G314" s="857">
        <f>'BASE Y CONFIANZA'!G345</f>
        <v>0</v>
      </c>
      <c r="H314" s="857">
        <f>'BASE Y CONFIANZA'!H345</f>
        <v>300</v>
      </c>
      <c r="I314" s="857">
        <f>'BASE Y CONFIANZA'!I345</f>
        <v>0</v>
      </c>
      <c r="J314" s="857">
        <f>'BASE Y CONFIANZA'!J345</f>
        <v>334</v>
      </c>
      <c r="K314" s="857">
        <f>'BASE Y CONFIANZA'!K345</f>
        <v>0</v>
      </c>
      <c r="L314" s="857">
        <f>'BASE Y CONFIANZA'!L345</f>
        <v>0</v>
      </c>
      <c r="M314" s="857">
        <f>'BASE Y CONFIANZA'!M345</f>
        <v>0</v>
      </c>
      <c r="N314" s="857">
        <f>'BASE Y CONFIANZA'!N345</f>
        <v>3870</v>
      </c>
      <c r="O314" s="918"/>
      <c r="P314" s="918"/>
      <c r="Q314" s="918"/>
    </row>
    <row r="315" spans="1:17" s="832" customFormat="1" ht="18.75" customHeight="1">
      <c r="A315" s="852">
        <v>7100399</v>
      </c>
      <c r="B315" s="896" t="s">
        <v>191</v>
      </c>
      <c r="C315" s="872" t="s">
        <v>1101</v>
      </c>
      <c r="D315" s="908" t="s">
        <v>183</v>
      </c>
      <c r="E315" s="873">
        <f>'BASE Y CONFIANZA'!E346</f>
        <v>15</v>
      </c>
      <c r="F315" s="857">
        <f>'BASE Y CONFIANZA'!F346</f>
        <v>4673</v>
      </c>
      <c r="G315" s="857">
        <f>'BASE Y CONFIANZA'!G346</f>
        <v>0</v>
      </c>
      <c r="H315" s="857">
        <f>'BASE Y CONFIANZA'!H346</f>
        <v>300</v>
      </c>
      <c r="I315" s="857">
        <f>'BASE Y CONFIANZA'!I346</f>
        <v>0</v>
      </c>
      <c r="J315" s="857">
        <f>'BASE Y CONFIANZA'!J346</f>
        <v>465</v>
      </c>
      <c r="K315" s="857">
        <f>'BASE Y CONFIANZA'!K346</f>
        <v>0</v>
      </c>
      <c r="L315" s="857">
        <f>'BASE Y CONFIANZA'!L346</f>
        <v>0</v>
      </c>
      <c r="M315" s="857">
        <f>'BASE Y CONFIANZA'!M346</f>
        <v>0</v>
      </c>
      <c r="N315" s="857">
        <f>'BASE Y CONFIANZA'!N346</f>
        <v>4508</v>
      </c>
      <c r="O315" s="918"/>
      <c r="P315" s="918"/>
      <c r="Q315" s="918"/>
    </row>
    <row r="316" spans="1:17" s="832" customFormat="1" ht="18.75" customHeight="1">
      <c r="A316" s="852">
        <v>7100402</v>
      </c>
      <c r="B316" s="896" t="s">
        <v>897</v>
      </c>
      <c r="C316" s="872" t="s">
        <v>1101</v>
      </c>
      <c r="D316" s="908" t="s">
        <v>183</v>
      </c>
      <c r="E316" s="873">
        <f>'BASE Y CONFIANZA'!E347</f>
        <v>15</v>
      </c>
      <c r="F316" s="857">
        <f>'BASE Y CONFIANZA'!F347</f>
        <v>4673</v>
      </c>
      <c r="G316" s="857">
        <f>'BASE Y CONFIANZA'!G347</f>
        <v>0</v>
      </c>
      <c r="H316" s="857">
        <f>'BASE Y CONFIANZA'!H347</f>
        <v>300</v>
      </c>
      <c r="I316" s="857">
        <f>'BASE Y CONFIANZA'!I347</f>
        <v>0</v>
      </c>
      <c r="J316" s="857">
        <f>'BASE Y CONFIANZA'!J347</f>
        <v>465</v>
      </c>
      <c r="K316" s="857">
        <f>'BASE Y CONFIANZA'!K347</f>
        <v>0</v>
      </c>
      <c r="L316" s="857">
        <f>'BASE Y CONFIANZA'!L347</f>
        <v>0</v>
      </c>
      <c r="M316" s="857">
        <f>'BASE Y CONFIANZA'!M347</f>
        <v>0</v>
      </c>
      <c r="N316" s="857">
        <f>'BASE Y CONFIANZA'!N347</f>
        <v>4508</v>
      </c>
      <c r="O316" s="918"/>
      <c r="P316" s="918"/>
      <c r="Q316" s="918"/>
    </row>
    <row r="317" spans="1:17" s="832" customFormat="1" ht="18.75" customHeight="1">
      <c r="A317" s="852">
        <v>7100407</v>
      </c>
      <c r="B317" s="899" t="s">
        <v>193</v>
      </c>
      <c r="C317" s="872" t="s">
        <v>1101</v>
      </c>
      <c r="D317" s="908" t="s">
        <v>162</v>
      </c>
      <c r="E317" s="873">
        <f>'BASE Y CONFIANZA'!E348</f>
        <v>15</v>
      </c>
      <c r="F317" s="857">
        <f>'BASE Y CONFIANZA'!F348</f>
        <v>3904</v>
      </c>
      <c r="G317" s="857">
        <f>'BASE Y CONFIANZA'!G348</f>
        <v>0</v>
      </c>
      <c r="H317" s="857">
        <f>'BASE Y CONFIANZA'!H348</f>
        <v>300</v>
      </c>
      <c r="I317" s="857">
        <f>'BASE Y CONFIANZA'!I348</f>
        <v>0</v>
      </c>
      <c r="J317" s="857">
        <f>'BASE Y CONFIANZA'!J348</f>
        <v>334</v>
      </c>
      <c r="K317" s="857">
        <f>'BASE Y CONFIANZA'!K348</f>
        <v>0</v>
      </c>
      <c r="L317" s="857">
        <f>'BASE Y CONFIANZA'!L348</f>
        <v>0</v>
      </c>
      <c r="M317" s="857">
        <f>'BASE Y CONFIANZA'!M348</f>
        <v>0</v>
      </c>
      <c r="N317" s="857">
        <f>'BASE Y CONFIANZA'!N348</f>
        <v>3870</v>
      </c>
      <c r="O317" s="918"/>
      <c r="P317" s="918"/>
      <c r="Q317" s="918"/>
    </row>
    <row r="318" spans="1:17" s="832" customFormat="1" ht="18.75" customHeight="1">
      <c r="A318" s="852">
        <v>7100419</v>
      </c>
      <c r="B318" s="899" t="s">
        <v>194</v>
      </c>
      <c r="C318" s="872" t="s">
        <v>1102</v>
      </c>
      <c r="D318" s="908" t="s">
        <v>195</v>
      </c>
      <c r="E318" s="873">
        <f>'BASE Y CONFIANZA'!E349</f>
        <v>15</v>
      </c>
      <c r="F318" s="857">
        <f>'BASE Y CONFIANZA'!F349</f>
        <v>2005</v>
      </c>
      <c r="G318" s="857">
        <f>'BASE Y CONFIANZA'!G349</f>
        <v>0</v>
      </c>
      <c r="H318" s="857">
        <f>'BASE Y CONFIANZA'!H349</f>
        <v>0</v>
      </c>
      <c r="I318" s="857">
        <f>'BASE Y CONFIANZA'!I349</f>
        <v>0</v>
      </c>
      <c r="J318" s="857">
        <f>'BASE Y CONFIANZA'!J349</f>
        <v>0</v>
      </c>
      <c r="K318" s="857">
        <f>'BASE Y CONFIANZA'!K349</f>
        <v>71</v>
      </c>
      <c r="L318" s="857">
        <f>'BASE Y CONFIANZA'!L349</f>
        <v>0</v>
      </c>
      <c r="M318" s="857">
        <f>'BASE Y CONFIANZA'!M349</f>
        <v>0</v>
      </c>
      <c r="N318" s="857">
        <f>'BASE Y CONFIANZA'!N349</f>
        <v>2076</v>
      </c>
      <c r="O318" s="918"/>
      <c r="P318" s="918"/>
      <c r="Q318" s="918"/>
    </row>
    <row r="319" spans="1:17" s="832" customFormat="1" ht="18.75" customHeight="1">
      <c r="A319" s="852">
        <v>7100423</v>
      </c>
      <c r="B319" s="894" t="s">
        <v>750</v>
      </c>
      <c r="C319" s="872" t="s">
        <v>1101</v>
      </c>
      <c r="D319" s="908" t="s">
        <v>162</v>
      </c>
      <c r="E319" s="873">
        <f>'BASE Y CONFIANZA'!E350</f>
        <v>15</v>
      </c>
      <c r="F319" s="857">
        <f>'BASE Y CONFIANZA'!F350</f>
        <v>3194</v>
      </c>
      <c r="G319" s="857">
        <f>'BASE Y CONFIANZA'!G350</f>
        <v>0</v>
      </c>
      <c r="H319" s="857">
        <f>'BASE Y CONFIANZA'!H350</f>
        <v>300</v>
      </c>
      <c r="I319" s="857">
        <f>'BASE Y CONFIANZA'!I350</f>
        <v>0</v>
      </c>
      <c r="J319" s="857">
        <f>'BASE Y CONFIANZA'!J350</f>
        <v>118</v>
      </c>
      <c r="K319" s="857">
        <f>'BASE Y CONFIANZA'!K350</f>
        <v>0</v>
      </c>
      <c r="L319" s="857">
        <f>'BASE Y CONFIANZA'!L350</f>
        <v>0</v>
      </c>
      <c r="M319" s="857">
        <f>'BASE Y CONFIANZA'!M350</f>
        <v>0</v>
      </c>
      <c r="N319" s="857">
        <f>'BASE Y CONFIANZA'!N350</f>
        <v>3376</v>
      </c>
      <c r="O319" s="918"/>
      <c r="P319" s="918"/>
      <c r="Q319" s="918"/>
    </row>
    <row r="320" spans="1:17" s="832" customFormat="1" ht="18.75" customHeight="1">
      <c r="A320" s="852">
        <v>7100425</v>
      </c>
      <c r="B320" s="894" t="s">
        <v>752</v>
      </c>
      <c r="C320" s="872" t="s">
        <v>1101</v>
      </c>
      <c r="D320" s="908" t="s">
        <v>162</v>
      </c>
      <c r="E320" s="873">
        <f>'BASE Y CONFIANZA'!E351</f>
        <v>15</v>
      </c>
      <c r="F320" s="857">
        <f>'BASE Y CONFIANZA'!F351</f>
        <v>3904</v>
      </c>
      <c r="G320" s="857">
        <f>'BASE Y CONFIANZA'!G351</f>
        <v>0</v>
      </c>
      <c r="H320" s="857">
        <f>'BASE Y CONFIANZA'!H351</f>
        <v>300</v>
      </c>
      <c r="I320" s="857">
        <f>'BASE Y CONFIANZA'!I351</f>
        <v>0</v>
      </c>
      <c r="J320" s="857">
        <f>'BASE Y CONFIANZA'!J351</f>
        <v>334</v>
      </c>
      <c r="K320" s="857">
        <f>'BASE Y CONFIANZA'!K351</f>
        <v>0</v>
      </c>
      <c r="L320" s="857">
        <f>'BASE Y CONFIANZA'!L351</f>
        <v>0</v>
      </c>
      <c r="M320" s="857">
        <f>'BASE Y CONFIANZA'!M351</f>
        <v>0</v>
      </c>
      <c r="N320" s="857">
        <f>'BASE Y CONFIANZA'!N351</f>
        <v>3870</v>
      </c>
      <c r="O320" s="918"/>
      <c r="P320" s="918"/>
      <c r="Q320" s="918"/>
    </row>
    <row r="321" spans="1:17" s="841" customFormat="1" ht="18.75" customHeight="1">
      <c r="A321" s="852">
        <v>7100435</v>
      </c>
      <c r="B321" s="853" t="s">
        <v>539</v>
      </c>
      <c r="C321" s="872" t="s">
        <v>1101</v>
      </c>
      <c r="D321" s="913" t="s">
        <v>162</v>
      </c>
      <c r="E321" s="873">
        <f>'BASE Y CONFIANZA'!E352</f>
        <v>15</v>
      </c>
      <c r="F321" s="857">
        <f>'BASE Y CONFIANZA'!F352</f>
        <v>3904</v>
      </c>
      <c r="G321" s="857">
        <f>'BASE Y CONFIANZA'!G352</f>
        <v>0</v>
      </c>
      <c r="H321" s="857">
        <f>'BASE Y CONFIANZA'!H352</f>
        <v>300</v>
      </c>
      <c r="I321" s="857">
        <f>'BASE Y CONFIANZA'!I352</f>
        <v>0</v>
      </c>
      <c r="J321" s="857">
        <f>'BASE Y CONFIANZA'!J352</f>
        <v>334</v>
      </c>
      <c r="K321" s="857">
        <f>'BASE Y CONFIANZA'!K352</f>
        <v>0</v>
      </c>
      <c r="L321" s="857">
        <f>'BASE Y CONFIANZA'!L352</f>
        <v>0</v>
      </c>
      <c r="M321" s="857">
        <f>'BASE Y CONFIANZA'!M352</f>
        <v>0</v>
      </c>
      <c r="N321" s="857">
        <f>'BASE Y CONFIANZA'!N352</f>
        <v>3870</v>
      </c>
      <c r="O321" s="957"/>
      <c r="P321" s="957"/>
      <c r="Q321" s="957"/>
    </row>
    <row r="322" spans="1:15" s="841" customFormat="1" ht="18.75" customHeight="1">
      <c r="A322" s="852">
        <v>7100436</v>
      </c>
      <c r="B322" s="853" t="s">
        <v>582</v>
      </c>
      <c r="C322" s="872" t="s">
        <v>1101</v>
      </c>
      <c r="D322" s="913" t="s">
        <v>162</v>
      </c>
      <c r="E322" s="873">
        <f>'BASE Y CONFIANZA'!E353</f>
        <v>15</v>
      </c>
      <c r="F322" s="857">
        <f>'BASE Y CONFIANZA'!F353</f>
        <v>3904</v>
      </c>
      <c r="G322" s="857">
        <f>'BASE Y CONFIANZA'!G353</f>
        <v>0</v>
      </c>
      <c r="H322" s="857">
        <f>'BASE Y CONFIANZA'!H353</f>
        <v>300</v>
      </c>
      <c r="I322" s="857">
        <f>'BASE Y CONFIANZA'!I353</f>
        <v>0</v>
      </c>
      <c r="J322" s="857">
        <f>'BASE Y CONFIANZA'!J353</f>
        <v>334</v>
      </c>
      <c r="K322" s="857">
        <f>'BASE Y CONFIANZA'!K353</f>
        <v>0</v>
      </c>
      <c r="L322" s="857">
        <f>'BASE Y CONFIANZA'!L353</f>
        <v>0</v>
      </c>
      <c r="M322" s="857">
        <f>'BASE Y CONFIANZA'!M353</f>
        <v>0</v>
      </c>
      <c r="N322" s="857">
        <f>'BASE Y CONFIANZA'!N353</f>
        <v>3870</v>
      </c>
      <c r="O322" s="1002"/>
    </row>
    <row r="323" spans="1:17" s="841" customFormat="1" ht="18.75" customHeight="1">
      <c r="A323" s="852">
        <v>7100439</v>
      </c>
      <c r="B323" s="853" t="s">
        <v>1218</v>
      </c>
      <c r="C323" s="872" t="s">
        <v>1101</v>
      </c>
      <c r="D323" s="913" t="s">
        <v>162</v>
      </c>
      <c r="E323" s="873">
        <f>'BASE Y CONFIANZA'!E363</f>
        <v>15</v>
      </c>
      <c r="F323" s="857">
        <f>'BASE Y CONFIANZA'!F363</f>
        <v>3904</v>
      </c>
      <c r="G323" s="857">
        <f>'BASE Y CONFIANZA'!G363</f>
        <v>0</v>
      </c>
      <c r="H323" s="857">
        <f>'BASE Y CONFIANZA'!H363</f>
        <v>300</v>
      </c>
      <c r="I323" s="857">
        <f>'BASE Y CONFIANZA'!I363</f>
        <v>0</v>
      </c>
      <c r="J323" s="857">
        <f>'BASE Y CONFIANZA'!J363</f>
        <v>334</v>
      </c>
      <c r="K323" s="857">
        <f>'BASE Y CONFIANZA'!K363</f>
        <v>0</v>
      </c>
      <c r="L323" s="857">
        <f>'BASE Y CONFIANZA'!L363</f>
        <v>0</v>
      </c>
      <c r="M323" s="857">
        <f>'BASE Y CONFIANZA'!M363</f>
        <v>0</v>
      </c>
      <c r="N323" s="857">
        <f>'BASE Y CONFIANZA'!N363</f>
        <v>3870</v>
      </c>
      <c r="O323" s="957"/>
      <c r="P323" s="957"/>
      <c r="Q323" s="957"/>
    </row>
    <row r="324" spans="1:17" s="841" customFormat="1" ht="18.75" customHeight="1">
      <c r="A324" s="852">
        <v>7100451</v>
      </c>
      <c r="B324" s="853" t="s">
        <v>625</v>
      </c>
      <c r="C324" s="872" t="s">
        <v>1101</v>
      </c>
      <c r="D324" s="913" t="s">
        <v>162</v>
      </c>
      <c r="E324" s="873">
        <f>'BASE Y CONFIANZA'!E364</f>
        <v>15</v>
      </c>
      <c r="F324" s="857">
        <f>'BASE Y CONFIANZA'!F364</f>
        <v>3904</v>
      </c>
      <c r="G324" s="857">
        <f>'BASE Y CONFIANZA'!G364</f>
        <v>0</v>
      </c>
      <c r="H324" s="857">
        <f>'BASE Y CONFIANZA'!H364</f>
        <v>0</v>
      </c>
      <c r="I324" s="857">
        <f>'BASE Y CONFIANZA'!I364</f>
        <v>0</v>
      </c>
      <c r="J324" s="857">
        <f>'BASE Y CONFIANZA'!J364</f>
        <v>334</v>
      </c>
      <c r="K324" s="857">
        <f>'BASE Y CONFIANZA'!K364</f>
        <v>0</v>
      </c>
      <c r="L324" s="857">
        <f>'BASE Y CONFIANZA'!L364</f>
        <v>0</v>
      </c>
      <c r="M324" s="857">
        <f>'BASE Y CONFIANZA'!M364</f>
        <v>0</v>
      </c>
      <c r="N324" s="857">
        <f>'BASE Y CONFIANZA'!N364</f>
        <v>3570</v>
      </c>
      <c r="O324" s="957"/>
      <c r="P324" s="957"/>
      <c r="Q324" s="957"/>
    </row>
    <row r="325" spans="1:17" s="841" customFormat="1" ht="18.75" customHeight="1">
      <c r="A325" s="852">
        <v>7100452</v>
      </c>
      <c r="B325" s="853" t="s">
        <v>877</v>
      </c>
      <c r="C325" s="872" t="s">
        <v>1101</v>
      </c>
      <c r="D325" s="913" t="s">
        <v>162</v>
      </c>
      <c r="E325" s="873">
        <f>'BASE Y CONFIANZA'!E365</f>
        <v>15</v>
      </c>
      <c r="F325" s="857">
        <f>'BASE Y CONFIANZA'!F365</f>
        <v>3904</v>
      </c>
      <c r="G325" s="857">
        <f>'BASE Y CONFIANZA'!G365</f>
        <v>0</v>
      </c>
      <c r="H325" s="857">
        <f>'BASE Y CONFIANZA'!H365</f>
        <v>300</v>
      </c>
      <c r="I325" s="857">
        <f>'BASE Y CONFIANZA'!I365</f>
        <v>0</v>
      </c>
      <c r="J325" s="857">
        <f>'BASE Y CONFIANZA'!J365</f>
        <v>334</v>
      </c>
      <c r="K325" s="857">
        <f>'BASE Y CONFIANZA'!K365</f>
        <v>0</v>
      </c>
      <c r="L325" s="857">
        <f>'BASE Y CONFIANZA'!L365</f>
        <v>0</v>
      </c>
      <c r="M325" s="857">
        <f>'BASE Y CONFIANZA'!M365</f>
        <v>0</v>
      </c>
      <c r="N325" s="857">
        <f>'BASE Y CONFIANZA'!N365</f>
        <v>3870</v>
      </c>
      <c r="O325" s="957"/>
      <c r="P325" s="957"/>
      <c r="Q325" s="957"/>
    </row>
    <row r="326" spans="1:17" s="841" customFormat="1" ht="18.75" customHeight="1">
      <c r="A326" s="852">
        <v>7100453</v>
      </c>
      <c r="B326" s="853" t="s">
        <v>879</v>
      </c>
      <c r="C326" s="872" t="s">
        <v>1101</v>
      </c>
      <c r="D326" s="913" t="s">
        <v>183</v>
      </c>
      <c r="E326" s="873">
        <f>'BASE Y CONFIANZA'!E366</f>
        <v>15</v>
      </c>
      <c r="F326" s="857">
        <f>'BASE Y CONFIANZA'!F366</f>
        <v>4673</v>
      </c>
      <c r="G326" s="857">
        <f>'BASE Y CONFIANZA'!G366</f>
        <v>0</v>
      </c>
      <c r="H326" s="857">
        <f>'BASE Y CONFIANZA'!H366</f>
        <v>300</v>
      </c>
      <c r="I326" s="857">
        <f>'BASE Y CONFIANZA'!I366</f>
        <v>0</v>
      </c>
      <c r="J326" s="857">
        <f>'BASE Y CONFIANZA'!J366</f>
        <v>465</v>
      </c>
      <c r="K326" s="857">
        <f>'BASE Y CONFIANZA'!K366</f>
        <v>0</v>
      </c>
      <c r="L326" s="857">
        <f>'BASE Y CONFIANZA'!L366</f>
        <v>0</v>
      </c>
      <c r="M326" s="857">
        <f>'BASE Y CONFIANZA'!M366</f>
        <v>0</v>
      </c>
      <c r="N326" s="857">
        <f>'BASE Y CONFIANZA'!N366</f>
        <v>4508</v>
      </c>
      <c r="O326" s="957"/>
      <c r="P326" s="957"/>
      <c r="Q326" s="957"/>
    </row>
    <row r="327" spans="1:17" s="841" customFormat="1" ht="18.75" customHeight="1">
      <c r="A327" s="852">
        <v>7100457</v>
      </c>
      <c r="B327" s="853" t="s">
        <v>900</v>
      </c>
      <c r="C327" s="872" t="s">
        <v>1101</v>
      </c>
      <c r="D327" s="913" t="s">
        <v>162</v>
      </c>
      <c r="E327" s="873">
        <f>'BASE Y CONFIANZA'!E367</f>
        <v>15</v>
      </c>
      <c r="F327" s="857">
        <f>'BASE Y CONFIANZA'!F367</f>
        <v>3904</v>
      </c>
      <c r="G327" s="857">
        <f>'BASE Y CONFIANZA'!G367</f>
        <v>0</v>
      </c>
      <c r="H327" s="857">
        <f>'BASE Y CONFIANZA'!H367</f>
        <v>0</v>
      </c>
      <c r="I327" s="857">
        <f>'BASE Y CONFIANZA'!I367</f>
        <v>0</v>
      </c>
      <c r="J327" s="857">
        <f>'BASE Y CONFIANZA'!J367</f>
        <v>334</v>
      </c>
      <c r="K327" s="857">
        <f>'BASE Y CONFIANZA'!K367</f>
        <v>0</v>
      </c>
      <c r="L327" s="857">
        <f>'BASE Y CONFIANZA'!L367</f>
        <v>0</v>
      </c>
      <c r="M327" s="857">
        <f>'BASE Y CONFIANZA'!M367</f>
        <v>0</v>
      </c>
      <c r="N327" s="857">
        <f>'BASE Y CONFIANZA'!N367</f>
        <v>3570</v>
      </c>
      <c r="O327" s="957"/>
      <c r="P327" s="957"/>
      <c r="Q327" s="957"/>
    </row>
    <row r="328" spans="1:17" s="841" customFormat="1" ht="18.75" customHeight="1">
      <c r="A328" s="894">
        <v>7100459</v>
      </c>
      <c r="B328" s="853" t="s">
        <v>1109</v>
      </c>
      <c r="C328" s="872" t="s">
        <v>1101</v>
      </c>
      <c r="D328" s="913" t="s">
        <v>162</v>
      </c>
      <c r="E328" s="873">
        <f>'BASE Y CONFIANZA'!E368</f>
        <v>15</v>
      </c>
      <c r="F328" s="857">
        <f>'BASE Y CONFIANZA'!F368</f>
        <v>3194</v>
      </c>
      <c r="G328" s="857">
        <f>'BASE Y CONFIANZA'!G368</f>
        <v>0</v>
      </c>
      <c r="H328" s="857">
        <f>'BASE Y CONFIANZA'!H368</f>
        <v>300</v>
      </c>
      <c r="I328" s="857">
        <f>'BASE Y CONFIANZA'!I368</f>
        <v>0</v>
      </c>
      <c r="J328" s="857">
        <f>'BASE Y CONFIANZA'!J368</f>
        <v>118</v>
      </c>
      <c r="K328" s="857">
        <f>'BASE Y CONFIANZA'!K368</f>
        <v>0</v>
      </c>
      <c r="L328" s="857">
        <f>'BASE Y CONFIANZA'!L368</f>
        <v>0</v>
      </c>
      <c r="M328" s="857">
        <f>'BASE Y CONFIANZA'!M368</f>
        <v>0</v>
      </c>
      <c r="N328" s="857">
        <f>'BASE Y CONFIANZA'!N368</f>
        <v>3376</v>
      </c>
      <c r="O328" s="957"/>
      <c r="P328" s="958"/>
      <c r="Q328" s="958"/>
    </row>
    <row r="329" spans="1:17" s="841" customFormat="1" ht="18.75" customHeight="1">
      <c r="A329" s="894">
        <v>7100461</v>
      </c>
      <c r="B329" s="853" t="s">
        <v>1111</v>
      </c>
      <c r="C329" s="872" t="s">
        <v>1101</v>
      </c>
      <c r="D329" s="913" t="s">
        <v>162</v>
      </c>
      <c r="E329" s="873">
        <f>'BASE Y CONFIANZA'!E369</f>
        <v>15</v>
      </c>
      <c r="F329" s="857">
        <f>'BASE Y CONFIANZA'!F369</f>
        <v>3904</v>
      </c>
      <c r="G329" s="857">
        <f>'BASE Y CONFIANZA'!G369</f>
        <v>0</v>
      </c>
      <c r="H329" s="857">
        <f>'BASE Y CONFIANZA'!H369</f>
        <v>300</v>
      </c>
      <c r="I329" s="857">
        <f>'BASE Y CONFIANZA'!I369</f>
        <v>0</v>
      </c>
      <c r="J329" s="857">
        <f>'BASE Y CONFIANZA'!J369</f>
        <v>334</v>
      </c>
      <c r="K329" s="857">
        <f>'BASE Y CONFIANZA'!K369</f>
        <v>0</v>
      </c>
      <c r="L329" s="857">
        <f>'BASE Y CONFIANZA'!L369</f>
        <v>0</v>
      </c>
      <c r="M329" s="857">
        <f>'BASE Y CONFIANZA'!M369</f>
        <v>0</v>
      </c>
      <c r="N329" s="857">
        <f>'BASE Y CONFIANZA'!N369</f>
        <v>3870</v>
      </c>
      <c r="O329" s="957"/>
      <c r="P329" s="958"/>
      <c r="Q329" s="958"/>
    </row>
    <row r="330" spans="1:17" s="841" customFormat="1" ht="18.75" customHeight="1">
      <c r="A330" s="894">
        <v>7100465</v>
      </c>
      <c r="B330" s="853" t="s">
        <v>1144</v>
      </c>
      <c r="C330" s="872" t="s">
        <v>1101</v>
      </c>
      <c r="D330" s="913" t="s">
        <v>162</v>
      </c>
      <c r="E330" s="873">
        <f>'BASE Y CONFIANZA'!E370</f>
        <v>15</v>
      </c>
      <c r="F330" s="857">
        <f>'BASE Y CONFIANZA'!F370</f>
        <v>3194</v>
      </c>
      <c r="G330" s="857">
        <f>'BASE Y CONFIANZA'!G370</f>
        <v>0</v>
      </c>
      <c r="H330" s="857">
        <f>'BASE Y CONFIANZA'!H370</f>
        <v>0</v>
      </c>
      <c r="I330" s="857">
        <f>'BASE Y CONFIANZA'!I370</f>
        <v>0</v>
      </c>
      <c r="J330" s="857">
        <f>'BASE Y CONFIANZA'!J370</f>
        <v>118</v>
      </c>
      <c r="K330" s="857">
        <f>'BASE Y CONFIANZA'!K370</f>
        <v>0</v>
      </c>
      <c r="L330" s="857">
        <f>'BASE Y CONFIANZA'!L370</f>
        <v>0</v>
      </c>
      <c r="M330" s="857">
        <f>'BASE Y CONFIANZA'!M370</f>
        <v>0</v>
      </c>
      <c r="N330" s="857">
        <f>'BASE Y CONFIANZA'!N370</f>
        <v>3076</v>
      </c>
      <c r="O330" s="957"/>
      <c r="P330" s="958"/>
      <c r="Q330" s="958"/>
    </row>
    <row r="331" spans="1:17" s="840" customFormat="1" ht="18.75" customHeight="1">
      <c r="A331" s="852">
        <v>140</v>
      </c>
      <c r="B331" s="853" t="s">
        <v>515</v>
      </c>
      <c r="C331" s="872" t="s">
        <v>1103</v>
      </c>
      <c r="D331" s="908" t="s">
        <v>514</v>
      </c>
      <c r="E331" s="873">
        <v>15</v>
      </c>
      <c r="F331" s="857">
        <f>EVENTUAL!F238</f>
        <v>2042</v>
      </c>
      <c r="G331" s="857">
        <f>EVENTUAL!G238</f>
        <v>0</v>
      </c>
      <c r="H331" s="857">
        <f>EVENTUAL!H238</f>
        <v>0</v>
      </c>
      <c r="I331" s="857">
        <f>EVENTUAL!I238</f>
        <v>0</v>
      </c>
      <c r="J331" s="857">
        <f>EVENTUAL!J238</f>
        <v>0</v>
      </c>
      <c r="K331" s="857">
        <f>EVENTUAL!K238</f>
        <v>69</v>
      </c>
      <c r="L331" s="857">
        <f>EVENTUAL!L238</f>
        <v>0</v>
      </c>
      <c r="M331" s="857">
        <f>EVENTUAL!M238</f>
        <v>0</v>
      </c>
      <c r="N331" s="857">
        <f>EVENTUAL!N238</f>
        <v>2111</v>
      </c>
      <c r="O331" s="918"/>
      <c r="P331" s="918"/>
      <c r="Q331" s="918"/>
    </row>
    <row r="332" spans="1:17" s="840" customFormat="1" ht="18.75" customHeight="1">
      <c r="A332" s="852">
        <v>218</v>
      </c>
      <c r="B332" s="853" t="s">
        <v>624</v>
      </c>
      <c r="C332" s="872" t="s">
        <v>1101</v>
      </c>
      <c r="D332" s="908" t="s">
        <v>547</v>
      </c>
      <c r="E332" s="873">
        <v>15</v>
      </c>
      <c r="F332" s="857">
        <f>EVENTUAL!F239</f>
        <v>7440</v>
      </c>
      <c r="G332" s="857">
        <f>EVENTUAL!G239</f>
        <v>0</v>
      </c>
      <c r="H332" s="857">
        <f>EVENTUAL!H239</f>
        <v>0</v>
      </c>
      <c r="I332" s="857">
        <f>EVENTUAL!I239</f>
        <v>0</v>
      </c>
      <c r="J332" s="857">
        <f>EVENTUAL!J239</f>
        <v>1042</v>
      </c>
      <c r="K332" s="857">
        <f>EVENTUAL!K239</f>
        <v>0</v>
      </c>
      <c r="L332" s="857">
        <f>EVENTUAL!L239</f>
        <v>1500</v>
      </c>
      <c r="M332" s="857">
        <f>EVENTUAL!M239</f>
        <v>0</v>
      </c>
      <c r="N332" s="857">
        <f>EVENTUAL!N239</f>
        <v>4898</v>
      </c>
      <c r="O332" s="918"/>
      <c r="P332" s="918"/>
      <c r="Q332" s="918"/>
    </row>
    <row r="333" spans="1:17" s="832" customFormat="1" ht="18.75" customHeight="1">
      <c r="A333" s="858" t="s">
        <v>69</v>
      </c>
      <c r="B333" s="859"/>
      <c r="C333" s="860"/>
      <c r="D333" s="860"/>
      <c r="E333" s="861"/>
      <c r="F333" s="875">
        <f aca="true" t="shared" si="46" ref="F333:N333">SUM(F276:F332)</f>
        <v>219526</v>
      </c>
      <c r="G333" s="941">
        <f t="shared" si="46"/>
        <v>0</v>
      </c>
      <c r="H333" s="875">
        <f t="shared" si="46"/>
        <v>14260</v>
      </c>
      <c r="I333" s="875">
        <f t="shared" si="46"/>
        <v>326</v>
      </c>
      <c r="J333" s="875">
        <f t="shared" si="46"/>
        <v>18457</v>
      </c>
      <c r="K333" s="875">
        <f t="shared" si="46"/>
        <v>140</v>
      </c>
      <c r="L333" s="875">
        <f t="shared" si="46"/>
        <v>3350</v>
      </c>
      <c r="M333" s="875">
        <f t="shared" si="46"/>
        <v>0</v>
      </c>
      <c r="N333" s="875">
        <f t="shared" si="46"/>
        <v>212445</v>
      </c>
      <c r="O333" s="875">
        <f>SUM(N276:N330)</f>
        <v>205436</v>
      </c>
      <c r="P333" s="920">
        <f>SUM(N331:N332)</f>
        <v>7009</v>
      </c>
      <c r="Q333" s="918"/>
    </row>
    <row r="334" spans="1:17" s="832" customFormat="1" ht="18.75" customHeight="1">
      <c r="A334" s="847"/>
      <c r="B334" s="848"/>
      <c r="C334" s="849" t="s">
        <v>198</v>
      </c>
      <c r="D334" s="907"/>
      <c r="E334" s="850"/>
      <c r="F334" s="851"/>
      <c r="G334" s="851"/>
      <c r="H334" s="851"/>
      <c r="I334" s="851"/>
      <c r="J334" s="851"/>
      <c r="K334" s="851"/>
      <c r="L334" s="851"/>
      <c r="M334" s="851"/>
      <c r="N334" s="851"/>
      <c r="O334" s="918"/>
      <c r="P334" s="918"/>
      <c r="Q334" s="918"/>
    </row>
    <row r="335" spans="1:17" s="832" customFormat="1" ht="18.75" customHeight="1">
      <c r="A335" s="852">
        <v>7100320</v>
      </c>
      <c r="B335" s="853" t="s">
        <v>1344</v>
      </c>
      <c r="C335" s="872" t="s">
        <v>1101</v>
      </c>
      <c r="D335" s="908" t="s">
        <v>629</v>
      </c>
      <c r="E335" s="876">
        <v>15</v>
      </c>
      <c r="F335" s="857">
        <f>'BASE Y CONFIANZA'!F374</f>
        <v>7440</v>
      </c>
      <c r="G335" s="857">
        <f>'BASE Y CONFIANZA'!G374</f>
        <v>0</v>
      </c>
      <c r="H335" s="857">
        <f>'BASE Y CONFIANZA'!H374</f>
        <v>0</v>
      </c>
      <c r="I335" s="857">
        <f>'BASE Y CONFIANZA'!I374</f>
        <v>0</v>
      </c>
      <c r="J335" s="857">
        <f>'BASE Y CONFIANZA'!J374</f>
        <v>1042</v>
      </c>
      <c r="K335" s="857">
        <f>'BASE Y CONFIANZA'!K374</f>
        <v>0</v>
      </c>
      <c r="L335" s="857">
        <f>'BASE Y CONFIANZA'!L374</f>
        <v>0</v>
      </c>
      <c r="M335" s="857">
        <f>'BASE Y CONFIANZA'!M374</f>
        <v>0</v>
      </c>
      <c r="N335" s="857">
        <f>'BASE Y CONFIANZA'!N374</f>
        <v>6398</v>
      </c>
      <c r="O335" s="918"/>
      <c r="P335" s="918"/>
      <c r="Q335" s="918"/>
    </row>
    <row r="336" spans="1:17" s="832" customFormat="1" ht="18.75" customHeight="1">
      <c r="A336" s="852">
        <v>7101004</v>
      </c>
      <c r="B336" s="853" t="s">
        <v>627</v>
      </c>
      <c r="C336" s="872" t="s">
        <v>1101</v>
      </c>
      <c r="D336" s="908" t="s">
        <v>547</v>
      </c>
      <c r="E336" s="876">
        <v>15</v>
      </c>
      <c r="F336" s="857">
        <f>'BASE Y CONFIANZA'!F375</f>
        <v>7440</v>
      </c>
      <c r="G336" s="857">
        <f>'BASE Y CONFIANZA'!G375</f>
        <v>0</v>
      </c>
      <c r="H336" s="857">
        <f>'BASE Y CONFIANZA'!H375</f>
        <v>0</v>
      </c>
      <c r="I336" s="857">
        <f>'BASE Y CONFIANZA'!I375</f>
        <v>0</v>
      </c>
      <c r="J336" s="857">
        <f>'BASE Y CONFIANZA'!J375</f>
        <v>1042</v>
      </c>
      <c r="K336" s="857">
        <f>'BASE Y CONFIANZA'!K375</f>
        <v>0</v>
      </c>
      <c r="L336" s="857">
        <f>'BASE Y CONFIANZA'!L375</f>
        <v>0</v>
      </c>
      <c r="M336" s="857">
        <f>'BASE Y CONFIANZA'!M375</f>
        <v>0</v>
      </c>
      <c r="N336" s="857">
        <f>'BASE Y CONFIANZA'!N375</f>
        <v>6398</v>
      </c>
      <c r="O336" s="918"/>
      <c r="P336" s="918"/>
      <c r="Q336" s="918"/>
    </row>
    <row r="337" spans="1:17" s="832" customFormat="1" ht="18.75" customHeight="1">
      <c r="A337" s="852">
        <v>290</v>
      </c>
      <c r="B337" s="896" t="s">
        <v>810</v>
      </c>
      <c r="C337" s="872" t="s">
        <v>1103</v>
      </c>
      <c r="D337" s="908" t="s">
        <v>526</v>
      </c>
      <c r="E337" s="876">
        <v>15</v>
      </c>
      <c r="F337" s="857">
        <v>7440</v>
      </c>
      <c r="G337" s="857">
        <v>0</v>
      </c>
      <c r="H337" s="857">
        <v>0</v>
      </c>
      <c r="I337" s="857">
        <v>0</v>
      </c>
      <c r="J337" s="857">
        <v>1042</v>
      </c>
      <c r="K337" s="857">
        <v>0</v>
      </c>
      <c r="L337" s="857">
        <v>0</v>
      </c>
      <c r="M337" s="857">
        <v>0</v>
      </c>
      <c r="N337" s="856">
        <f>F337+G337+H337+I337-J337+K337-L337-M337</f>
        <v>6398</v>
      </c>
      <c r="O337" s="918"/>
      <c r="P337" s="918"/>
      <c r="Q337" s="918"/>
    </row>
    <row r="338" spans="1:17" s="833" customFormat="1" ht="18.75" customHeight="1">
      <c r="A338" s="858" t="s">
        <v>69</v>
      </c>
      <c r="B338" s="859"/>
      <c r="C338" s="860"/>
      <c r="D338" s="860"/>
      <c r="E338" s="861"/>
      <c r="F338" s="875">
        <f>SUM(F335:F337)</f>
        <v>22320</v>
      </c>
      <c r="G338" s="875">
        <f aca="true" t="shared" si="47" ref="G338:N338">SUM(G335:G337)</f>
        <v>0</v>
      </c>
      <c r="H338" s="875">
        <f t="shared" si="47"/>
        <v>0</v>
      </c>
      <c r="I338" s="875">
        <f t="shared" si="47"/>
        <v>0</v>
      </c>
      <c r="J338" s="875">
        <f t="shared" si="47"/>
        <v>3126</v>
      </c>
      <c r="K338" s="875">
        <f t="shared" si="47"/>
        <v>0</v>
      </c>
      <c r="L338" s="875">
        <f t="shared" si="47"/>
        <v>0</v>
      </c>
      <c r="M338" s="875">
        <f t="shared" si="47"/>
        <v>0</v>
      </c>
      <c r="N338" s="875">
        <f t="shared" si="47"/>
        <v>19194</v>
      </c>
      <c r="O338" s="953">
        <f>SUM(N335:N336)</f>
        <v>12796</v>
      </c>
      <c r="P338" s="953">
        <f>N337</f>
        <v>6398</v>
      </c>
      <c r="Q338" s="952"/>
    </row>
    <row r="339" spans="1:17" s="832" customFormat="1" ht="18.75" customHeight="1">
      <c r="A339" s="847"/>
      <c r="B339" s="848"/>
      <c r="C339" s="849" t="s">
        <v>200</v>
      </c>
      <c r="D339" s="907"/>
      <c r="E339" s="850"/>
      <c r="F339" s="851"/>
      <c r="G339" s="851"/>
      <c r="H339" s="851"/>
      <c r="I339" s="851"/>
      <c r="J339" s="851"/>
      <c r="K339" s="851"/>
      <c r="L339" s="851"/>
      <c r="M339" s="851"/>
      <c r="N339" s="851"/>
      <c r="O339" s="918"/>
      <c r="P339" s="918"/>
      <c r="Q339" s="918"/>
    </row>
    <row r="340" spans="1:17" s="832" customFormat="1" ht="18.75" customHeight="1">
      <c r="A340" s="852">
        <v>800002</v>
      </c>
      <c r="B340" s="853" t="s">
        <v>672</v>
      </c>
      <c r="C340" s="881" t="s">
        <v>1101</v>
      </c>
      <c r="D340" s="872" t="s">
        <v>406</v>
      </c>
      <c r="E340" s="873">
        <v>15</v>
      </c>
      <c r="F340" s="857">
        <f>'BASE Y CONFIANZA'!F386</f>
        <v>4739</v>
      </c>
      <c r="G340" s="857">
        <f>'BASE Y CONFIANZA'!G386</f>
        <v>0</v>
      </c>
      <c r="H340" s="857">
        <f>'BASE Y CONFIANZA'!H386</f>
        <v>0</v>
      </c>
      <c r="I340" s="857">
        <f>'BASE Y CONFIANZA'!I386</f>
        <v>0</v>
      </c>
      <c r="J340" s="857">
        <f>'BASE Y CONFIANZA'!J386</f>
        <v>477</v>
      </c>
      <c r="K340" s="857">
        <f>'BASE Y CONFIANZA'!K386</f>
        <v>0</v>
      </c>
      <c r="L340" s="857">
        <f>'BASE Y CONFIANZA'!L386</f>
        <v>0</v>
      </c>
      <c r="M340" s="857">
        <f>'BASE Y CONFIANZA'!M386</f>
        <v>0</v>
      </c>
      <c r="N340" s="857">
        <f>'BASE Y CONFIANZA'!N386</f>
        <v>4262</v>
      </c>
      <c r="O340" s="918"/>
      <c r="P340" s="918"/>
      <c r="Q340" s="918"/>
    </row>
    <row r="341" spans="1:17" s="832" customFormat="1" ht="18.75" customHeight="1">
      <c r="A341" s="852">
        <v>820001</v>
      </c>
      <c r="B341" s="853" t="s">
        <v>422</v>
      </c>
      <c r="C341" s="872" t="s">
        <v>1102</v>
      </c>
      <c r="D341" s="908" t="s">
        <v>437</v>
      </c>
      <c r="E341" s="876">
        <v>15</v>
      </c>
      <c r="F341" s="857">
        <f>'BASE Y CONFIANZA'!F387</f>
        <v>4368</v>
      </c>
      <c r="G341" s="857">
        <f>'BASE Y CONFIANZA'!G387</f>
        <v>0</v>
      </c>
      <c r="H341" s="857">
        <f>'BASE Y CONFIANZA'!H387</f>
        <v>0</v>
      </c>
      <c r="I341" s="857">
        <f>'BASE Y CONFIANZA'!I387</f>
        <v>0</v>
      </c>
      <c r="J341" s="857">
        <f>'BASE Y CONFIANZA'!J387</f>
        <v>410</v>
      </c>
      <c r="K341" s="857">
        <f>'BASE Y CONFIANZA'!K387</f>
        <v>0</v>
      </c>
      <c r="L341" s="857">
        <f>'BASE Y CONFIANZA'!L387</f>
        <v>0</v>
      </c>
      <c r="M341" s="857">
        <f>'BASE Y CONFIANZA'!M387</f>
        <v>0</v>
      </c>
      <c r="N341" s="857">
        <f>'BASE Y CONFIANZA'!N387</f>
        <v>3958</v>
      </c>
      <c r="O341" s="918"/>
      <c r="P341" s="918"/>
      <c r="Q341" s="918"/>
    </row>
    <row r="342" spans="1:17" s="832" customFormat="1" ht="18.75" customHeight="1">
      <c r="A342" s="852">
        <v>8100207</v>
      </c>
      <c r="B342" s="853" t="s">
        <v>550</v>
      </c>
      <c r="C342" s="872" t="s">
        <v>1102</v>
      </c>
      <c r="D342" s="872" t="s">
        <v>2</v>
      </c>
      <c r="E342" s="873">
        <v>15</v>
      </c>
      <c r="F342" s="857">
        <f>'BASE Y CONFIANZA'!F388</f>
        <v>4080</v>
      </c>
      <c r="G342" s="857">
        <f>'BASE Y CONFIANZA'!G388</f>
        <v>0</v>
      </c>
      <c r="H342" s="857">
        <f>'BASE Y CONFIANZA'!H388</f>
        <v>0</v>
      </c>
      <c r="I342" s="857">
        <f>'BASE Y CONFIANZA'!I388</f>
        <v>0</v>
      </c>
      <c r="J342" s="857">
        <f>'BASE Y CONFIANZA'!J388</f>
        <v>362</v>
      </c>
      <c r="K342" s="857">
        <f>'BASE Y CONFIANZA'!K388</f>
        <v>0</v>
      </c>
      <c r="L342" s="857">
        <f>'BASE Y CONFIANZA'!L388</f>
        <v>0</v>
      </c>
      <c r="M342" s="857">
        <f>'BASE Y CONFIANZA'!M388</f>
        <v>0</v>
      </c>
      <c r="N342" s="857">
        <f>'BASE Y CONFIANZA'!N388</f>
        <v>3718</v>
      </c>
      <c r="O342" s="918"/>
      <c r="P342" s="918"/>
      <c r="Q342" s="918"/>
    </row>
    <row r="343" spans="1:17" s="832" customFormat="1" ht="18.75" customHeight="1">
      <c r="A343" s="852">
        <v>10100101</v>
      </c>
      <c r="B343" s="853" t="s">
        <v>218</v>
      </c>
      <c r="C343" s="872" t="s">
        <v>1102</v>
      </c>
      <c r="D343" s="872" t="s">
        <v>2</v>
      </c>
      <c r="E343" s="873">
        <v>15</v>
      </c>
      <c r="F343" s="857">
        <f>'BASE Y CONFIANZA'!F389</f>
        <v>4746</v>
      </c>
      <c r="G343" s="857">
        <f>'BASE Y CONFIANZA'!G389</f>
        <v>0</v>
      </c>
      <c r="H343" s="857">
        <f>'BASE Y CONFIANZA'!H389</f>
        <v>0</v>
      </c>
      <c r="I343" s="857">
        <f>'BASE Y CONFIANZA'!I389</f>
        <v>0</v>
      </c>
      <c r="J343" s="857">
        <f>'BASE Y CONFIANZA'!J389</f>
        <v>478</v>
      </c>
      <c r="K343" s="857">
        <f>'BASE Y CONFIANZA'!K389</f>
        <v>0</v>
      </c>
      <c r="L343" s="857">
        <f>'BASE Y CONFIANZA'!L389</f>
        <v>0</v>
      </c>
      <c r="M343" s="857">
        <f>'BASE Y CONFIANZA'!M389</f>
        <v>0</v>
      </c>
      <c r="N343" s="857">
        <f>'BASE Y CONFIANZA'!N389</f>
        <v>4268</v>
      </c>
      <c r="O343" s="918"/>
      <c r="P343" s="918"/>
      <c r="Q343" s="918"/>
    </row>
    <row r="344" spans="1:17" s="832" customFormat="1" ht="18.75" customHeight="1">
      <c r="A344" s="852">
        <v>10100201</v>
      </c>
      <c r="B344" s="853" t="s">
        <v>225</v>
      </c>
      <c r="C344" s="872" t="s">
        <v>1102</v>
      </c>
      <c r="D344" s="908" t="s">
        <v>446</v>
      </c>
      <c r="E344" s="876">
        <v>15</v>
      </c>
      <c r="F344" s="857">
        <f>'BASE Y CONFIANZA'!F390</f>
        <v>5460</v>
      </c>
      <c r="G344" s="857">
        <f>'BASE Y CONFIANZA'!G390</f>
        <v>0</v>
      </c>
      <c r="H344" s="857">
        <f>'BASE Y CONFIANZA'!H390</f>
        <v>0</v>
      </c>
      <c r="I344" s="857">
        <f>'BASE Y CONFIANZA'!I390</f>
        <v>0</v>
      </c>
      <c r="J344" s="857">
        <f>'BASE Y CONFIANZA'!J390</f>
        <v>619</v>
      </c>
      <c r="K344" s="857">
        <f>'BASE Y CONFIANZA'!K390</f>
        <v>0</v>
      </c>
      <c r="L344" s="857">
        <f>'BASE Y CONFIANZA'!L390</f>
        <v>0</v>
      </c>
      <c r="M344" s="857">
        <f>'BASE Y CONFIANZA'!M390</f>
        <v>0</v>
      </c>
      <c r="N344" s="857">
        <f>'BASE Y CONFIANZA'!N390</f>
        <v>4841</v>
      </c>
      <c r="O344" s="918"/>
      <c r="P344" s="918"/>
      <c r="Q344" s="918"/>
    </row>
    <row r="345" spans="1:17" s="832" customFormat="1" ht="18.75" customHeight="1">
      <c r="A345" s="852">
        <v>10100202</v>
      </c>
      <c r="B345" s="853" t="s">
        <v>847</v>
      </c>
      <c r="C345" s="872" t="s">
        <v>1102</v>
      </c>
      <c r="D345" s="908" t="s">
        <v>403</v>
      </c>
      <c r="E345" s="876">
        <v>15</v>
      </c>
      <c r="F345" s="857">
        <f>'BASE Y CONFIANZA'!F391</f>
        <v>5460</v>
      </c>
      <c r="G345" s="857">
        <f>'BASE Y CONFIANZA'!G391</f>
        <v>0</v>
      </c>
      <c r="H345" s="857">
        <f>'BASE Y CONFIANZA'!H391</f>
        <v>0</v>
      </c>
      <c r="I345" s="857">
        <f>'BASE Y CONFIANZA'!I391</f>
        <v>0</v>
      </c>
      <c r="J345" s="857">
        <f>'BASE Y CONFIANZA'!J391</f>
        <v>619</v>
      </c>
      <c r="K345" s="857">
        <f>'BASE Y CONFIANZA'!K391</f>
        <v>0</v>
      </c>
      <c r="L345" s="857">
        <f>'BASE Y CONFIANZA'!L391</f>
        <v>0</v>
      </c>
      <c r="M345" s="857">
        <f>'BASE Y CONFIANZA'!M391</f>
        <v>0</v>
      </c>
      <c r="N345" s="857">
        <f>'BASE Y CONFIANZA'!N391</f>
        <v>4841</v>
      </c>
      <c r="O345" s="918"/>
      <c r="P345" s="918"/>
      <c r="Q345" s="918"/>
    </row>
    <row r="346" spans="1:17" s="832" customFormat="1" ht="18.75" customHeight="1">
      <c r="A346" s="885" t="s">
        <v>69</v>
      </c>
      <c r="B346" s="891"/>
      <c r="C346" s="897"/>
      <c r="D346" s="897"/>
      <c r="E346" s="898"/>
      <c r="F346" s="890">
        <f>SUM(F340:F345)</f>
        <v>28853</v>
      </c>
      <c r="G346" s="890">
        <f aca="true" t="shared" si="48" ref="G346:N346">SUM(G340:G345)</f>
        <v>0</v>
      </c>
      <c r="H346" s="890">
        <f t="shared" si="48"/>
        <v>0</v>
      </c>
      <c r="I346" s="890">
        <f t="shared" si="48"/>
        <v>0</v>
      </c>
      <c r="J346" s="890">
        <f t="shared" si="48"/>
        <v>2965</v>
      </c>
      <c r="K346" s="890">
        <f t="shared" si="48"/>
        <v>0</v>
      </c>
      <c r="L346" s="890">
        <f t="shared" si="48"/>
        <v>0</v>
      </c>
      <c r="M346" s="890">
        <f t="shared" si="48"/>
        <v>0</v>
      </c>
      <c r="N346" s="890">
        <f t="shared" si="48"/>
        <v>25888</v>
      </c>
      <c r="O346" s="920">
        <f>SUM(N340:N345)</f>
        <v>25888</v>
      </c>
      <c r="P346" s="920"/>
      <c r="Q346" s="918"/>
    </row>
    <row r="347" spans="1:17" s="832" customFormat="1" ht="18.75" customHeight="1">
      <c r="A347" s="847"/>
      <c r="B347" s="848"/>
      <c r="C347" s="849" t="s">
        <v>201</v>
      </c>
      <c r="D347" s="907"/>
      <c r="E347" s="850"/>
      <c r="F347" s="851"/>
      <c r="G347" s="851"/>
      <c r="H347" s="851"/>
      <c r="I347" s="851"/>
      <c r="J347" s="851"/>
      <c r="K347" s="851"/>
      <c r="L347" s="851"/>
      <c r="M347" s="851"/>
      <c r="N347" s="851"/>
      <c r="O347" s="918"/>
      <c r="P347" s="918"/>
      <c r="Q347" s="918"/>
    </row>
    <row r="348" spans="1:17" s="832" customFormat="1" ht="18.75" customHeight="1">
      <c r="A348" s="852">
        <v>810001</v>
      </c>
      <c r="B348" s="853" t="s">
        <v>412</v>
      </c>
      <c r="C348" s="872" t="s">
        <v>1101</v>
      </c>
      <c r="D348" s="908" t="s">
        <v>848</v>
      </c>
      <c r="E348" s="873">
        <v>15</v>
      </c>
      <c r="F348" s="857">
        <f>'BASE Y CONFIANZA'!F394</f>
        <v>6007</v>
      </c>
      <c r="G348" s="857">
        <f>'BASE Y CONFIANZA'!G394</f>
        <v>0</v>
      </c>
      <c r="H348" s="857">
        <f>'BASE Y CONFIANZA'!H394</f>
        <v>0</v>
      </c>
      <c r="I348" s="857">
        <f>'BASE Y CONFIANZA'!I394</f>
        <v>0</v>
      </c>
      <c r="J348" s="857">
        <f>'BASE Y CONFIANZA'!J394</f>
        <v>736</v>
      </c>
      <c r="K348" s="857">
        <f>'BASE Y CONFIANZA'!K394</f>
        <v>0</v>
      </c>
      <c r="L348" s="857">
        <f>'BASE Y CONFIANZA'!L394</f>
        <v>0</v>
      </c>
      <c r="M348" s="857">
        <f>'BASE Y CONFIANZA'!M394</f>
        <v>0</v>
      </c>
      <c r="N348" s="857">
        <f>'BASE Y CONFIANZA'!N394</f>
        <v>5271</v>
      </c>
      <c r="O348" s="918"/>
      <c r="P348" s="918"/>
      <c r="Q348" s="918"/>
    </row>
    <row r="349" spans="1:17" s="832" customFormat="1" ht="18.75" customHeight="1">
      <c r="A349" s="885" t="s">
        <v>69</v>
      </c>
      <c r="B349" s="891"/>
      <c r="C349" s="897"/>
      <c r="D349" s="912"/>
      <c r="E349" s="898"/>
      <c r="F349" s="890">
        <f aca="true" t="shared" si="49" ref="F349:M349">F348</f>
        <v>6007</v>
      </c>
      <c r="G349" s="890">
        <f>G348</f>
        <v>0</v>
      </c>
      <c r="H349" s="890">
        <f t="shared" si="49"/>
        <v>0</v>
      </c>
      <c r="I349" s="890">
        <f t="shared" si="49"/>
        <v>0</v>
      </c>
      <c r="J349" s="890">
        <f t="shared" si="49"/>
        <v>736</v>
      </c>
      <c r="K349" s="890">
        <f t="shared" si="49"/>
        <v>0</v>
      </c>
      <c r="L349" s="890">
        <f t="shared" si="49"/>
        <v>0</v>
      </c>
      <c r="M349" s="890">
        <f t="shared" si="49"/>
        <v>0</v>
      </c>
      <c r="N349" s="890">
        <f>N348</f>
        <v>5271</v>
      </c>
      <c r="O349" s="920">
        <f>SUM(N348)</f>
        <v>5271</v>
      </c>
      <c r="P349" s="918"/>
      <c r="Q349" s="918"/>
    </row>
    <row r="350" spans="1:17" s="832" customFormat="1" ht="18.75" customHeight="1">
      <c r="A350" s="847"/>
      <c r="B350" s="848"/>
      <c r="C350" s="849" t="s">
        <v>202</v>
      </c>
      <c r="D350" s="910"/>
      <c r="E350" s="850"/>
      <c r="F350" s="851"/>
      <c r="G350" s="851"/>
      <c r="H350" s="851"/>
      <c r="I350" s="851"/>
      <c r="J350" s="851"/>
      <c r="K350" s="851"/>
      <c r="L350" s="851"/>
      <c r="M350" s="851"/>
      <c r="N350" s="851"/>
      <c r="O350" s="918"/>
      <c r="P350" s="918"/>
      <c r="Q350" s="918"/>
    </row>
    <row r="351" spans="1:17" s="832" customFormat="1" ht="18.75" customHeight="1">
      <c r="A351" s="852">
        <v>8100201</v>
      </c>
      <c r="B351" s="853" t="s">
        <v>203</v>
      </c>
      <c r="C351" s="872" t="s">
        <v>1102</v>
      </c>
      <c r="D351" s="908" t="s">
        <v>437</v>
      </c>
      <c r="E351" s="876">
        <v>15</v>
      </c>
      <c r="F351" s="857">
        <f>'BASE Y CONFIANZA'!F406</f>
        <v>3500</v>
      </c>
      <c r="G351" s="857">
        <f>'BASE Y CONFIANZA'!G406</f>
        <v>0</v>
      </c>
      <c r="H351" s="857">
        <f>'BASE Y CONFIANZA'!H406</f>
        <v>0</v>
      </c>
      <c r="I351" s="857">
        <f>'BASE Y CONFIANZA'!I406</f>
        <v>0</v>
      </c>
      <c r="J351" s="857">
        <f>'BASE Y CONFIANZA'!J406</f>
        <v>152</v>
      </c>
      <c r="K351" s="857">
        <f>'BASE Y CONFIANZA'!K406</f>
        <v>0</v>
      </c>
      <c r="L351" s="857">
        <f>'BASE Y CONFIANZA'!L406</f>
        <v>0</v>
      </c>
      <c r="M351" s="857">
        <f>'BASE Y CONFIANZA'!M406</f>
        <v>0</v>
      </c>
      <c r="N351" s="857">
        <f>'BASE Y CONFIANZA'!N406</f>
        <v>3348</v>
      </c>
      <c r="O351" s="918"/>
      <c r="P351" s="918"/>
      <c r="Q351" s="918"/>
    </row>
    <row r="352" spans="1:17" s="832" customFormat="1" ht="18.75" customHeight="1">
      <c r="A352" s="852">
        <v>8100203</v>
      </c>
      <c r="B352" s="853" t="s">
        <v>207</v>
      </c>
      <c r="C352" s="872" t="s">
        <v>1102</v>
      </c>
      <c r="D352" s="908" t="s">
        <v>209</v>
      </c>
      <c r="E352" s="876">
        <v>15</v>
      </c>
      <c r="F352" s="857">
        <f>'BASE Y CONFIANZA'!F407</f>
        <v>4132</v>
      </c>
      <c r="G352" s="857">
        <f>'BASE Y CONFIANZA'!G407</f>
        <v>0</v>
      </c>
      <c r="H352" s="857">
        <f>'BASE Y CONFIANZA'!H407</f>
        <v>0</v>
      </c>
      <c r="I352" s="857">
        <f>'BASE Y CONFIANZA'!I407</f>
        <v>0</v>
      </c>
      <c r="J352" s="857">
        <f>'BASE Y CONFIANZA'!J407</f>
        <v>370</v>
      </c>
      <c r="K352" s="857">
        <f>'BASE Y CONFIANZA'!K407</f>
        <v>0</v>
      </c>
      <c r="L352" s="857">
        <f>'BASE Y CONFIANZA'!L407</f>
        <v>0</v>
      </c>
      <c r="M352" s="857">
        <f>'BASE Y CONFIANZA'!M407</f>
        <v>0</v>
      </c>
      <c r="N352" s="857">
        <f>'BASE Y CONFIANZA'!N407</f>
        <v>3762</v>
      </c>
      <c r="O352" s="918"/>
      <c r="P352" s="918"/>
      <c r="Q352" s="918"/>
    </row>
    <row r="353" spans="1:17" s="832" customFormat="1" ht="18.75" customHeight="1">
      <c r="A353" s="852">
        <v>8100210</v>
      </c>
      <c r="B353" s="853" t="s">
        <v>215</v>
      </c>
      <c r="C353" s="872" t="s">
        <v>1102</v>
      </c>
      <c r="D353" s="908" t="s">
        <v>216</v>
      </c>
      <c r="E353" s="876">
        <v>15</v>
      </c>
      <c r="F353" s="857">
        <f>'BASE Y CONFIANZA'!F408</f>
        <v>3213</v>
      </c>
      <c r="G353" s="857">
        <f>'BASE Y CONFIANZA'!G408</f>
        <v>0</v>
      </c>
      <c r="H353" s="857">
        <f>'BASE Y CONFIANZA'!H408</f>
        <v>0</v>
      </c>
      <c r="I353" s="857">
        <f>'BASE Y CONFIANZA'!I408</f>
        <v>0</v>
      </c>
      <c r="J353" s="857">
        <f>'BASE Y CONFIANZA'!J408</f>
        <v>120</v>
      </c>
      <c r="K353" s="857">
        <f>'BASE Y CONFIANZA'!K408</f>
        <v>0</v>
      </c>
      <c r="L353" s="857">
        <f>'BASE Y CONFIANZA'!L408</f>
        <v>0</v>
      </c>
      <c r="M353" s="857">
        <f>'BASE Y CONFIANZA'!M408</f>
        <v>0</v>
      </c>
      <c r="N353" s="857">
        <f>'BASE Y CONFIANZA'!N408</f>
        <v>3093</v>
      </c>
      <c r="O353" s="918"/>
      <c r="P353" s="918"/>
      <c r="Q353" s="918"/>
    </row>
    <row r="354" spans="1:17" s="832" customFormat="1" ht="18.75" customHeight="1">
      <c r="A354" s="852">
        <v>8100211</v>
      </c>
      <c r="B354" s="853" t="s">
        <v>217</v>
      </c>
      <c r="C354" s="872" t="s">
        <v>1102</v>
      </c>
      <c r="D354" s="908" t="s">
        <v>216</v>
      </c>
      <c r="E354" s="876">
        <v>15</v>
      </c>
      <c r="F354" s="857">
        <f>'BASE Y CONFIANZA'!F409</f>
        <v>3213</v>
      </c>
      <c r="G354" s="857">
        <f>'BASE Y CONFIANZA'!G409</f>
        <v>0</v>
      </c>
      <c r="H354" s="857">
        <f>'BASE Y CONFIANZA'!H409</f>
        <v>0</v>
      </c>
      <c r="I354" s="857">
        <f>'BASE Y CONFIANZA'!I409</f>
        <v>0</v>
      </c>
      <c r="J354" s="857">
        <f>'BASE Y CONFIANZA'!J409</f>
        <v>120</v>
      </c>
      <c r="K354" s="857">
        <f>'BASE Y CONFIANZA'!K409</f>
        <v>0</v>
      </c>
      <c r="L354" s="857">
        <f>'BASE Y CONFIANZA'!L409</f>
        <v>0</v>
      </c>
      <c r="M354" s="857">
        <f>'BASE Y CONFIANZA'!M409</f>
        <v>0</v>
      </c>
      <c r="N354" s="857">
        <f>'BASE Y CONFIANZA'!N409</f>
        <v>3093</v>
      </c>
      <c r="O354" s="918"/>
      <c r="P354" s="918"/>
      <c r="Q354" s="918"/>
    </row>
    <row r="355" spans="1:17" s="832" customFormat="1" ht="18.75" customHeight="1">
      <c r="A355" s="852">
        <v>8100214</v>
      </c>
      <c r="B355" s="853" t="s">
        <v>453</v>
      </c>
      <c r="C355" s="872" t="s">
        <v>1102</v>
      </c>
      <c r="D355" s="908" t="s">
        <v>216</v>
      </c>
      <c r="E355" s="876">
        <v>15</v>
      </c>
      <c r="F355" s="857">
        <f>'BASE Y CONFIANZA'!F410</f>
        <v>3213</v>
      </c>
      <c r="G355" s="857">
        <f>'BASE Y CONFIANZA'!G410</f>
        <v>0</v>
      </c>
      <c r="H355" s="857">
        <f>'BASE Y CONFIANZA'!H410</f>
        <v>0</v>
      </c>
      <c r="I355" s="857">
        <f>'BASE Y CONFIANZA'!I410</f>
        <v>0</v>
      </c>
      <c r="J355" s="857">
        <f>'BASE Y CONFIANZA'!J410</f>
        <v>120</v>
      </c>
      <c r="K355" s="857">
        <f>'BASE Y CONFIANZA'!K410</f>
        <v>0</v>
      </c>
      <c r="L355" s="857">
        <f>'BASE Y CONFIANZA'!L410</f>
        <v>0</v>
      </c>
      <c r="M355" s="857">
        <f>'BASE Y CONFIANZA'!M410</f>
        <v>0</v>
      </c>
      <c r="N355" s="857">
        <f>'BASE Y CONFIANZA'!N410</f>
        <v>3093</v>
      </c>
      <c r="O355" s="918"/>
      <c r="P355" s="918"/>
      <c r="Q355" s="918"/>
    </row>
    <row r="356" spans="1:17" s="832" customFormat="1" ht="18.75" customHeight="1">
      <c r="A356" s="852">
        <v>8100215</v>
      </c>
      <c r="B356" s="853" t="s">
        <v>607</v>
      </c>
      <c r="C356" s="872" t="s">
        <v>1102</v>
      </c>
      <c r="D356" s="908" t="s">
        <v>9</v>
      </c>
      <c r="E356" s="876">
        <v>15</v>
      </c>
      <c r="F356" s="857">
        <f>'BASE Y CONFIANZA'!F411</f>
        <v>2730</v>
      </c>
      <c r="G356" s="857">
        <f>'BASE Y CONFIANZA'!G411</f>
        <v>1500</v>
      </c>
      <c r="H356" s="857">
        <f>'BASE Y CONFIANZA'!H411</f>
        <v>0</v>
      </c>
      <c r="I356" s="857">
        <f>'BASE Y CONFIANZA'!I411</f>
        <v>0</v>
      </c>
      <c r="J356" s="857">
        <f>'BASE Y CONFIANZA'!J411</f>
        <v>48</v>
      </c>
      <c r="K356" s="857">
        <f>'BASE Y CONFIANZA'!K411</f>
        <v>0</v>
      </c>
      <c r="L356" s="857">
        <f>'BASE Y CONFIANZA'!L411</f>
        <v>0</v>
      </c>
      <c r="M356" s="857">
        <f>'BASE Y CONFIANZA'!M411</f>
        <v>0</v>
      </c>
      <c r="N356" s="857">
        <f>'BASE Y CONFIANZA'!N411</f>
        <v>4182</v>
      </c>
      <c r="O356" s="918"/>
      <c r="P356" s="918"/>
      <c r="Q356" s="918"/>
    </row>
    <row r="357" spans="1:17" s="832" customFormat="1" ht="18.75" customHeight="1">
      <c r="A357" s="852">
        <v>11100201</v>
      </c>
      <c r="B357" s="853" t="s">
        <v>231</v>
      </c>
      <c r="C357" s="872" t="s">
        <v>1102</v>
      </c>
      <c r="D357" s="872" t="s">
        <v>9</v>
      </c>
      <c r="E357" s="876">
        <v>15</v>
      </c>
      <c r="F357" s="857">
        <f>'BASE Y CONFIANZA'!F412</f>
        <v>2746</v>
      </c>
      <c r="G357" s="857">
        <f>'BASE Y CONFIANZA'!G412</f>
        <v>0</v>
      </c>
      <c r="H357" s="857">
        <f>'BASE Y CONFIANZA'!H412</f>
        <v>0</v>
      </c>
      <c r="I357" s="857">
        <f>'BASE Y CONFIANZA'!I412</f>
        <v>0</v>
      </c>
      <c r="J357" s="857">
        <f>'BASE Y CONFIANZA'!J412</f>
        <v>49</v>
      </c>
      <c r="K357" s="857">
        <f>'BASE Y CONFIANZA'!K412</f>
        <v>0</v>
      </c>
      <c r="L357" s="857">
        <f>'BASE Y CONFIANZA'!L412</f>
        <v>0</v>
      </c>
      <c r="M357" s="857">
        <f>'BASE Y CONFIANZA'!M412</f>
        <v>0</v>
      </c>
      <c r="N357" s="857">
        <f>'BASE Y CONFIANZA'!N412</f>
        <v>2697</v>
      </c>
      <c r="O357" s="918"/>
      <c r="P357" s="918"/>
      <c r="Q357" s="918"/>
    </row>
    <row r="358" spans="1:17" s="832" customFormat="1" ht="18.75" customHeight="1">
      <c r="A358" s="852">
        <v>11100205</v>
      </c>
      <c r="B358" s="853" t="s">
        <v>233</v>
      </c>
      <c r="C358" s="872" t="s">
        <v>1102</v>
      </c>
      <c r="D358" s="872" t="s">
        <v>9</v>
      </c>
      <c r="E358" s="873">
        <v>15</v>
      </c>
      <c r="F358" s="857">
        <f>'BASE Y CONFIANZA'!F413</f>
        <v>3494</v>
      </c>
      <c r="G358" s="857">
        <f>'BASE Y CONFIANZA'!G413</f>
        <v>0</v>
      </c>
      <c r="H358" s="857">
        <f>'BASE Y CONFIANZA'!H413</f>
        <v>0</v>
      </c>
      <c r="I358" s="857">
        <f>'BASE Y CONFIANZA'!I413</f>
        <v>0</v>
      </c>
      <c r="J358" s="857">
        <f>'BASE Y CONFIANZA'!J413</f>
        <v>151</v>
      </c>
      <c r="K358" s="857">
        <f>'BASE Y CONFIANZA'!K413</f>
        <v>0</v>
      </c>
      <c r="L358" s="857">
        <f>'BASE Y CONFIANZA'!L413</f>
        <v>0</v>
      </c>
      <c r="M358" s="857">
        <f>'BASE Y CONFIANZA'!M413</f>
        <v>0</v>
      </c>
      <c r="N358" s="857">
        <f>'BASE Y CONFIANZA'!N413</f>
        <v>3343</v>
      </c>
      <c r="O358" s="918"/>
      <c r="P358" s="918"/>
      <c r="Q358" s="918"/>
    </row>
    <row r="359" spans="1:17" s="832" customFormat="1" ht="18.75" customHeight="1">
      <c r="A359" s="852">
        <v>11100210</v>
      </c>
      <c r="B359" s="853" t="s">
        <v>237</v>
      </c>
      <c r="C359" s="872" t="s">
        <v>1102</v>
      </c>
      <c r="D359" s="872" t="s">
        <v>9</v>
      </c>
      <c r="E359" s="876">
        <v>15</v>
      </c>
      <c r="F359" s="857">
        <f>'BASE Y CONFIANZA'!F414</f>
        <v>3494</v>
      </c>
      <c r="G359" s="857">
        <f>'BASE Y CONFIANZA'!G414</f>
        <v>3480</v>
      </c>
      <c r="H359" s="857">
        <f>'BASE Y CONFIANZA'!H414</f>
        <v>0</v>
      </c>
      <c r="I359" s="857">
        <f>'BASE Y CONFIANZA'!I414</f>
        <v>0</v>
      </c>
      <c r="J359" s="857">
        <f>'BASE Y CONFIANZA'!J414</f>
        <v>151</v>
      </c>
      <c r="K359" s="857">
        <f>'BASE Y CONFIANZA'!K414</f>
        <v>0</v>
      </c>
      <c r="L359" s="857">
        <f>'BASE Y CONFIANZA'!L414</f>
        <v>0</v>
      </c>
      <c r="M359" s="857">
        <f>'BASE Y CONFIANZA'!M414</f>
        <v>0</v>
      </c>
      <c r="N359" s="857">
        <f>'BASE Y CONFIANZA'!N414</f>
        <v>6823</v>
      </c>
      <c r="O359" s="918"/>
      <c r="P359" s="918"/>
      <c r="Q359" s="918"/>
    </row>
    <row r="360" spans="1:17" s="832" customFormat="1" ht="18.75" customHeight="1">
      <c r="A360" s="852">
        <v>69</v>
      </c>
      <c r="B360" s="853" t="s">
        <v>395</v>
      </c>
      <c r="C360" s="872" t="s">
        <v>1103</v>
      </c>
      <c r="D360" s="908" t="s">
        <v>9</v>
      </c>
      <c r="E360" s="873">
        <v>15</v>
      </c>
      <c r="F360" s="857">
        <f>EVENTUAL!F257</f>
        <v>2746</v>
      </c>
      <c r="G360" s="857">
        <f>EVENTUAL!G257</f>
        <v>0</v>
      </c>
      <c r="H360" s="857">
        <f>EVENTUAL!H257</f>
        <v>0</v>
      </c>
      <c r="I360" s="857">
        <f>EVENTUAL!I257</f>
        <v>0</v>
      </c>
      <c r="J360" s="857">
        <f>EVENTUAL!J257</f>
        <v>49</v>
      </c>
      <c r="K360" s="857">
        <f>EVENTUAL!K257</f>
        <v>0</v>
      </c>
      <c r="L360" s="857">
        <f>EVENTUAL!L257</f>
        <v>0</v>
      </c>
      <c r="M360" s="857">
        <f>EVENTUAL!M257</f>
        <v>0</v>
      </c>
      <c r="N360" s="857">
        <f>EVENTUAL!N257</f>
        <v>2697</v>
      </c>
      <c r="O360" s="918"/>
      <c r="P360" s="918"/>
      <c r="Q360" s="918"/>
    </row>
    <row r="361" spans="1:17" s="832" customFormat="1" ht="18.75" customHeight="1">
      <c r="A361" s="852">
        <v>215</v>
      </c>
      <c r="B361" s="853" t="s">
        <v>614</v>
      </c>
      <c r="C361" s="872" t="s">
        <v>1103</v>
      </c>
      <c r="D361" s="908" t="s">
        <v>216</v>
      </c>
      <c r="E361" s="873">
        <v>15</v>
      </c>
      <c r="F361" s="857">
        <f>EVENTUAL!F258</f>
        <v>2974</v>
      </c>
      <c r="G361" s="857">
        <f>EVENTUAL!G258</f>
        <v>0</v>
      </c>
      <c r="H361" s="857">
        <f>EVENTUAL!H258</f>
        <v>0</v>
      </c>
      <c r="I361" s="857">
        <f>EVENTUAL!I258</f>
        <v>0</v>
      </c>
      <c r="J361" s="857">
        <f>EVENTUAL!J258</f>
        <v>74</v>
      </c>
      <c r="K361" s="857">
        <f>EVENTUAL!K258</f>
        <v>0</v>
      </c>
      <c r="L361" s="857">
        <f>EVENTUAL!L258</f>
        <v>0</v>
      </c>
      <c r="M361" s="857">
        <f>EVENTUAL!M258</f>
        <v>0</v>
      </c>
      <c r="N361" s="857">
        <f>EVENTUAL!N258</f>
        <v>2900</v>
      </c>
      <c r="O361" s="918"/>
      <c r="P361" s="918"/>
      <c r="Q361" s="918"/>
    </row>
    <row r="362" spans="1:17" s="832" customFormat="1" ht="18.75" customHeight="1">
      <c r="A362" s="852">
        <v>223</v>
      </c>
      <c r="B362" s="853" t="s">
        <v>778</v>
      </c>
      <c r="C362" s="872" t="s">
        <v>1103</v>
      </c>
      <c r="D362" s="908" t="s">
        <v>836</v>
      </c>
      <c r="E362" s="873">
        <v>15</v>
      </c>
      <c r="F362" s="857">
        <f>EVENTUAL!F259</f>
        <v>0</v>
      </c>
      <c r="G362" s="857">
        <f>EVENTUAL!G259</f>
        <v>0</v>
      </c>
      <c r="H362" s="857">
        <f>EVENTUAL!H259</f>
        <v>0</v>
      </c>
      <c r="I362" s="857">
        <f>EVENTUAL!I259</f>
        <v>0</v>
      </c>
      <c r="J362" s="857">
        <f>EVENTUAL!J259</f>
        <v>0</v>
      </c>
      <c r="K362" s="857">
        <f>EVENTUAL!K259</f>
        <v>0</v>
      </c>
      <c r="L362" s="857">
        <f>EVENTUAL!L259</f>
        <v>0</v>
      </c>
      <c r="M362" s="857">
        <f>EVENTUAL!M259</f>
        <v>0</v>
      </c>
      <c r="N362" s="857">
        <f>EVENTUAL!N259</f>
        <v>0</v>
      </c>
      <c r="O362" s="918"/>
      <c r="P362" s="918"/>
      <c r="Q362" s="918"/>
    </row>
    <row r="363" spans="1:17" s="832" customFormat="1" ht="18.75" customHeight="1">
      <c r="A363" s="852">
        <v>269</v>
      </c>
      <c r="B363" s="853" t="s">
        <v>901</v>
      </c>
      <c r="C363" s="872" t="s">
        <v>1103</v>
      </c>
      <c r="D363" s="908" t="s">
        <v>902</v>
      </c>
      <c r="E363" s="873">
        <v>15</v>
      </c>
      <c r="F363" s="857">
        <f>EVENTUAL!F260</f>
        <v>4420</v>
      </c>
      <c r="G363" s="857">
        <f>EVENTUAL!G260</f>
        <v>0</v>
      </c>
      <c r="H363" s="857">
        <f>EVENTUAL!H260</f>
        <v>0</v>
      </c>
      <c r="I363" s="857">
        <f>EVENTUAL!I260</f>
        <v>0</v>
      </c>
      <c r="J363" s="857">
        <f>EVENTUAL!J260</f>
        <v>420</v>
      </c>
      <c r="K363" s="857">
        <f>EVENTUAL!K260</f>
        <v>0</v>
      </c>
      <c r="L363" s="857">
        <f>EVENTUAL!L260</f>
        <v>0</v>
      </c>
      <c r="M363" s="857">
        <f>EVENTUAL!M260</f>
        <v>0</v>
      </c>
      <c r="N363" s="857">
        <f>EVENTUAL!N260</f>
        <v>4000</v>
      </c>
      <c r="O363" s="918"/>
      <c r="P363" s="918"/>
      <c r="Q363" s="918"/>
    </row>
    <row r="364" spans="1:17" s="832" customFormat="1" ht="18.75" customHeight="1">
      <c r="A364" s="852">
        <v>270</v>
      </c>
      <c r="B364" s="853" t="s">
        <v>903</v>
      </c>
      <c r="C364" s="872" t="s">
        <v>1103</v>
      </c>
      <c r="D364" s="908" t="s">
        <v>902</v>
      </c>
      <c r="E364" s="873">
        <v>15</v>
      </c>
      <c r="F364" s="857">
        <f>EVENTUAL!F261</f>
        <v>3109</v>
      </c>
      <c r="G364" s="857">
        <f>EVENTUAL!G261</f>
        <v>0</v>
      </c>
      <c r="H364" s="857">
        <f>EVENTUAL!H261</f>
        <v>0</v>
      </c>
      <c r="I364" s="857">
        <f>EVENTUAL!I261</f>
        <v>0</v>
      </c>
      <c r="J364" s="857">
        <f>EVENTUAL!J261</f>
        <v>109</v>
      </c>
      <c r="K364" s="857">
        <f>EVENTUAL!K261</f>
        <v>0</v>
      </c>
      <c r="L364" s="857">
        <f>EVENTUAL!L261</f>
        <v>0</v>
      </c>
      <c r="M364" s="857">
        <f>EVENTUAL!M261</f>
        <v>0</v>
      </c>
      <c r="N364" s="857">
        <f>EVENTUAL!N261</f>
        <v>3000</v>
      </c>
      <c r="O364" s="918"/>
      <c r="P364" s="918"/>
      <c r="Q364" s="918"/>
    </row>
    <row r="365" spans="1:17" s="833" customFormat="1" ht="18.75" customHeight="1">
      <c r="A365" s="858" t="s">
        <v>69</v>
      </c>
      <c r="B365" s="859"/>
      <c r="C365" s="860"/>
      <c r="D365" s="860"/>
      <c r="E365" s="861"/>
      <c r="F365" s="875">
        <f>SUM(F351:F364)</f>
        <v>42984</v>
      </c>
      <c r="G365" s="875">
        <f aca="true" t="shared" si="50" ref="G365:N365">SUM(G351:G364)</f>
        <v>4980</v>
      </c>
      <c r="H365" s="875">
        <f t="shared" si="50"/>
        <v>0</v>
      </c>
      <c r="I365" s="875">
        <f t="shared" si="50"/>
        <v>0</v>
      </c>
      <c r="J365" s="875">
        <f t="shared" si="50"/>
        <v>1933</v>
      </c>
      <c r="K365" s="875">
        <f t="shared" si="50"/>
        <v>0</v>
      </c>
      <c r="L365" s="875">
        <f t="shared" si="50"/>
        <v>0</v>
      </c>
      <c r="M365" s="875">
        <f t="shared" si="50"/>
        <v>0</v>
      </c>
      <c r="N365" s="875">
        <f t="shared" si="50"/>
        <v>46031</v>
      </c>
      <c r="O365" s="953">
        <f>SUM(N351:N359)</f>
        <v>33434</v>
      </c>
      <c r="P365" s="953">
        <f>SUM(N360:N364)</f>
        <v>12597</v>
      </c>
      <c r="Q365" s="952"/>
    </row>
    <row r="366" spans="1:17" s="832" customFormat="1" ht="18.75" customHeight="1">
      <c r="A366" s="847"/>
      <c r="B366" s="848"/>
      <c r="C366" s="849" t="s">
        <v>221</v>
      </c>
      <c r="D366" s="907"/>
      <c r="E366" s="850"/>
      <c r="F366" s="851"/>
      <c r="G366" s="851"/>
      <c r="H366" s="851"/>
      <c r="I366" s="851"/>
      <c r="J366" s="851"/>
      <c r="K366" s="851"/>
      <c r="L366" s="851"/>
      <c r="M366" s="851"/>
      <c r="N366" s="851"/>
      <c r="O366" s="918"/>
      <c r="P366" s="918"/>
      <c r="Q366" s="918"/>
    </row>
    <row r="367" spans="1:17" s="832" customFormat="1" ht="18.75" customHeight="1">
      <c r="A367" s="852">
        <v>900005</v>
      </c>
      <c r="B367" s="894" t="s">
        <v>673</v>
      </c>
      <c r="C367" s="881" t="s">
        <v>1101</v>
      </c>
      <c r="D367" s="908" t="s">
        <v>838</v>
      </c>
      <c r="E367" s="873">
        <v>15</v>
      </c>
      <c r="F367" s="857">
        <f>'BASE Y CONFIANZA'!F426</f>
        <v>3467</v>
      </c>
      <c r="G367" s="857">
        <f>'BASE Y CONFIANZA'!G426</f>
        <v>0</v>
      </c>
      <c r="H367" s="857">
        <f>'BASE Y CONFIANZA'!H426</f>
        <v>0</v>
      </c>
      <c r="I367" s="857">
        <f>'BASE Y CONFIANZA'!I426</f>
        <v>0</v>
      </c>
      <c r="J367" s="857">
        <f>'BASE Y CONFIANZA'!J426</f>
        <v>148</v>
      </c>
      <c r="K367" s="857">
        <f>'BASE Y CONFIANZA'!K426</f>
        <v>0</v>
      </c>
      <c r="L367" s="857">
        <f>'BASE Y CONFIANZA'!L426</f>
        <v>0</v>
      </c>
      <c r="M367" s="857">
        <f>'BASE Y CONFIANZA'!M426</f>
        <v>0</v>
      </c>
      <c r="N367" s="856">
        <f aca="true" t="shared" si="51" ref="N367:N373">F367+G367+H367+I367-J367+K367-L367-M367</f>
        <v>3319</v>
      </c>
      <c r="O367" s="918"/>
      <c r="P367" s="918"/>
      <c r="Q367" s="918"/>
    </row>
    <row r="368" spans="1:17" s="832" customFormat="1" ht="18.75" customHeight="1">
      <c r="A368" s="852">
        <v>920001</v>
      </c>
      <c r="B368" s="853" t="s">
        <v>648</v>
      </c>
      <c r="C368" s="872" t="s">
        <v>1101</v>
      </c>
      <c r="D368" s="908" t="s">
        <v>650</v>
      </c>
      <c r="E368" s="873">
        <v>15</v>
      </c>
      <c r="F368" s="857">
        <f>'BASE Y CONFIANZA'!F427</f>
        <v>3720</v>
      </c>
      <c r="G368" s="857">
        <f>'BASE Y CONFIANZA'!G427</f>
        <v>0</v>
      </c>
      <c r="H368" s="857">
        <f>'BASE Y CONFIANZA'!H427</f>
        <v>0</v>
      </c>
      <c r="I368" s="857">
        <f>'BASE Y CONFIANZA'!I427</f>
        <v>0</v>
      </c>
      <c r="J368" s="857">
        <f>'BASE Y CONFIANZA'!J427</f>
        <v>304</v>
      </c>
      <c r="K368" s="857">
        <f>'BASE Y CONFIANZA'!K427</f>
        <v>0</v>
      </c>
      <c r="L368" s="857">
        <f>'BASE Y CONFIANZA'!L427</f>
        <v>0</v>
      </c>
      <c r="M368" s="857">
        <f>'BASE Y CONFIANZA'!M427</f>
        <v>0</v>
      </c>
      <c r="N368" s="856">
        <f t="shared" si="51"/>
        <v>3416</v>
      </c>
      <c r="O368" s="918"/>
      <c r="P368" s="918"/>
      <c r="Q368" s="918"/>
    </row>
    <row r="369" spans="1:17" s="832" customFormat="1" ht="18.75" customHeight="1">
      <c r="A369" s="852">
        <v>89</v>
      </c>
      <c r="B369" s="853" t="s">
        <v>1346</v>
      </c>
      <c r="C369" s="881" t="s">
        <v>1103</v>
      </c>
      <c r="D369" s="908" t="s">
        <v>403</v>
      </c>
      <c r="E369" s="876">
        <v>15</v>
      </c>
      <c r="F369" s="857">
        <f>EVENTUAL!F274</f>
        <v>1923</v>
      </c>
      <c r="G369" s="857">
        <f>EVENTUAL!G274</f>
        <v>0</v>
      </c>
      <c r="H369" s="857">
        <f>EVENTUAL!H274</f>
        <v>0</v>
      </c>
      <c r="I369" s="857">
        <f>EVENTUAL!I274</f>
        <v>0</v>
      </c>
      <c r="J369" s="857">
        <f>EVENTUAL!J274</f>
        <v>0</v>
      </c>
      <c r="K369" s="857">
        <f>EVENTUAL!K274</f>
        <v>77</v>
      </c>
      <c r="L369" s="857">
        <f>EVENTUAL!L274</f>
        <v>0</v>
      </c>
      <c r="M369" s="857">
        <v>0</v>
      </c>
      <c r="N369" s="856">
        <f t="shared" si="51"/>
        <v>2000</v>
      </c>
      <c r="O369" s="918"/>
      <c r="P369" s="918"/>
      <c r="Q369" s="918"/>
    </row>
    <row r="370" spans="1:17" s="832" customFormat="1" ht="18.75" customHeight="1">
      <c r="A370" s="852">
        <v>224</v>
      </c>
      <c r="B370" s="853" t="s">
        <v>773</v>
      </c>
      <c r="C370" s="872" t="s">
        <v>1103</v>
      </c>
      <c r="D370" s="908" t="s">
        <v>403</v>
      </c>
      <c r="E370" s="873">
        <v>15</v>
      </c>
      <c r="F370" s="857">
        <f>EVENTUAL!F275</f>
        <v>3109</v>
      </c>
      <c r="G370" s="857">
        <f>EVENTUAL!G275</f>
        <v>0</v>
      </c>
      <c r="H370" s="857">
        <f>EVENTUAL!H275</f>
        <v>0</v>
      </c>
      <c r="I370" s="857">
        <f>EVENTUAL!I275</f>
        <v>0</v>
      </c>
      <c r="J370" s="857">
        <f>EVENTUAL!J275</f>
        <v>109</v>
      </c>
      <c r="K370" s="857">
        <f>EVENTUAL!K275</f>
        <v>0</v>
      </c>
      <c r="L370" s="857">
        <f>EVENTUAL!L275</f>
        <v>0</v>
      </c>
      <c r="M370" s="857">
        <v>0</v>
      </c>
      <c r="N370" s="856">
        <f t="shared" si="51"/>
        <v>3000</v>
      </c>
      <c r="O370" s="918"/>
      <c r="P370" s="918"/>
      <c r="Q370" s="918"/>
    </row>
    <row r="371" spans="1:17" s="832" customFormat="1" ht="18.75" customHeight="1">
      <c r="A371" s="852">
        <v>268</v>
      </c>
      <c r="B371" s="853" t="s">
        <v>904</v>
      </c>
      <c r="C371" s="872" t="s">
        <v>1103</v>
      </c>
      <c r="D371" s="908" t="s">
        <v>954</v>
      </c>
      <c r="E371" s="873">
        <v>15</v>
      </c>
      <c r="F371" s="857">
        <f>EVENTUAL!F276</f>
        <v>3446</v>
      </c>
      <c r="G371" s="857">
        <f>EVENTUAL!G276</f>
        <v>0</v>
      </c>
      <c r="H371" s="857">
        <f>EVENTUAL!H276</f>
        <v>0</v>
      </c>
      <c r="I371" s="857">
        <f>EVENTUAL!I276</f>
        <v>0</v>
      </c>
      <c r="J371" s="857">
        <f>EVENTUAL!J276</f>
        <v>146</v>
      </c>
      <c r="K371" s="857">
        <f>EVENTUAL!K276</f>
        <v>0</v>
      </c>
      <c r="L371" s="857">
        <f>EVENTUAL!L276</f>
        <v>0</v>
      </c>
      <c r="M371" s="857">
        <v>0</v>
      </c>
      <c r="N371" s="856">
        <f t="shared" si="51"/>
        <v>3300</v>
      </c>
      <c r="O371" s="918"/>
      <c r="P371" s="918"/>
      <c r="Q371" s="918"/>
    </row>
    <row r="372" spans="1:17" s="840" customFormat="1" ht="18.75" customHeight="1">
      <c r="A372" s="852">
        <v>289</v>
      </c>
      <c r="B372" s="853" t="s">
        <v>943</v>
      </c>
      <c r="C372" s="872" t="s">
        <v>1103</v>
      </c>
      <c r="D372" s="872" t="s">
        <v>53</v>
      </c>
      <c r="E372" s="873">
        <v>15</v>
      </c>
      <c r="F372" s="857">
        <f>EVENTUAL!F277</f>
        <v>3109</v>
      </c>
      <c r="G372" s="857">
        <f>EVENTUAL!G277</f>
        <v>0</v>
      </c>
      <c r="H372" s="857">
        <f>EVENTUAL!H277</f>
        <v>0</v>
      </c>
      <c r="I372" s="857">
        <f>EVENTUAL!I277</f>
        <v>0</v>
      </c>
      <c r="J372" s="857">
        <f>EVENTUAL!J277</f>
        <v>109</v>
      </c>
      <c r="K372" s="857">
        <f>EVENTUAL!K277</f>
        <v>0</v>
      </c>
      <c r="L372" s="857">
        <f>EVENTUAL!L277</f>
        <v>0</v>
      </c>
      <c r="M372" s="857">
        <v>0</v>
      </c>
      <c r="N372" s="856">
        <f t="shared" si="51"/>
        <v>3000</v>
      </c>
      <c r="O372" s="918"/>
      <c r="P372" s="918"/>
      <c r="Q372" s="918"/>
    </row>
    <row r="373" spans="1:17" s="832" customFormat="1" ht="18.75" customHeight="1">
      <c r="A373" s="852">
        <v>334</v>
      </c>
      <c r="B373" s="853" t="s">
        <v>1140</v>
      </c>
      <c r="C373" s="872" t="s">
        <v>1103</v>
      </c>
      <c r="D373" s="908" t="s">
        <v>1142</v>
      </c>
      <c r="E373" s="855">
        <v>15</v>
      </c>
      <c r="F373" s="857">
        <f>EVENTUAL!F278</f>
        <v>3109</v>
      </c>
      <c r="G373" s="857">
        <f>EVENTUAL!G278</f>
        <v>0</v>
      </c>
      <c r="H373" s="857">
        <f>EVENTUAL!H278</f>
        <v>0</v>
      </c>
      <c r="I373" s="857">
        <f>EVENTUAL!I278</f>
        <v>0</v>
      </c>
      <c r="J373" s="857">
        <f>EVENTUAL!J278</f>
        <v>109</v>
      </c>
      <c r="K373" s="857">
        <f>EVENTUAL!K278</f>
        <v>0</v>
      </c>
      <c r="L373" s="857">
        <f>EVENTUAL!L278</f>
        <v>0</v>
      </c>
      <c r="M373" s="857">
        <v>0</v>
      </c>
      <c r="N373" s="856">
        <f t="shared" si="51"/>
        <v>3000</v>
      </c>
      <c r="O373" s="918"/>
      <c r="P373" s="918"/>
      <c r="Q373" s="918"/>
    </row>
    <row r="374" spans="1:17" s="832" customFormat="1" ht="18.75" customHeight="1">
      <c r="A374" s="858" t="s">
        <v>69</v>
      </c>
      <c r="B374" s="900"/>
      <c r="C374" s="860"/>
      <c r="D374" s="860"/>
      <c r="E374" s="861"/>
      <c r="F374" s="875">
        <f>SUM(F367:F373)</f>
        <v>21883</v>
      </c>
      <c r="G374" s="875">
        <f aca="true" t="shared" si="52" ref="G374:N374">SUM(G367:G373)</f>
        <v>0</v>
      </c>
      <c r="H374" s="875">
        <f t="shared" si="52"/>
        <v>0</v>
      </c>
      <c r="I374" s="875">
        <f t="shared" si="52"/>
        <v>0</v>
      </c>
      <c r="J374" s="875">
        <f t="shared" si="52"/>
        <v>925</v>
      </c>
      <c r="K374" s="875">
        <f t="shared" si="52"/>
        <v>77</v>
      </c>
      <c r="L374" s="875">
        <f t="shared" si="52"/>
        <v>0</v>
      </c>
      <c r="M374" s="875">
        <f t="shared" si="52"/>
        <v>0</v>
      </c>
      <c r="N374" s="875">
        <f t="shared" si="52"/>
        <v>21035</v>
      </c>
      <c r="O374" s="920">
        <f>SUM(N367:N368)</f>
        <v>6735</v>
      </c>
      <c r="P374" s="920">
        <f>SUM(N369:N373)</f>
        <v>14300</v>
      </c>
      <c r="Q374" s="918"/>
    </row>
    <row r="375" spans="1:17" s="832" customFormat="1" ht="18.75" customHeight="1">
      <c r="A375" s="847"/>
      <c r="B375" s="848"/>
      <c r="C375" s="849" t="s">
        <v>812</v>
      </c>
      <c r="D375" s="907"/>
      <c r="E375" s="850"/>
      <c r="F375" s="851"/>
      <c r="G375" s="851"/>
      <c r="H375" s="851"/>
      <c r="I375" s="851"/>
      <c r="J375" s="851"/>
      <c r="K375" s="851"/>
      <c r="L375" s="851"/>
      <c r="M375" s="851"/>
      <c r="N375" s="851"/>
      <c r="O375" s="918"/>
      <c r="P375" s="918"/>
      <c r="Q375" s="918"/>
    </row>
    <row r="376" spans="1:17" s="832" customFormat="1" ht="18.75" customHeight="1">
      <c r="A376" s="852">
        <v>910001</v>
      </c>
      <c r="B376" s="853" t="s">
        <v>674</v>
      </c>
      <c r="C376" s="881" t="s">
        <v>1101</v>
      </c>
      <c r="D376" s="908" t="s">
        <v>675</v>
      </c>
      <c r="E376" s="876">
        <v>15</v>
      </c>
      <c r="F376" s="857">
        <f>'BASE Y CONFIANZA'!F430</f>
        <v>4103</v>
      </c>
      <c r="G376" s="857">
        <f>'BASE Y CONFIANZA'!G430</f>
        <v>0</v>
      </c>
      <c r="H376" s="857">
        <f>'BASE Y CONFIANZA'!H430</f>
        <v>0</v>
      </c>
      <c r="I376" s="857">
        <f>'BASE Y CONFIANZA'!I430</f>
        <v>0</v>
      </c>
      <c r="J376" s="857">
        <f>'BASE Y CONFIANZA'!J430</f>
        <v>366</v>
      </c>
      <c r="K376" s="857">
        <f>'BASE Y CONFIANZA'!K430</f>
        <v>0</v>
      </c>
      <c r="L376" s="857">
        <f>'BASE Y CONFIANZA'!L430</f>
        <v>0</v>
      </c>
      <c r="M376" s="857">
        <f>'BASE Y CONFIANZA'!M430</f>
        <v>0</v>
      </c>
      <c r="N376" s="856">
        <f>F376+G376+H376+I376-J376+K376-L376-M376</f>
        <v>3737</v>
      </c>
      <c r="O376" s="918"/>
      <c r="P376" s="918"/>
      <c r="Q376" s="918"/>
    </row>
    <row r="377" spans="1:17" s="832" customFormat="1" ht="18.75" customHeight="1">
      <c r="A377" s="852">
        <v>6300201</v>
      </c>
      <c r="B377" s="853" t="s">
        <v>156</v>
      </c>
      <c r="C377" s="854" t="s">
        <v>1102</v>
      </c>
      <c r="D377" s="908" t="s">
        <v>531</v>
      </c>
      <c r="E377" s="855">
        <v>15</v>
      </c>
      <c r="F377" s="857">
        <f>'BASE Y CONFIANZA'!F431</f>
        <v>4870</v>
      </c>
      <c r="G377" s="857">
        <f>'BASE Y CONFIANZA'!G431</f>
        <v>0</v>
      </c>
      <c r="H377" s="857">
        <f>'BASE Y CONFIANZA'!H431</f>
        <v>0</v>
      </c>
      <c r="I377" s="857">
        <f>'BASE Y CONFIANZA'!I431</f>
        <v>0</v>
      </c>
      <c r="J377" s="857">
        <f>'BASE Y CONFIANZA'!J431</f>
        <v>500</v>
      </c>
      <c r="K377" s="857">
        <f>'BASE Y CONFIANZA'!K431</f>
        <v>0</v>
      </c>
      <c r="L377" s="857">
        <f>'BASE Y CONFIANZA'!L431</f>
        <v>0</v>
      </c>
      <c r="M377" s="856">
        <v>0</v>
      </c>
      <c r="N377" s="856">
        <f>F377+G377+H377+I377-J377+K377-L377-M377</f>
        <v>4370</v>
      </c>
      <c r="O377" s="918"/>
      <c r="P377" s="918"/>
      <c r="Q377" s="918"/>
    </row>
    <row r="378" spans="1:17" s="832" customFormat="1" ht="18.75" customHeight="1">
      <c r="A378" s="858" t="s">
        <v>69</v>
      </c>
      <c r="B378" s="900"/>
      <c r="C378" s="860"/>
      <c r="D378" s="860"/>
      <c r="E378" s="861"/>
      <c r="F378" s="875">
        <f>SUM(F376:F377)</f>
        <v>8973</v>
      </c>
      <c r="G378" s="875">
        <f aca="true" t="shared" si="53" ref="G378:N378">SUM(G376:G377)</f>
        <v>0</v>
      </c>
      <c r="H378" s="875">
        <f t="shared" si="53"/>
        <v>0</v>
      </c>
      <c r="I378" s="875">
        <f t="shared" si="53"/>
        <v>0</v>
      </c>
      <c r="J378" s="875">
        <f t="shared" si="53"/>
        <v>866</v>
      </c>
      <c r="K378" s="875">
        <f t="shared" si="53"/>
        <v>0</v>
      </c>
      <c r="L378" s="875">
        <f t="shared" si="53"/>
        <v>0</v>
      </c>
      <c r="M378" s="875">
        <f t="shared" si="53"/>
        <v>0</v>
      </c>
      <c r="N378" s="875">
        <f t="shared" si="53"/>
        <v>8107</v>
      </c>
      <c r="O378" s="920">
        <f>N376+N377</f>
        <v>8107</v>
      </c>
      <c r="P378" s="918"/>
      <c r="Q378" s="918"/>
    </row>
    <row r="379" spans="1:17" s="832" customFormat="1" ht="18.75" customHeight="1">
      <c r="A379" s="847"/>
      <c r="B379" s="848"/>
      <c r="C379" s="849" t="s">
        <v>766</v>
      </c>
      <c r="D379" s="907"/>
      <c r="E379" s="850"/>
      <c r="F379" s="851"/>
      <c r="G379" s="851"/>
      <c r="H379" s="851"/>
      <c r="I379" s="851"/>
      <c r="J379" s="851"/>
      <c r="K379" s="851"/>
      <c r="L379" s="851"/>
      <c r="M379" s="851"/>
      <c r="N379" s="851"/>
      <c r="O379" s="918"/>
      <c r="P379" s="918"/>
      <c r="Q379" s="918"/>
    </row>
    <row r="380" spans="1:17" s="832" customFormat="1" ht="18.75" customHeight="1">
      <c r="A380" s="895">
        <v>1610001</v>
      </c>
      <c r="B380" s="896" t="s">
        <v>691</v>
      </c>
      <c r="C380" s="881" t="s">
        <v>1101</v>
      </c>
      <c r="D380" s="908" t="s">
        <v>692</v>
      </c>
      <c r="E380" s="873">
        <v>15</v>
      </c>
      <c r="F380" s="857">
        <f>'BASE Y CONFIANZA'!F434</f>
        <v>2691</v>
      </c>
      <c r="G380" s="857">
        <f>'BASE Y CONFIANZA'!G434</f>
        <v>0</v>
      </c>
      <c r="H380" s="857">
        <f>'BASE Y CONFIANZA'!H434</f>
        <v>0</v>
      </c>
      <c r="I380" s="857">
        <f>'BASE Y CONFIANZA'!I434</f>
        <v>0</v>
      </c>
      <c r="J380" s="857">
        <f>'BASE Y CONFIANZA'!J434</f>
        <v>43</v>
      </c>
      <c r="K380" s="857">
        <f>'BASE Y CONFIANZA'!K434</f>
        <v>0</v>
      </c>
      <c r="L380" s="857">
        <f>'BASE Y CONFIANZA'!L434</f>
        <v>0</v>
      </c>
      <c r="M380" s="857">
        <v>0</v>
      </c>
      <c r="N380" s="856">
        <f>F380+G380+H380+I380-J380+K380-L380-M380</f>
        <v>2648</v>
      </c>
      <c r="O380" s="918"/>
      <c r="P380" s="918"/>
      <c r="Q380" s="918"/>
    </row>
    <row r="381" spans="1:17" s="832" customFormat="1" ht="18.75" customHeight="1">
      <c r="A381" s="858" t="s">
        <v>69</v>
      </c>
      <c r="B381" s="900"/>
      <c r="C381" s="860"/>
      <c r="D381" s="860"/>
      <c r="E381" s="861"/>
      <c r="F381" s="875">
        <f aca="true" t="shared" si="54" ref="F381:N381">F380</f>
        <v>2691</v>
      </c>
      <c r="G381" s="875">
        <f t="shared" si="54"/>
        <v>0</v>
      </c>
      <c r="H381" s="875">
        <f t="shared" si="54"/>
        <v>0</v>
      </c>
      <c r="I381" s="875">
        <f t="shared" si="54"/>
        <v>0</v>
      </c>
      <c r="J381" s="875">
        <f t="shared" si="54"/>
        <v>43</v>
      </c>
      <c r="K381" s="875">
        <f t="shared" si="54"/>
        <v>0</v>
      </c>
      <c r="L381" s="875">
        <f t="shared" si="54"/>
        <v>0</v>
      </c>
      <c r="M381" s="875">
        <f t="shared" si="54"/>
        <v>0</v>
      </c>
      <c r="N381" s="875">
        <f t="shared" si="54"/>
        <v>2648</v>
      </c>
      <c r="O381" s="920">
        <f>N380</f>
        <v>2648</v>
      </c>
      <c r="P381" s="918"/>
      <c r="Q381" s="918"/>
    </row>
    <row r="382" spans="1:17" s="832" customFormat="1" ht="18.75" customHeight="1">
      <c r="A382" s="847"/>
      <c r="B382" s="848"/>
      <c r="C382" s="849" t="s">
        <v>222</v>
      </c>
      <c r="D382" s="907"/>
      <c r="E382" s="850"/>
      <c r="F382" s="851"/>
      <c r="G382" s="851"/>
      <c r="H382" s="851"/>
      <c r="I382" s="851"/>
      <c r="J382" s="851"/>
      <c r="K382" s="851"/>
      <c r="L382" s="851"/>
      <c r="M382" s="851"/>
      <c r="N382" s="851"/>
      <c r="O382" s="918"/>
      <c r="P382" s="918"/>
      <c r="Q382" s="918"/>
    </row>
    <row r="383" spans="1:17" s="832" customFormat="1" ht="18.75" customHeight="1">
      <c r="A383" s="852">
        <v>100002</v>
      </c>
      <c r="B383" s="853" t="s">
        <v>676</v>
      </c>
      <c r="C383" s="881" t="s">
        <v>1101</v>
      </c>
      <c r="D383" s="872" t="s">
        <v>415</v>
      </c>
      <c r="E383" s="873">
        <v>15</v>
      </c>
      <c r="F383" s="857">
        <f>'BASE Y CONFIANZA'!F448</f>
        <v>4103</v>
      </c>
      <c r="G383" s="857">
        <f>'BASE Y CONFIANZA'!G448</f>
        <v>0</v>
      </c>
      <c r="H383" s="857">
        <f>'BASE Y CONFIANZA'!H448</f>
        <v>0</v>
      </c>
      <c r="I383" s="857">
        <f>'BASE Y CONFIANZA'!I448</f>
        <v>0</v>
      </c>
      <c r="J383" s="857">
        <f>'BASE Y CONFIANZA'!J448</f>
        <v>366</v>
      </c>
      <c r="K383" s="857">
        <f>'BASE Y CONFIANZA'!K448</f>
        <v>0</v>
      </c>
      <c r="L383" s="857">
        <f>'BASE Y CONFIANZA'!L448</f>
        <v>0</v>
      </c>
      <c r="M383" s="857">
        <f>'BASE Y CONFIANZA'!M448</f>
        <v>0</v>
      </c>
      <c r="N383" s="856">
        <f>F383+G383+H383+I383-J383+K383-L383-M383</f>
        <v>3737</v>
      </c>
      <c r="O383" s="918"/>
      <c r="P383" s="918"/>
      <c r="Q383" s="918"/>
    </row>
    <row r="384" spans="1:17" s="832" customFormat="1" ht="18.75" customHeight="1">
      <c r="A384" s="852">
        <v>77</v>
      </c>
      <c r="B384" s="853" t="s">
        <v>1330</v>
      </c>
      <c r="C384" s="881" t="s">
        <v>1103</v>
      </c>
      <c r="D384" s="872" t="s">
        <v>403</v>
      </c>
      <c r="E384" s="873">
        <v>15</v>
      </c>
      <c r="F384" s="857">
        <f>EVENTUAL!F282</f>
        <v>2210</v>
      </c>
      <c r="G384" s="857">
        <f>EVENTUAL!G282</f>
        <v>0</v>
      </c>
      <c r="H384" s="857">
        <f>EVENTUAL!H282</f>
        <v>0</v>
      </c>
      <c r="I384" s="857">
        <f>EVENTUAL!I282</f>
        <v>0</v>
      </c>
      <c r="J384" s="857">
        <f>EVENTUAL!J282</f>
        <v>0</v>
      </c>
      <c r="K384" s="857">
        <f>EVENTUAL!K282</f>
        <v>38</v>
      </c>
      <c r="L384" s="857">
        <f>EVENTUAL!L282</f>
        <v>0</v>
      </c>
      <c r="M384" s="857">
        <f>EVENTUAL!M282</f>
        <v>0</v>
      </c>
      <c r="N384" s="856">
        <f>F384+G384+H384+I384-J384+K384-L384-M384</f>
        <v>2248</v>
      </c>
      <c r="O384" s="918"/>
      <c r="P384" s="918"/>
      <c r="Q384" s="918"/>
    </row>
    <row r="385" spans="1:17" s="832" customFormat="1" ht="18.75" customHeight="1">
      <c r="A385" s="858" t="s">
        <v>69</v>
      </c>
      <c r="B385" s="859"/>
      <c r="C385" s="860"/>
      <c r="D385" s="860"/>
      <c r="E385" s="861"/>
      <c r="F385" s="875">
        <f>SUM(F383:F384)</f>
        <v>6313</v>
      </c>
      <c r="G385" s="875">
        <f aca="true" t="shared" si="55" ref="G385:N385">SUM(G383:G384)</f>
        <v>0</v>
      </c>
      <c r="H385" s="875">
        <f t="shared" si="55"/>
        <v>0</v>
      </c>
      <c r="I385" s="875">
        <f t="shared" si="55"/>
        <v>0</v>
      </c>
      <c r="J385" s="875">
        <f t="shared" si="55"/>
        <v>366</v>
      </c>
      <c r="K385" s="875">
        <f t="shared" si="55"/>
        <v>38</v>
      </c>
      <c r="L385" s="875">
        <f t="shared" si="55"/>
        <v>0</v>
      </c>
      <c r="M385" s="875">
        <f t="shared" si="55"/>
        <v>0</v>
      </c>
      <c r="N385" s="875">
        <f t="shared" si="55"/>
        <v>5985</v>
      </c>
      <c r="O385" s="920">
        <f>N383</f>
        <v>3737</v>
      </c>
      <c r="P385" s="920">
        <f>N384</f>
        <v>2248</v>
      </c>
      <c r="Q385" s="918"/>
    </row>
    <row r="386" spans="1:17" s="832" customFormat="1" ht="18.75" customHeight="1">
      <c r="A386" s="847"/>
      <c r="B386" s="848"/>
      <c r="C386" s="849" t="s">
        <v>223</v>
      </c>
      <c r="D386" s="907"/>
      <c r="E386" s="850"/>
      <c r="F386" s="851"/>
      <c r="G386" s="851"/>
      <c r="H386" s="851"/>
      <c r="I386" s="851"/>
      <c r="J386" s="851"/>
      <c r="K386" s="851"/>
      <c r="L386" s="851"/>
      <c r="M386" s="851"/>
      <c r="N386" s="851"/>
      <c r="O386" s="918"/>
      <c r="P386" s="918"/>
      <c r="Q386" s="918"/>
    </row>
    <row r="387" spans="1:17" s="832" customFormat="1" ht="18.75" customHeight="1">
      <c r="A387" s="852">
        <v>1020003</v>
      </c>
      <c r="B387" s="853" t="s">
        <v>679</v>
      </c>
      <c r="C387" s="881" t="s">
        <v>1101</v>
      </c>
      <c r="D387" s="908" t="s">
        <v>680</v>
      </c>
      <c r="E387" s="873">
        <v>15</v>
      </c>
      <c r="F387" s="857">
        <f>'BASE Y CONFIANZA'!F451</f>
        <v>1849</v>
      </c>
      <c r="G387" s="857">
        <f>'BASE Y CONFIANZA'!G451</f>
        <v>0</v>
      </c>
      <c r="H387" s="857">
        <f>'BASE Y CONFIANZA'!H451</f>
        <v>0</v>
      </c>
      <c r="I387" s="857">
        <f>'BASE Y CONFIANZA'!I451</f>
        <v>0</v>
      </c>
      <c r="J387" s="857">
        <f>'BASE Y CONFIANZA'!J451</f>
        <v>79</v>
      </c>
      <c r="K387" s="857">
        <f>'BASE Y CONFIANZA'!K451</f>
        <v>0</v>
      </c>
      <c r="L387" s="857">
        <f>'BASE Y CONFIANZA'!L451</f>
        <v>0</v>
      </c>
      <c r="M387" s="857">
        <f>'BASE Y CONFIANZA'!M451</f>
        <v>0</v>
      </c>
      <c r="N387" s="856">
        <f>F387+G387+H387+I387-J387+K387-L387-M387</f>
        <v>1770</v>
      </c>
      <c r="O387" s="918"/>
      <c r="P387" s="918"/>
      <c r="Q387" s="918"/>
    </row>
    <row r="388" spans="1:17" s="832" customFormat="1" ht="18.75" customHeight="1">
      <c r="A388" s="852">
        <v>10100102</v>
      </c>
      <c r="B388" s="853" t="s">
        <v>557</v>
      </c>
      <c r="C388" s="872" t="s">
        <v>1102</v>
      </c>
      <c r="D388" s="908" t="s">
        <v>2</v>
      </c>
      <c r="E388" s="873">
        <v>15</v>
      </c>
      <c r="F388" s="857">
        <f>'BASE Y CONFIANZA'!F452</f>
        <v>2691</v>
      </c>
      <c r="G388" s="857">
        <f>'BASE Y CONFIANZA'!G452</f>
        <v>0</v>
      </c>
      <c r="H388" s="857">
        <f>'BASE Y CONFIANZA'!H452</f>
        <v>0</v>
      </c>
      <c r="I388" s="857">
        <f>'BASE Y CONFIANZA'!I452</f>
        <v>0</v>
      </c>
      <c r="J388" s="857">
        <f>'BASE Y CONFIANZA'!J452</f>
        <v>43</v>
      </c>
      <c r="K388" s="857">
        <f>'BASE Y CONFIANZA'!K452</f>
        <v>0</v>
      </c>
      <c r="L388" s="857">
        <f>'BASE Y CONFIANZA'!L452</f>
        <v>0</v>
      </c>
      <c r="M388" s="857">
        <f>'BASE Y CONFIANZA'!M452</f>
        <v>0</v>
      </c>
      <c r="N388" s="856">
        <f>F388+G388+H388+I388-J388+K388-L388-M388</f>
        <v>2648</v>
      </c>
      <c r="O388" s="918"/>
      <c r="P388" s="918"/>
      <c r="Q388" s="918"/>
    </row>
    <row r="389" spans="1:17" s="832" customFormat="1" ht="18.75" customHeight="1">
      <c r="A389" s="858" t="s">
        <v>69</v>
      </c>
      <c r="B389" s="859"/>
      <c r="C389" s="860"/>
      <c r="D389" s="860"/>
      <c r="E389" s="861"/>
      <c r="F389" s="875">
        <f>SUM(F387:F388)</f>
        <v>4540</v>
      </c>
      <c r="G389" s="875">
        <f aca="true" t="shared" si="56" ref="G389:N389">SUM(G387:G388)</f>
        <v>0</v>
      </c>
      <c r="H389" s="875">
        <f t="shared" si="56"/>
        <v>0</v>
      </c>
      <c r="I389" s="875">
        <f t="shared" si="56"/>
        <v>0</v>
      </c>
      <c r="J389" s="875">
        <f t="shared" si="56"/>
        <v>122</v>
      </c>
      <c r="K389" s="875">
        <f t="shared" si="56"/>
        <v>0</v>
      </c>
      <c r="L389" s="875">
        <f t="shared" si="56"/>
        <v>0</v>
      </c>
      <c r="M389" s="875">
        <f t="shared" si="56"/>
        <v>0</v>
      </c>
      <c r="N389" s="875">
        <f t="shared" si="56"/>
        <v>4418</v>
      </c>
      <c r="O389" s="920">
        <f>SUM(N387:N388)</f>
        <v>4418</v>
      </c>
      <c r="P389" s="918"/>
      <c r="Q389" s="918"/>
    </row>
    <row r="390" spans="1:17" s="832" customFormat="1" ht="18.75" customHeight="1">
      <c r="A390" s="847"/>
      <c r="B390" s="848"/>
      <c r="C390" s="849" t="s">
        <v>445</v>
      </c>
      <c r="D390" s="907"/>
      <c r="E390" s="850"/>
      <c r="F390" s="851"/>
      <c r="G390" s="851"/>
      <c r="H390" s="851"/>
      <c r="I390" s="851"/>
      <c r="J390" s="851"/>
      <c r="K390" s="851"/>
      <c r="L390" s="851"/>
      <c r="M390" s="851"/>
      <c r="N390" s="851"/>
      <c r="O390" s="918"/>
      <c r="P390" s="918"/>
      <c r="Q390" s="918"/>
    </row>
    <row r="391" spans="1:17" s="832" customFormat="1" ht="18.75" customHeight="1">
      <c r="A391" s="852">
        <v>1010003</v>
      </c>
      <c r="B391" s="853" t="s">
        <v>677</v>
      </c>
      <c r="C391" s="881" t="s">
        <v>1101</v>
      </c>
      <c r="D391" s="908" t="s">
        <v>678</v>
      </c>
      <c r="E391" s="873">
        <v>15</v>
      </c>
      <c r="F391" s="857">
        <f>'BASE Y CONFIANZA'!F455</f>
        <v>2831</v>
      </c>
      <c r="G391" s="857">
        <f>'BASE Y CONFIANZA'!G455</f>
        <v>0</v>
      </c>
      <c r="H391" s="857">
        <f>'BASE Y CONFIANZA'!H455</f>
        <v>0</v>
      </c>
      <c r="I391" s="857">
        <f>'BASE Y CONFIANZA'!I455</f>
        <v>0</v>
      </c>
      <c r="J391" s="857">
        <f>'BASE Y CONFIANZA'!J455</f>
        <v>59</v>
      </c>
      <c r="K391" s="857">
        <f>'BASE Y CONFIANZA'!K455</f>
        <v>0</v>
      </c>
      <c r="L391" s="857">
        <f>'BASE Y CONFIANZA'!L455</f>
        <v>0</v>
      </c>
      <c r="M391" s="857">
        <f>'BASE Y CONFIANZA'!M455</f>
        <v>0</v>
      </c>
      <c r="N391" s="856">
        <f>F391+G391+H391+I391-J391+K391-L391-M391</f>
        <v>2772</v>
      </c>
      <c r="O391" s="918"/>
      <c r="P391" s="918"/>
      <c r="Q391" s="918"/>
    </row>
    <row r="392" spans="1:17" s="832" customFormat="1" ht="18.75" customHeight="1">
      <c r="A392" s="852">
        <v>2100103</v>
      </c>
      <c r="B392" s="853" t="s">
        <v>79</v>
      </c>
      <c r="C392" s="854" t="s">
        <v>1102</v>
      </c>
      <c r="D392" s="908" t="s">
        <v>80</v>
      </c>
      <c r="E392" s="855">
        <v>15</v>
      </c>
      <c r="F392" s="857">
        <f>'BASE Y CONFIANZA'!F456</f>
        <v>2020</v>
      </c>
      <c r="G392" s="857">
        <f>'BASE Y CONFIANZA'!G456</f>
        <v>0</v>
      </c>
      <c r="H392" s="857">
        <f>'BASE Y CONFIANZA'!H456</f>
        <v>0</v>
      </c>
      <c r="I392" s="857">
        <f>'BASE Y CONFIANZA'!I456</f>
        <v>0</v>
      </c>
      <c r="J392" s="857">
        <f>'BASE Y CONFIANZA'!J456</f>
        <v>0</v>
      </c>
      <c r="K392" s="857">
        <f>'BASE Y CONFIANZA'!K456</f>
        <v>70</v>
      </c>
      <c r="L392" s="857">
        <f>'BASE Y CONFIANZA'!L456</f>
        <v>0</v>
      </c>
      <c r="M392" s="857">
        <f>'BASE Y CONFIANZA'!M456</f>
        <v>0</v>
      </c>
      <c r="N392" s="856">
        <f>F392+G392+H392+I392-J392+K392-L392-M392</f>
        <v>2090</v>
      </c>
      <c r="O392" s="918"/>
      <c r="P392" s="918"/>
      <c r="Q392" s="918"/>
    </row>
    <row r="393" spans="1:17" s="833" customFormat="1" ht="18.75" customHeight="1">
      <c r="A393" s="858" t="s">
        <v>69</v>
      </c>
      <c r="B393" s="859"/>
      <c r="C393" s="860"/>
      <c r="D393" s="860"/>
      <c r="E393" s="861"/>
      <c r="F393" s="875">
        <f>SUM(F391:F392)</f>
        <v>4851</v>
      </c>
      <c r="G393" s="875">
        <f aca="true" t="shared" si="57" ref="G393:N393">SUM(G391:G392)</f>
        <v>0</v>
      </c>
      <c r="H393" s="875">
        <f t="shared" si="57"/>
        <v>0</v>
      </c>
      <c r="I393" s="875">
        <f t="shared" si="57"/>
        <v>0</v>
      </c>
      <c r="J393" s="875">
        <f t="shared" si="57"/>
        <v>59</v>
      </c>
      <c r="K393" s="875">
        <f t="shared" si="57"/>
        <v>70</v>
      </c>
      <c r="L393" s="875">
        <f t="shared" si="57"/>
        <v>0</v>
      </c>
      <c r="M393" s="875">
        <f t="shared" si="57"/>
        <v>0</v>
      </c>
      <c r="N393" s="875">
        <f t="shared" si="57"/>
        <v>4862</v>
      </c>
      <c r="O393" s="953">
        <f>SUM(N391:N392)</f>
        <v>4862</v>
      </c>
      <c r="P393" s="953">
        <v>0</v>
      </c>
      <c r="Q393" s="952"/>
    </row>
    <row r="394" spans="1:17" s="832" customFormat="1" ht="18.75" customHeight="1">
      <c r="A394" s="847"/>
      <c r="B394" s="848"/>
      <c r="C394" s="849" t="s">
        <v>229</v>
      </c>
      <c r="D394" s="907"/>
      <c r="E394" s="850"/>
      <c r="F394" s="851"/>
      <c r="G394" s="851"/>
      <c r="H394" s="851"/>
      <c r="I394" s="851"/>
      <c r="J394" s="851"/>
      <c r="K394" s="851"/>
      <c r="L394" s="851"/>
      <c r="M394" s="851"/>
      <c r="N394" s="851"/>
      <c r="O394" s="918"/>
      <c r="P394" s="918"/>
      <c r="Q394" s="918"/>
    </row>
    <row r="395" spans="1:17" s="832" customFormat="1" ht="18.75" customHeight="1">
      <c r="A395" s="852">
        <v>110002</v>
      </c>
      <c r="B395" s="853" t="s">
        <v>681</v>
      </c>
      <c r="C395" s="881" t="s">
        <v>1101</v>
      </c>
      <c r="D395" s="872" t="s">
        <v>406</v>
      </c>
      <c r="E395" s="873">
        <v>15</v>
      </c>
      <c r="F395" s="857">
        <f>'BASE Y CONFIANZA'!F471</f>
        <v>4103</v>
      </c>
      <c r="G395" s="857">
        <f>'BASE Y CONFIANZA'!G471</f>
        <v>0</v>
      </c>
      <c r="H395" s="857">
        <f>'BASE Y CONFIANZA'!H471</f>
        <v>0</v>
      </c>
      <c r="I395" s="857">
        <f>'BASE Y CONFIANZA'!I471</f>
        <v>0</v>
      </c>
      <c r="J395" s="857">
        <f>'BASE Y CONFIANZA'!J471</f>
        <v>366</v>
      </c>
      <c r="K395" s="857">
        <f>'BASE Y CONFIANZA'!K471</f>
        <v>0</v>
      </c>
      <c r="L395" s="857">
        <f>'BASE Y CONFIANZA'!L471</f>
        <v>0</v>
      </c>
      <c r="M395" s="857">
        <f>'BASE Y CONFIANZA'!M471</f>
        <v>0</v>
      </c>
      <c r="N395" s="856">
        <f>F395+G395+H395+I395-J395+K395-L395-M395</f>
        <v>3737</v>
      </c>
      <c r="O395" s="918"/>
      <c r="P395" s="918"/>
      <c r="Q395" s="918"/>
    </row>
    <row r="396" spans="1:17" s="832" customFormat="1" ht="18.75" customHeight="1">
      <c r="A396" s="852">
        <v>1101001</v>
      </c>
      <c r="B396" s="853" t="s">
        <v>682</v>
      </c>
      <c r="C396" s="881" t="s">
        <v>1101</v>
      </c>
      <c r="D396" s="872" t="s">
        <v>683</v>
      </c>
      <c r="E396" s="873">
        <v>15</v>
      </c>
      <c r="F396" s="857">
        <f>'BASE Y CONFIANZA'!F472</f>
        <v>3467</v>
      </c>
      <c r="G396" s="857">
        <f>'BASE Y CONFIANZA'!G472</f>
        <v>0</v>
      </c>
      <c r="H396" s="857">
        <f>'BASE Y CONFIANZA'!H472</f>
        <v>0</v>
      </c>
      <c r="I396" s="857">
        <f>'BASE Y CONFIANZA'!I472</f>
        <v>0</v>
      </c>
      <c r="J396" s="857">
        <f>'BASE Y CONFIANZA'!J472</f>
        <v>148</v>
      </c>
      <c r="K396" s="857">
        <f>'BASE Y CONFIANZA'!K472</f>
        <v>0</v>
      </c>
      <c r="L396" s="857">
        <f>'BASE Y CONFIANZA'!L472</f>
        <v>0</v>
      </c>
      <c r="M396" s="857">
        <v>0</v>
      </c>
      <c r="N396" s="856">
        <f>F396+G396+H396+I396-J396+K396-L396-M396</f>
        <v>3319</v>
      </c>
      <c r="O396" s="918"/>
      <c r="P396" s="918"/>
      <c r="Q396" s="918"/>
    </row>
    <row r="397" spans="1:17" s="832" customFormat="1" ht="18.75" customHeight="1">
      <c r="A397" s="852">
        <v>3130104</v>
      </c>
      <c r="B397" s="853" t="s">
        <v>106</v>
      </c>
      <c r="C397" s="872" t="s">
        <v>1102</v>
      </c>
      <c r="D397" s="872" t="s">
        <v>53</v>
      </c>
      <c r="E397" s="873">
        <v>15</v>
      </c>
      <c r="F397" s="857">
        <f>'BASE Y CONFIANZA'!F473</f>
        <v>4214</v>
      </c>
      <c r="G397" s="857">
        <f>'BASE Y CONFIANZA'!G473</f>
        <v>0</v>
      </c>
      <c r="H397" s="857">
        <f>'BASE Y CONFIANZA'!H473</f>
        <v>0</v>
      </c>
      <c r="I397" s="857">
        <f>'BASE Y CONFIANZA'!I473</f>
        <v>0</v>
      </c>
      <c r="J397" s="857">
        <f>'BASE Y CONFIANZA'!J473</f>
        <v>383</v>
      </c>
      <c r="K397" s="857">
        <f>'BASE Y CONFIANZA'!K473</f>
        <v>0</v>
      </c>
      <c r="L397" s="857">
        <f>'BASE Y CONFIANZA'!L473</f>
        <v>0</v>
      </c>
      <c r="M397" s="857">
        <v>0</v>
      </c>
      <c r="N397" s="856">
        <f>F397+G397+H397+I397-J397+K397-L397-M397</f>
        <v>3831</v>
      </c>
      <c r="O397" s="918"/>
      <c r="P397" s="918"/>
      <c r="Q397" s="918"/>
    </row>
    <row r="398" spans="1:17" s="832" customFormat="1" ht="18.75" customHeight="1">
      <c r="A398" s="852">
        <v>227</v>
      </c>
      <c r="B398" s="853" t="s">
        <v>779</v>
      </c>
      <c r="C398" s="872" t="s">
        <v>1103</v>
      </c>
      <c r="D398" s="908" t="s">
        <v>446</v>
      </c>
      <c r="E398" s="873">
        <v>15</v>
      </c>
      <c r="F398" s="857">
        <v>4420</v>
      </c>
      <c r="G398" s="857">
        <v>0</v>
      </c>
      <c r="H398" s="857">
        <v>0</v>
      </c>
      <c r="I398" s="857">
        <v>0</v>
      </c>
      <c r="J398" s="857">
        <v>420</v>
      </c>
      <c r="K398" s="857">
        <v>0</v>
      </c>
      <c r="L398" s="857">
        <v>0</v>
      </c>
      <c r="M398" s="857">
        <v>0</v>
      </c>
      <c r="N398" s="856">
        <f>F398+G398+H398+I398-J398+K398-L398-M398</f>
        <v>4000</v>
      </c>
      <c r="O398" s="918"/>
      <c r="P398" s="918"/>
      <c r="Q398" s="918"/>
    </row>
    <row r="399" spans="1:17" s="832" customFormat="1" ht="18.75" customHeight="1">
      <c r="A399" s="852">
        <v>258</v>
      </c>
      <c r="B399" s="853" t="s">
        <v>865</v>
      </c>
      <c r="C399" s="872" t="s">
        <v>1103</v>
      </c>
      <c r="D399" s="908" t="s">
        <v>53</v>
      </c>
      <c r="E399" s="873">
        <v>15</v>
      </c>
      <c r="F399" s="857">
        <v>3109</v>
      </c>
      <c r="G399" s="857">
        <v>0</v>
      </c>
      <c r="H399" s="857">
        <v>0</v>
      </c>
      <c r="I399" s="857">
        <v>0</v>
      </c>
      <c r="J399" s="857">
        <v>109</v>
      </c>
      <c r="K399" s="857">
        <v>0</v>
      </c>
      <c r="L399" s="857">
        <v>0</v>
      </c>
      <c r="M399" s="857">
        <v>0</v>
      </c>
      <c r="N399" s="856">
        <f>F399+G399+H399+I399-J399+K399-L399-M399</f>
        <v>3000</v>
      </c>
      <c r="O399" s="918"/>
      <c r="P399" s="918"/>
      <c r="Q399" s="918"/>
    </row>
    <row r="400" spans="1:17" s="832" customFormat="1" ht="18.75" customHeight="1">
      <c r="A400" s="885" t="s">
        <v>69</v>
      </c>
      <c r="B400" s="891"/>
      <c r="C400" s="897"/>
      <c r="D400" s="897"/>
      <c r="E400" s="898"/>
      <c r="F400" s="890">
        <f>SUM(F395:F399)</f>
        <v>19313</v>
      </c>
      <c r="G400" s="890">
        <f aca="true" t="shared" si="58" ref="G400:N400">SUM(G395:G399)</f>
        <v>0</v>
      </c>
      <c r="H400" s="890">
        <f t="shared" si="58"/>
        <v>0</v>
      </c>
      <c r="I400" s="890">
        <f t="shared" si="58"/>
        <v>0</v>
      </c>
      <c r="J400" s="890">
        <f t="shared" si="58"/>
        <v>1426</v>
      </c>
      <c r="K400" s="890">
        <f t="shared" si="58"/>
        <v>0</v>
      </c>
      <c r="L400" s="890">
        <f t="shared" si="58"/>
        <v>0</v>
      </c>
      <c r="M400" s="890">
        <f t="shared" si="58"/>
        <v>0</v>
      </c>
      <c r="N400" s="890">
        <f t="shared" si="58"/>
        <v>17887</v>
      </c>
      <c r="O400" s="920">
        <f>SUM(N395:N397)</f>
        <v>10887</v>
      </c>
      <c r="P400" s="920">
        <f>SUM(N398:N399)</f>
        <v>7000</v>
      </c>
      <c r="Q400" s="918"/>
    </row>
    <row r="401" spans="1:17" s="832" customFormat="1" ht="18.75" customHeight="1">
      <c r="A401" s="847"/>
      <c r="B401" s="901" t="s">
        <v>230</v>
      </c>
      <c r="C401" s="849" t="s">
        <v>230</v>
      </c>
      <c r="D401" s="907"/>
      <c r="E401" s="850"/>
      <c r="F401" s="851"/>
      <c r="G401" s="851"/>
      <c r="H401" s="851"/>
      <c r="I401" s="851"/>
      <c r="J401" s="851"/>
      <c r="K401" s="851"/>
      <c r="L401" s="851"/>
      <c r="M401" s="851"/>
      <c r="N401" s="851"/>
      <c r="O401" s="918"/>
      <c r="P401" s="918"/>
      <c r="Q401" s="918"/>
    </row>
    <row r="402" spans="1:17" s="832" customFormat="1" ht="18.75" customHeight="1">
      <c r="A402" s="852">
        <v>8100204</v>
      </c>
      <c r="B402" s="853" t="s">
        <v>210</v>
      </c>
      <c r="C402" s="872" t="s">
        <v>1102</v>
      </c>
      <c r="D402" s="872" t="s">
        <v>10</v>
      </c>
      <c r="E402" s="873">
        <v>15</v>
      </c>
      <c r="F402" s="857">
        <f>'BASE Y CONFIANZA'!F476</f>
        <v>3354</v>
      </c>
      <c r="G402" s="857">
        <f>'BASE Y CONFIANZA'!G476</f>
        <v>1500</v>
      </c>
      <c r="H402" s="857">
        <f>'BASE Y CONFIANZA'!H476</f>
        <v>0</v>
      </c>
      <c r="I402" s="857">
        <f>'BASE Y CONFIANZA'!I476</f>
        <v>0</v>
      </c>
      <c r="J402" s="857">
        <f>'BASE Y CONFIANZA'!J476</f>
        <v>136</v>
      </c>
      <c r="K402" s="857">
        <f>'BASE Y CONFIANZA'!K476</f>
        <v>0</v>
      </c>
      <c r="L402" s="857">
        <f>'BASE Y CONFIANZA'!L476</f>
        <v>0</v>
      </c>
      <c r="M402" s="857">
        <f>'BASE Y CONFIANZA'!M476</f>
        <v>0</v>
      </c>
      <c r="N402" s="857">
        <f>'BASE Y CONFIANZA'!N476</f>
        <v>4718</v>
      </c>
      <c r="O402" s="918"/>
      <c r="P402" s="918"/>
      <c r="Q402" s="918"/>
    </row>
    <row r="403" spans="1:17" s="832" customFormat="1" ht="18.75" customHeight="1">
      <c r="A403" s="852">
        <v>11100206</v>
      </c>
      <c r="B403" s="853" t="s">
        <v>455</v>
      </c>
      <c r="C403" s="872" t="s">
        <v>1102</v>
      </c>
      <c r="D403" s="872" t="s">
        <v>10</v>
      </c>
      <c r="E403" s="873">
        <v>15</v>
      </c>
      <c r="F403" s="857">
        <f>'BASE Y CONFIANZA'!F477</f>
        <v>2621</v>
      </c>
      <c r="G403" s="857">
        <f>'BASE Y CONFIANZA'!G477</f>
        <v>1700</v>
      </c>
      <c r="H403" s="857">
        <f>'BASE Y CONFIANZA'!H477</f>
        <v>0</v>
      </c>
      <c r="I403" s="857">
        <f>'BASE Y CONFIANZA'!I477</f>
        <v>0</v>
      </c>
      <c r="J403" s="857">
        <f>'BASE Y CONFIANZA'!J477</f>
        <v>21</v>
      </c>
      <c r="K403" s="857">
        <f>'BASE Y CONFIANZA'!K477</f>
        <v>0</v>
      </c>
      <c r="L403" s="857">
        <f>'BASE Y CONFIANZA'!L477</f>
        <v>0</v>
      </c>
      <c r="M403" s="857">
        <f>'BASE Y CONFIANZA'!M477</f>
        <v>0</v>
      </c>
      <c r="N403" s="857">
        <f>'BASE Y CONFIANZA'!N477</f>
        <v>4300</v>
      </c>
      <c r="O403" s="918"/>
      <c r="P403" s="918"/>
      <c r="Q403" s="918"/>
    </row>
    <row r="404" spans="1:17" s="832" customFormat="1" ht="18.75" customHeight="1">
      <c r="A404" s="852">
        <v>11100207</v>
      </c>
      <c r="B404" s="853" t="s">
        <v>47</v>
      </c>
      <c r="C404" s="872" t="s">
        <v>1102</v>
      </c>
      <c r="D404" s="872" t="s">
        <v>11</v>
      </c>
      <c r="E404" s="873">
        <v>15</v>
      </c>
      <c r="F404" s="857">
        <f>'BASE Y CONFIANZA'!F478</f>
        <v>2509</v>
      </c>
      <c r="G404" s="857">
        <f>'BASE Y CONFIANZA'!G478</f>
        <v>0</v>
      </c>
      <c r="H404" s="857">
        <f>'BASE Y CONFIANZA'!H478</f>
        <v>0</v>
      </c>
      <c r="I404" s="857">
        <f>'BASE Y CONFIANZA'!I478</f>
        <v>0</v>
      </c>
      <c r="J404" s="857">
        <f>'BASE Y CONFIANZA'!J478</f>
        <v>9</v>
      </c>
      <c r="K404" s="857">
        <f>'BASE Y CONFIANZA'!K478</f>
        <v>0</v>
      </c>
      <c r="L404" s="857">
        <f>'BASE Y CONFIANZA'!L478</f>
        <v>0</v>
      </c>
      <c r="M404" s="857">
        <f>'BASE Y CONFIANZA'!M478</f>
        <v>0</v>
      </c>
      <c r="N404" s="857">
        <f>'BASE Y CONFIANZA'!N478</f>
        <v>2500</v>
      </c>
      <c r="O404" s="918"/>
      <c r="P404" s="918"/>
      <c r="Q404" s="918"/>
    </row>
    <row r="405" spans="1:17" s="832" customFormat="1" ht="18.75" customHeight="1">
      <c r="A405" s="852">
        <v>11100208</v>
      </c>
      <c r="B405" s="853" t="s">
        <v>235</v>
      </c>
      <c r="C405" s="872" t="s">
        <v>1102</v>
      </c>
      <c r="D405" s="872" t="s">
        <v>9</v>
      </c>
      <c r="E405" s="873">
        <v>15</v>
      </c>
      <c r="F405" s="857">
        <f>'BASE Y CONFIANZA'!F479</f>
        <v>2746</v>
      </c>
      <c r="G405" s="857">
        <f>'BASE Y CONFIANZA'!G479</f>
        <v>1950</v>
      </c>
      <c r="H405" s="857">
        <f>'BASE Y CONFIANZA'!H479</f>
        <v>0</v>
      </c>
      <c r="I405" s="857">
        <f>'BASE Y CONFIANZA'!I479</f>
        <v>0</v>
      </c>
      <c r="J405" s="857">
        <f>'BASE Y CONFIANZA'!J479</f>
        <v>49</v>
      </c>
      <c r="K405" s="857">
        <f>'BASE Y CONFIANZA'!K479</f>
        <v>0</v>
      </c>
      <c r="L405" s="857">
        <f>'BASE Y CONFIANZA'!L479</f>
        <v>0</v>
      </c>
      <c r="M405" s="857">
        <f>'BASE Y CONFIANZA'!M479</f>
        <v>0</v>
      </c>
      <c r="N405" s="857">
        <f>'BASE Y CONFIANZA'!N479</f>
        <v>4647</v>
      </c>
      <c r="O405" s="918"/>
      <c r="P405" s="918"/>
      <c r="Q405" s="918"/>
    </row>
    <row r="406" spans="1:17" s="832" customFormat="1" ht="18.75" customHeight="1">
      <c r="A406" s="852">
        <v>11100306</v>
      </c>
      <c r="B406" s="853" t="s">
        <v>241</v>
      </c>
      <c r="C406" s="872" t="s">
        <v>1102</v>
      </c>
      <c r="D406" s="872" t="s">
        <v>9</v>
      </c>
      <c r="E406" s="873">
        <v>15</v>
      </c>
      <c r="F406" s="857">
        <f>'BASE Y CONFIANZA'!F480</f>
        <v>1993</v>
      </c>
      <c r="G406" s="857">
        <f>'BASE Y CONFIANZA'!G480</f>
        <v>2200</v>
      </c>
      <c r="H406" s="857">
        <f>'BASE Y CONFIANZA'!H480</f>
        <v>0</v>
      </c>
      <c r="I406" s="857">
        <f>'BASE Y CONFIANZA'!I480</f>
        <v>0</v>
      </c>
      <c r="J406" s="857">
        <f>'BASE Y CONFIANZA'!J480</f>
        <v>0</v>
      </c>
      <c r="K406" s="857">
        <f>'BASE Y CONFIANZA'!K480</f>
        <v>72</v>
      </c>
      <c r="L406" s="857">
        <f>'BASE Y CONFIANZA'!L480</f>
        <v>0</v>
      </c>
      <c r="M406" s="857">
        <f>'BASE Y CONFIANZA'!M480</f>
        <v>0</v>
      </c>
      <c r="N406" s="857">
        <f>'BASE Y CONFIANZA'!N480</f>
        <v>4265</v>
      </c>
      <c r="O406" s="918"/>
      <c r="P406" s="918"/>
      <c r="Q406" s="918"/>
    </row>
    <row r="407" spans="1:17" s="832" customFormat="1" ht="18.75" customHeight="1">
      <c r="A407" s="852">
        <v>11100307</v>
      </c>
      <c r="B407" s="853" t="s">
        <v>243</v>
      </c>
      <c r="C407" s="872" t="s">
        <v>1102</v>
      </c>
      <c r="D407" s="872" t="s">
        <v>11</v>
      </c>
      <c r="E407" s="873">
        <v>15</v>
      </c>
      <c r="F407" s="857">
        <f>'BASE Y CONFIANZA'!F481</f>
        <v>1837</v>
      </c>
      <c r="G407" s="857">
        <f>'BASE Y CONFIANZA'!G481</f>
        <v>0</v>
      </c>
      <c r="H407" s="857">
        <f>'BASE Y CONFIANZA'!H481</f>
        <v>0</v>
      </c>
      <c r="I407" s="857">
        <f>'BASE Y CONFIANZA'!I481</f>
        <v>0</v>
      </c>
      <c r="J407" s="857">
        <f>'BASE Y CONFIANZA'!J481</f>
        <v>0</v>
      </c>
      <c r="K407" s="857">
        <f>'BASE Y CONFIANZA'!K481</f>
        <v>82</v>
      </c>
      <c r="L407" s="857">
        <f>'BASE Y CONFIANZA'!L481</f>
        <v>0</v>
      </c>
      <c r="M407" s="857">
        <f>'BASE Y CONFIANZA'!M481</f>
        <v>0</v>
      </c>
      <c r="N407" s="857">
        <f>'BASE Y CONFIANZA'!N481</f>
        <v>1919</v>
      </c>
      <c r="O407" s="918"/>
      <c r="P407" s="918"/>
      <c r="Q407" s="918"/>
    </row>
    <row r="408" spans="1:17" s="832" customFormat="1" ht="18.75" customHeight="1">
      <c r="A408" s="852">
        <v>11100308</v>
      </c>
      <c r="B408" s="853" t="s">
        <v>245</v>
      </c>
      <c r="C408" s="872" t="s">
        <v>1102</v>
      </c>
      <c r="D408" s="872" t="s">
        <v>11</v>
      </c>
      <c r="E408" s="873">
        <v>15</v>
      </c>
      <c r="F408" s="857">
        <f>'BASE Y CONFIANZA'!F482</f>
        <v>1837</v>
      </c>
      <c r="G408" s="857">
        <f>'BASE Y CONFIANZA'!G482</f>
        <v>0</v>
      </c>
      <c r="H408" s="857">
        <f>'BASE Y CONFIANZA'!H482</f>
        <v>0</v>
      </c>
      <c r="I408" s="857">
        <f>'BASE Y CONFIANZA'!I482</f>
        <v>0</v>
      </c>
      <c r="J408" s="857">
        <f>'BASE Y CONFIANZA'!J482</f>
        <v>0</v>
      </c>
      <c r="K408" s="857">
        <f>'BASE Y CONFIANZA'!K482</f>
        <v>82</v>
      </c>
      <c r="L408" s="857">
        <f>'BASE Y CONFIANZA'!L482</f>
        <v>0</v>
      </c>
      <c r="M408" s="857">
        <f>'BASE Y CONFIANZA'!M482</f>
        <v>0</v>
      </c>
      <c r="N408" s="857">
        <f>'BASE Y CONFIANZA'!N482</f>
        <v>1919</v>
      </c>
      <c r="O408" s="918"/>
      <c r="P408" s="918"/>
      <c r="Q408" s="918"/>
    </row>
    <row r="409" spans="1:17" s="832" customFormat="1" ht="18.75" customHeight="1">
      <c r="A409" s="852">
        <v>11100310</v>
      </c>
      <c r="B409" s="853" t="s">
        <v>247</v>
      </c>
      <c r="C409" s="872" t="s">
        <v>1102</v>
      </c>
      <c r="D409" s="872" t="s">
        <v>10</v>
      </c>
      <c r="E409" s="873">
        <v>15</v>
      </c>
      <c r="F409" s="857">
        <f>'BASE Y CONFIANZA'!F483</f>
        <v>2113</v>
      </c>
      <c r="G409" s="857">
        <f>'BASE Y CONFIANZA'!G483</f>
        <v>0</v>
      </c>
      <c r="H409" s="857">
        <f>'BASE Y CONFIANZA'!H483</f>
        <v>0</v>
      </c>
      <c r="I409" s="857">
        <f>'BASE Y CONFIANZA'!I483</f>
        <v>0</v>
      </c>
      <c r="J409" s="857">
        <f>'BASE Y CONFIANZA'!J483</f>
        <v>0</v>
      </c>
      <c r="K409" s="857">
        <f>'BASE Y CONFIANZA'!K483</f>
        <v>63</v>
      </c>
      <c r="L409" s="857">
        <f>'BASE Y CONFIANZA'!L483</f>
        <v>0</v>
      </c>
      <c r="M409" s="857">
        <f>'BASE Y CONFIANZA'!M483</f>
        <v>0</v>
      </c>
      <c r="N409" s="857">
        <f>'BASE Y CONFIANZA'!N483</f>
        <v>2176</v>
      </c>
      <c r="O409" s="918"/>
      <c r="P409" s="918"/>
      <c r="Q409" s="918"/>
    </row>
    <row r="410" spans="1:17" s="832" customFormat="1" ht="18.75" customHeight="1">
      <c r="A410" s="852">
        <v>11100315</v>
      </c>
      <c r="B410" s="853" t="s">
        <v>253</v>
      </c>
      <c r="C410" s="872" t="s">
        <v>1102</v>
      </c>
      <c r="D410" s="872" t="s">
        <v>10</v>
      </c>
      <c r="E410" s="873">
        <v>15</v>
      </c>
      <c r="F410" s="857">
        <f>'BASE Y CONFIANZA'!F495</f>
        <v>1837</v>
      </c>
      <c r="G410" s="857">
        <f>'BASE Y CONFIANZA'!G495</f>
        <v>0</v>
      </c>
      <c r="H410" s="857">
        <f>'BASE Y CONFIANZA'!H495</f>
        <v>0</v>
      </c>
      <c r="I410" s="857">
        <f>'BASE Y CONFIANZA'!I495</f>
        <v>0</v>
      </c>
      <c r="J410" s="857">
        <f>'BASE Y CONFIANZA'!J495</f>
        <v>0</v>
      </c>
      <c r="K410" s="857">
        <f>'BASE Y CONFIANZA'!K495</f>
        <v>82</v>
      </c>
      <c r="L410" s="857">
        <f>'BASE Y CONFIANZA'!L495</f>
        <v>0</v>
      </c>
      <c r="M410" s="857">
        <f>'BASE Y CONFIANZA'!M495</f>
        <v>0</v>
      </c>
      <c r="N410" s="857">
        <f>'BASE Y CONFIANZA'!N495</f>
        <v>1919</v>
      </c>
      <c r="O410" s="918"/>
      <c r="P410" s="918"/>
      <c r="Q410" s="918"/>
    </row>
    <row r="411" spans="1:17" s="832" customFormat="1" ht="18.75" customHeight="1">
      <c r="A411" s="852">
        <v>11100317</v>
      </c>
      <c r="B411" s="853" t="s">
        <v>255</v>
      </c>
      <c r="C411" s="872" t="s">
        <v>1102</v>
      </c>
      <c r="D411" s="872" t="s">
        <v>10</v>
      </c>
      <c r="E411" s="873">
        <v>15</v>
      </c>
      <c r="F411" s="857">
        <f>'BASE Y CONFIANZA'!F496</f>
        <v>2031</v>
      </c>
      <c r="G411" s="857">
        <f>'BASE Y CONFIANZA'!G496</f>
        <v>750</v>
      </c>
      <c r="H411" s="857">
        <f>'BASE Y CONFIANZA'!H496</f>
        <v>0</v>
      </c>
      <c r="I411" s="857">
        <f>'BASE Y CONFIANZA'!I496</f>
        <v>0</v>
      </c>
      <c r="J411" s="857">
        <f>'BASE Y CONFIANZA'!J496</f>
        <v>0</v>
      </c>
      <c r="K411" s="857">
        <f>'BASE Y CONFIANZA'!K496</f>
        <v>70</v>
      </c>
      <c r="L411" s="857">
        <f>'BASE Y CONFIANZA'!L496</f>
        <v>0</v>
      </c>
      <c r="M411" s="857">
        <f>'BASE Y CONFIANZA'!M496</f>
        <v>0</v>
      </c>
      <c r="N411" s="857">
        <f>'BASE Y CONFIANZA'!N496</f>
        <v>2851</v>
      </c>
      <c r="O411" s="918"/>
      <c r="P411" s="918"/>
      <c r="Q411" s="918"/>
    </row>
    <row r="412" spans="1:17" s="832" customFormat="1" ht="18.75" customHeight="1">
      <c r="A412" s="852">
        <v>11100318</v>
      </c>
      <c r="B412" s="853" t="s">
        <v>257</v>
      </c>
      <c r="C412" s="872" t="s">
        <v>1102</v>
      </c>
      <c r="D412" s="872" t="s">
        <v>10</v>
      </c>
      <c r="E412" s="873">
        <v>15</v>
      </c>
      <c r="F412" s="857">
        <f>'BASE Y CONFIANZA'!F497</f>
        <v>1837</v>
      </c>
      <c r="G412" s="857">
        <f>'BASE Y CONFIANZA'!G497</f>
        <v>0</v>
      </c>
      <c r="H412" s="857">
        <f>'BASE Y CONFIANZA'!H497</f>
        <v>0</v>
      </c>
      <c r="I412" s="857">
        <f>'BASE Y CONFIANZA'!I497</f>
        <v>0</v>
      </c>
      <c r="J412" s="857">
        <f>'BASE Y CONFIANZA'!J497</f>
        <v>0</v>
      </c>
      <c r="K412" s="857">
        <f>'BASE Y CONFIANZA'!K497</f>
        <v>82</v>
      </c>
      <c r="L412" s="857">
        <f>'BASE Y CONFIANZA'!L497</f>
        <v>0</v>
      </c>
      <c r="M412" s="857">
        <f>'BASE Y CONFIANZA'!M497</f>
        <v>0</v>
      </c>
      <c r="N412" s="857">
        <f>'BASE Y CONFIANZA'!N497</f>
        <v>1919</v>
      </c>
      <c r="O412" s="918"/>
      <c r="P412" s="918"/>
      <c r="Q412" s="918"/>
    </row>
    <row r="413" spans="1:17" s="832" customFormat="1" ht="18.75" customHeight="1">
      <c r="A413" s="852">
        <v>11100319</v>
      </c>
      <c r="B413" s="853" t="s">
        <v>259</v>
      </c>
      <c r="C413" s="872" t="s">
        <v>1102</v>
      </c>
      <c r="D413" s="872" t="s">
        <v>11</v>
      </c>
      <c r="E413" s="873">
        <v>15</v>
      </c>
      <c r="F413" s="857">
        <f>'BASE Y CONFIANZA'!F498</f>
        <v>2862</v>
      </c>
      <c r="G413" s="857">
        <f>'BASE Y CONFIANZA'!G498</f>
        <v>0</v>
      </c>
      <c r="H413" s="857">
        <f>'BASE Y CONFIANZA'!H498</f>
        <v>0</v>
      </c>
      <c r="I413" s="857">
        <f>'BASE Y CONFIANZA'!I498</f>
        <v>0</v>
      </c>
      <c r="J413" s="857">
        <f>'BASE Y CONFIANZA'!J498</f>
        <v>62</v>
      </c>
      <c r="K413" s="857">
        <f>'BASE Y CONFIANZA'!K498</f>
        <v>0</v>
      </c>
      <c r="L413" s="857">
        <f>'BASE Y CONFIANZA'!L498</f>
        <v>0</v>
      </c>
      <c r="M413" s="857">
        <f>'BASE Y CONFIANZA'!M498</f>
        <v>0</v>
      </c>
      <c r="N413" s="857">
        <f>'BASE Y CONFIANZA'!N498</f>
        <v>2800</v>
      </c>
      <c r="O413" s="918"/>
      <c r="P413" s="918"/>
      <c r="Q413" s="918"/>
    </row>
    <row r="414" spans="1:17" s="832" customFormat="1" ht="18.75" customHeight="1">
      <c r="A414" s="852">
        <v>11100320</v>
      </c>
      <c r="B414" s="853" t="s">
        <v>261</v>
      </c>
      <c r="C414" s="872" t="s">
        <v>1102</v>
      </c>
      <c r="D414" s="872" t="s">
        <v>10</v>
      </c>
      <c r="E414" s="873">
        <v>15</v>
      </c>
      <c r="F414" s="857">
        <f>'BASE Y CONFIANZA'!F499</f>
        <v>1837</v>
      </c>
      <c r="G414" s="857">
        <f>'BASE Y CONFIANZA'!G499</f>
        <v>1200</v>
      </c>
      <c r="H414" s="857">
        <f>'BASE Y CONFIANZA'!H499</f>
        <v>0</v>
      </c>
      <c r="I414" s="857">
        <f>'BASE Y CONFIANZA'!I499</f>
        <v>0</v>
      </c>
      <c r="J414" s="857">
        <f>'BASE Y CONFIANZA'!J499</f>
        <v>0</v>
      </c>
      <c r="K414" s="857">
        <f>'BASE Y CONFIANZA'!K499</f>
        <v>82</v>
      </c>
      <c r="L414" s="857">
        <f>'BASE Y CONFIANZA'!L499</f>
        <v>0</v>
      </c>
      <c r="M414" s="857">
        <f>'BASE Y CONFIANZA'!M499</f>
        <v>0</v>
      </c>
      <c r="N414" s="857">
        <f>'BASE Y CONFIANZA'!N499</f>
        <v>3119</v>
      </c>
      <c r="O414" s="918"/>
      <c r="P414" s="918"/>
      <c r="Q414" s="918"/>
    </row>
    <row r="415" spans="1:17" s="832" customFormat="1" ht="18.75" customHeight="1">
      <c r="A415" s="852">
        <v>11100321</v>
      </c>
      <c r="B415" s="853" t="s">
        <v>263</v>
      </c>
      <c r="C415" s="872" t="s">
        <v>1102</v>
      </c>
      <c r="D415" s="872" t="s">
        <v>11</v>
      </c>
      <c r="E415" s="873">
        <v>15</v>
      </c>
      <c r="F415" s="857">
        <f>'BASE Y CONFIANZA'!F500</f>
        <v>1837</v>
      </c>
      <c r="G415" s="857">
        <f>'BASE Y CONFIANZA'!G500</f>
        <v>0</v>
      </c>
      <c r="H415" s="857">
        <f>'BASE Y CONFIANZA'!H500</f>
        <v>0</v>
      </c>
      <c r="I415" s="857">
        <f>'BASE Y CONFIANZA'!I500</f>
        <v>0</v>
      </c>
      <c r="J415" s="857">
        <f>'BASE Y CONFIANZA'!J500</f>
        <v>0</v>
      </c>
      <c r="K415" s="857">
        <f>'BASE Y CONFIANZA'!K500</f>
        <v>82</v>
      </c>
      <c r="L415" s="857">
        <f>'BASE Y CONFIANZA'!L500</f>
        <v>0</v>
      </c>
      <c r="M415" s="857">
        <f>'BASE Y CONFIANZA'!M500</f>
        <v>0</v>
      </c>
      <c r="N415" s="857">
        <f>'BASE Y CONFIANZA'!N500</f>
        <v>1919</v>
      </c>
      <c r="O415" s="918"/>
      <c r="P415" s="918"/>
      <c r="Q415" s="918"/>
    </row>
    <row r="416" spans="1:17" s="832" customFormat="1" ht="18.75" customHeight="1">
      <c r="A416" s="852">
        <v>11100322</v>
      </c>
      <c r="B416" s="853" t="s">
        <v>265</v>
      </c>
      <c r="C416" s="872" t="s">
        <v>1102</v>
      </c>
      <c r="D416" s="872" t="s">
        <v>11</v>
      </c>
      <c r="E416" s="873">
        <v>15</v>
      </c>
      <c r="F416" s="857">
        <f>'BASE Y CONFIANZA'!F501</f>
        <v>1837</v>
      </c>
      <c r="G416" s="857">
        <f>'BASE Y CONFIANZA'!G501</f>
        <v>0</v>
      </c>
      <c r="H416" s="857">
        <f>'BASE Y CONFIANZA'!H501</f>
        <v>0</v>
      </c>
      <c r="I416" s="857">
        <f>'BASE Y CONFIANZA'!I501</f>
        <v>0</v>
      </c>
      <c r="J416" s="857">
        <f>'BASE Y CONFIANZA'!J501</f>
        <v>0</v>
      </c>
      <c r="K416" s="857">
        <f>'BASE Y CONFIANZA'!K501</f>
        <v>82</v>
      </c>
      <c r="L416" s="857">
        <f>'BASE Y CONFIANZA'!L501</f>
        <v>0</v>
      </c>
      <c r="M416" s="857">
        <f>'BASE Y CONFIANZA'!M501</f>
        <v>0</v>
      </c>
      <c r="N416" s="857">
        <f>'BASE Y CONFIANZA'!N501</f>
        <v>1919</v>
      </c>
      <c r="O416" s="918"/>
      <c r="P416" s="918"/>
      <c r="Q416" s="918"/>
    </row>
    <row r="417" spans="1:17" s="832" customFormat="1" ht="18.75" customHeight="1">
      <c r="A417" s="852">
        <v>11100325</v>
      </c>
      <c r="B417" s="853" t="s">
        <v>268</v>
      </c>
      <c r="C417" s="872" t="s">
        <v>1102</v>
      </c>
      <c r="D417" s="872" t="s">
        <v>10</v>
      </c>
      <c r="E417" s="873">
        <v>15</v>
      </c>
      <c r="F417" s="857">
        <f>'BASE Y CONFIANZA'!F502</f>
        <v>2509</v>
      </c>
      <c r="G417" s="857">
        <f>'BASE Y CONFIANZA'!G502</f>
        <v>1550</v>
      </c>
      <c r="H417" s="857">
        <f>'BASE Y CONFIANZA'!H502</f>
        <v>0</v>
      </c>
      <c r="I417" s="857">
        <f>'BASE Y CONFIANZA'!I502</f>
        <v>0</v>
      </c>
      <c r="J417" s="857">
        <f>'BASE Y CONFIANZA'!J502</f>
        <v>9</v>
      </c>
      <c r="K417" s="857">
        <f>'BASE Y CONFIANZA'!K502</f>
        <v>0</v>
      </c>
      <c r="L417" s="857">
        <f>'BASE Y CONFIANZA'!L502</f>
        <v>350</v>
      </c>
      <c r="M417" s="857">
        <f>'BASE Y CONFIANZA'!M502</f>
        <v>0</v>
      </c>
      <c r="N417" s="857">
        <f>'BASE Y CONFIANZA'!N502</f>
        <v>3700</v>
      </c>
      <c r="O417" s="918"/>
      <c r="P417" s="918"/>
      <c r="Q417" s="918"/>
    </row>
    <row r="418" spans="1:17" s="832" customFormat="1" ht="18.75" customHeight="1">
      <c r="A418" s="852">
        <v>11100326</v>
      </c>
      <c r="B418" s="853" t="s">
        <v>270</v>
      </c>
      <c r="C418" s="872" t="s">
        <v>1102</v>
      </c>
      <c r="D418" s="872" t="s">
        <v>10</v>
      </c>
      <c r="E418" s="873">
        <v>15</v>
      </c>
      <c r="F418" s="857">
        <f>'BASE Y CONFIANZA'!F503</f>
        <v>1837</v>
      </c>
      <c r="G418" s="857">
        <f>'BASE Y CONFIANZA'!G503</f>
        <v>0</v>
      </c>
      <c r="H418" s="857">
        <f>'BASE Y CONFIANZA'!H503</f>
        <v>0</v>
      </c>
      <c r="I418" s="857">
        <f>'BASE Y CONFIANZA'!I503</f>
        <v>0</v>
      </c>
      <c r="J418" s="857">
        <f>'BASE Y CONFIANZA'!J503</f>
        <v>0</v>
      </c>
      <c r="K418" s="857">
        <f>'BASE Y CONFIANZA'!K503</f>
        <v>82</v>
      </c>
      <c r="L418" s="857">
        <f>'BASE Y CONFIANZA'!L503</f>
        <v>0</v>
      </c>
      <c r="M418" s="857">
        <f>'BASE Y CONFIANZA'!M503</f>
        <v>0</v>
      </c>
      <c r="N418" s="857">
        <f>'BASE Y CONFIANZA'!N503</f>
        <v>1919</v>
      </c>
      <c r="O418" s="918"/>
      <c r="P418" s="918"/>
      <c r="Q418" s="918"/>
    </row>
    <row r="419" spans="1:17" s="832" customFormat="1" ht="18.75" customHeight="1">
      <c r="A419" s="852">
        <v>11100329</v>
      </c>
      <c r="B419" s="853" t="s">
        <v>272</v>
      </c>
      <c r="C419" s="872" t="s">
        <v>1102</v>
      </c>
      <c r="D419" s="908" t="s">
        <v>282</v>
      </c>
      <c r="E419" s="873">
        <v>15</v>
      </c>
      <c r="F419" s="857">
        <f>'BASE Y CONFIANZA'!F504</f>
        <v>2995</v>
      </c>
      <c r="G419" s="857">
        <f>'BASE Y CONFIANZA'!G504</f>
        <v>1900</v>
      </c>
      <c r="H419" s="857">
        <f>'BASE Y CONFIANZA'!H504</f>
        <v>0</v>
      </c>
      <c r="I419" s="857">
        <f>'BASE Y CONFIANZA'!I504</f>
        <v>0</v>
      </c>
      <c r="J419" s="857">
        <f>'BASE Y CONFIANZA'!J504</f>
        <v>76</v>
      </c>
      <c r="K419" s="857">
        <f>'BASE Y CONFIANZA'!K504</f>
        <v>0</v>
      </c>
      <c r="L419" s="857">
        <f>'BASE Y CONFIANZA'!L504</f>
        <v>0</v>
      </c>
      <c r="M419" s="857">
        <f>'BASE Y CONFIANZA'!M504</f>
        <v>0</v>
      </c>
      <c r="N419" s="857">
        <f>'BASE Y CONFIANZA'!N504</f>
        <v>4819</v>
      </c>
      <c r="O419" s="918"/>
      <c r="P419" s="918"/>
      <c r="Q419" s="918"/>
    </row>
    <row r="420" spans="1:17" s="833" customFormat="1" ht="18.75" customHeight="1">
      <c r="A420" s="852">
        <v>11100501</v>
      </c>
      <c r="B420" s="853" t="s">
        <v>280</v>
      </c>
      <c r="C420" s="872" t="s">
        <v>1102</v>
      </c>
      <c r="D420" s="872" t="s">
        <v>10</v>
      </c>
      <c r="E420" s="873">
        <v>15</v>
      </c>
      <c r="F420" s="857">
        <f>'BASE Y CONFIANZA'!F505</f>
        <v>2091</v>
      </c>
      <c r="G420" s="857">
        <f>'BASE Y CONFIANZA'!G505</f>
        <v>1500</v>
      </c>
      <c r="H420" s="857">
        <f>'BASE Y CONFIANZA'!H505</f>
        <v>0</v>
      </c>
      <c r="I420" s="857">
        <f>'BASE Y CONFIANZA'!I505</f>
        <v>0</v>
      </c>
      <c r="J420" s="857">
        <f>'BASE Y CONFIANZA'!J505</f>
        <v>0</v>
      </c>
      <c r="K420" s="857">
        <f>'BASE Y CONFIANZA'!K505</f>
        <v>65</v>
      </c>
      <c r="L420" s="857">
        <f>'BASE Y CONFIANZA'!L505</f>
        <v>0</v>
      </c>
      <c r="M420" s="857">
        <f>'BASE Y CONFIANZA'!M505</f>
        <v>0</v>
      </c>
      <c r="N420" s="857">
        <f>'BASE Y CONFIANZA'!N505</f>
        <v>3656</v>
      </c>
      <c r="O420" s="952"/>
      <c r="P420" s="952"/>
      <c r="Q420" s="952"/>
    </row>
    <row r="421" spans="1:17" s="832" customFormat="1" ht="18.75" customHeight="1">
      <c r="A421" s="852">
        <v>11100503</v>
      </c>
      <c r="B421" s="853" t="s">
        <v>850</v>
      </c>
      <c r="C421" s="872" t="s">
        <v>1102</v>
      </c>
      <c r="D421" s="872" t="s">
        <v>11</v>
      </c>
      <c r="E421" s="873">
        <v>15</v>
      </c>
      <c r="F421" s="857">
        <f>'BASE Y CONFIANZA'!F506</f>
        <v>2091</v>
      </c>
      <c r="G421" s="857">
        <f>'BASE Y CONFIANZA'!G506</f>
        <v>0</v>
      </c>
      <c r="H421" s="857">
        <f>'BASE Y CONFIANZA'!H506</f>
        <v>0</v>
      </c>
      <c r="I421" s="857">
        <f>'BASE Y CONFIANZA'!I506</f>
        <v>0</v>
      </c>
      <c r="J421" s="857">
        <f>'BASE Y CONFIANZA'!J506</f>
        <v>0</v>
      </c>
      <c r="K421" s="857">
        <f>'BASE Y CONFIANZA'!K506</f>
        <v>65</v>
      </c>
      <c r="L421" s="857">
        <f>'BASE Y CONFIANZA'!L506</f>
        <v>0</v>
      </c>
      <c r="M421" s="857">
        <f>'BASE Y CONFIANZA'!M506</f>
        <v>0</v>
      </c>
      <c r="N421" s="857">
        <f>'BASE Y CONFIANZA'!N506</f>
        <v>2156</v>
      </c>
      <c r="O421" s="918"/>
      <c r="P421" s="918"/>
      <c r="Q421" s="918"/>
    </row>
    <row r="422" spans="1:17" s="832" customFormat="1" ht="18.75" customHeight="1">
      <c r="A422" s="852">
        <v>11100504</v>
      </c>
      <c r="B422" s="853" t="s">
        <v>286</v>
      </c>
      <c r="C422" s="872" t="s">
        <v>1102</v>
      </c>
      <c r="D422" s="872" t="s">
        <v>282</v>
      </c>
      <c r="E422" s="873">
        <v>15</v>
      </c>
      <c r="F422" s="857">
        <f>'BASE Y CONFIANZA'!F517</f>
        <v>2091</v>
      </c>
      <c r="G422" s="857">
        <f>'BASE Y CONFIANZA'!G517</f>
        <v>0</v>
      </c>
      <c r="H422" s="857">
        <f>'BASE Y CONFIANZA'!H517</f>
        <v>0</v>
      </c>
      <c r="I422" s="857">
        <f>'BASE Y CONFIANZA'!I517</f>
        <v>0</v>
      </c>
      <c r="J422" s="857">
        <f>'BASE Y CONFIANZA'!J517</f>
        <v>0</v>
      </c>
      <c r="K422" s="857">
        <f>'BASE Y CONFIANZA'!K517</f>
        <v>65</v>
      </c>
      <c r="L422" s="857">
        <f>'BASE Y CONFIANZA'!L517</f>
        <v>0</v>
      </c>
      <c r="M422" s="857">
        <f>'BASE Y CONFIANZA'!M517</f>
        <v>0</v>
      </c>
      <c r="N422" s="857">
        <f>'BASE Y CONFIANZA'!N517</f>
        <v>2156</v>
      </c>
      <c r="O422" s="918"/>
      <c r="P422" s="918"/>
      <c r="Q422" s="918"/>
    </row>
    <row r="423" spans="1:17" s="832" customFormat="1" ht="18.75" customHeight="1">
      <c r="A423" s="852">
        <v>11100509</v>
      </c>
      <c r="B423" s="853" t="s">
        <v>290</v>
      </c>
      <c r="C423" s="872" t="s">
        <v>1102</v>
      </c>
      <c r="D423" s="872" t="s">
        <v>10</v>
      </c>
      <c r="E423" s="873">
        <v>15</v>
      </c>
      <c r="F423" s="857">
        <f>'BASE Y CONFIANZA'!F518</f>
        <v>2091</v>
      </c>
      <c r="G423" s="857">
        <f>'BASE Y CONFIANZA'!G518</f>
        <v>0</v>
      </c>
      <c r="H423" s="857">
        <f>'BASE Y CONFIANZA'!H518</f>
        <v>0</v>
      </c>
      <c r="I423" s="857">
        <f>'BASE Y CONFIANZA'!I518</f>
        <v>0</v>
      </c>
      <c r="J423" s="857">
        <f>'BASE Y CONFIANZA'!J518</f>
        <v>0</v>
      </c>
      <c r="K423" s="857">
        <f>'BASE Y CONFIANZA'!K518</f>
        <v>65</v>
      </c>
      <c r="L423" s="857">
        <f>'BASE Y CONFIANZA'!L518</f>
        <v>0</v>
      </c>
      <c r="M423" s="857">
        <f>'BASE Y CONFIANZA'!M518</f>
        <v>0</v>
      </c>
      <c r="N423" s="857">
        <f>'BASE Y CONFIANZA'!N518</f>
        <v>2156</v>
      </c>
      <c r="O423" s="918"/>
      <c r="P423" s="918"/>
      <c r="Q423" s="918"/>
    </row>
    <row r="424" spans="1:17" s="832" customFormat="1" ht="18.75" customHeight="1">
      <c r="A424" s="852">
        <v>15100205</v>
      </c>
      <c r="B424" s="853" t="s">
        <v>329</v>
      </c>
      <c r="C424" s="872" t="s">
        <v>1102</v>
      </c>
      <c r="D424" s="872" t="s">
        <v>11</v>
      </c>
      <c r="E424" s="873">
        <v>15</v>
      </c>
      <c r="F424" s="857">
        <f>'BASE Y CONFIANZA'!F519</f>
        <v>1364</v>
      </c>
      <c r="G424" s="857">
        <f>'BASE Y CONFIANZA'!G519</f>
        <v>0</v>
      </c>
      <c r="H424" s="857">
        <f>'BASE Y CONFIANZA'!H519</f>
        <v>0</v>
      </c>
      <c r="I424" s="857">
        <f>'BASE Y CONFIANZA'!I519</f>
        <v>0</v>
      </c>
      <c r="J424" s="857">
        <f>'BASE Y CONFIANZA'!J519</f>
        <v>0</v>
      </c>
      <c r="K424" s="857">
        <f>'BASE Y CONFIANZA'!K519</f>
        <v>124</v>
      </c>
      <c r="L424" s="857">
        <f>'BASE Y CONFIANZA'!L519</f>
        <v>0</v>
      </c>
      <c r="M424" s="857">
        <f>'BASE Y CONFIANZA'!M519</f>
        <v>0</v>
      </c>
      <c r="N424" s="857">
        <f>'BASE Y CONFIANZA'!N519</f>
        <v>1488</v>
      </c>
      <c r="O424" s="918"/>
      <c r="P424" s="918"/>
      <c r="Q424" s="918"/>
    </row>
    <row r="425" spans="1:17" s="832" customFormat="1" ht="18.75" customHeight="1">
      <c r="A425" s="852">
        <v>9</v>
      </c>
      <c r="B425" s="853" t="s">
        <v>801</v>
      </c>
      <c r="C425" s="872" t="s">
        <v>1103</v>
      </c>
      <c r="D425" s="908" t="s">
        <v>10</v>
      </c>
      <c r="E425" s="873">
        <v>15</v>
      </c>
      <c r="F425" s="857">
        <f>EVENTUAL!F300</f>
        <v>2325</v>
      </c>
      <c r="G425" s="857">
        <f>EVENTUAL!G300</f>
        <v>1500</v>
      </c>
      <c r="H425" s="857">
        <f>EVENTUAL!H300</f>
        <v>0</v>
      </c>
      <c r="I425" s="857">
        <f>EVENTUAL!I300</f>
        <v>0</v>
      </c>
      <c r="J425" s="857">
        <f>EVENTUAL!J300</f>
        <v>0</v>
      </c>
      <c r="K425" s="857">
        <f>EVENTUAL!K300</f>
        <v>26</v>
      </c>
      <c r="L425" s="857">
        <f>EVENTUAL!L300</f>
        <v>0</v>
      </c>
      <c r="M425" s="857">
        <f>EVENTUAL!M300</f>
        <v>0</v>
      </c>
      <c r="N425" s="857">
        <f>EVENTUAL!N300</f>
        <v>3851</v>
      </c>
      <c r="O425" s="918"/>
      <c r="P425" s="918"/>
      <c r="Q425" s="918"/>
    </row>
    <row r="426" spans="1:17" s="832" customFormat="1" ht="18.75" customHeight="1">
      <c r="A426" s="852">
        <v>11</v>
      </c>
      <c r="B426" s="853" t="s">
        <v>1164</v>
      </c>
      <c r="C426" s="872" t="s">
        <v>1103</v>
      </c>
      <c r="D426" s="908" t="s">
        <v>11</v>
      </c>
      <c r="E426" s="873">
        <v>15</v>
      </c>
      <c r="F426" s="857">
        <f>EVENTUAL!F301</f>
        <v>1923</v>
      </c>
      <c r="G426" s="857">
        <f>EVENTUAL!G301</f>
        <v>0</v>
      </c>
      <c r="H426" s="857">
        <f>EVENTUAL!H301</f>
        <v>0</v>
      </c>
      <c r="I426" s="857">
        <f>EVENTUAL!I301</f>
        <v>0</v>
      </c>
      <c r="J426" s="857">
        <f>EVENTUAL!J301</f>
        <v>0</v>
      </c>
      <c r="K426" s="857">
        <f>EVENTUAL!K301</f>
        <v>77</v>
      </c>
      <c r="L426" s="857">
        <f>EVENTUAL!L301</f>
        <v>0</v>
      </c>
      <c r="M426" s="857">
        <f>EVENTUAL!M301</f>
        <v>0</v>
      </c>
      <c r="N426" s="857">
        <f>EVENTUAL!N301</f>
        <v>2000</v>
      </c>
      <c r="O426" s="918"/>
      <c r="P426" s="918"/>
      <c r="Q426" s="918"/>
    </row>
    <row r="427" spans="1:17" s="832" customFormat="1" ht="18.75" customHeight="1">
      <c r="A427" s="852">
        <v>17</v>
      </c>
      <c r="B427" s="853" t="s">
        <v>41</v>
      </c>
      <c r="C427" s="872" t="s">
        <v>1103</v>
      </c>
      <c r="D427" s="908" t="s">
        <v>10</v>
      </c>
      <c r="E427" s="873">
        <v>15</v>
      </c>
      <c r="F427" s="857">
        <f>EVENTUAL!F302</f>
        <v>2293</v>
      </c>
      <c r="G427" s="857">
        <f>EVENTUAL!G302</f>
        <v>1100</v>
      </c>
      <c r="H427" s="857">
        <f>EVENTUAL!H302</f>
        <v>0</v>
      </c>
      <c r="I427" s="857">
        <f>EVENTUAL!I302</f>
        <v>0</v>
      </c>
      <c r="J427" s="857">
        <f>EVENTUAL!J302</f>
        <v>0</v>
      </c>
      <c r="K427" s="857">
        <f>EVENTUAL!K302</f>
        <v>29</v>
      </c>
      <c r="L427" s="857">
        <f>EVENTUAL!L302</f>
        <v>0</v>
      </c>
      <c r="M427" s="857">
        <f>EVENTUAL!M302</f>
        <v>0</v>
      </c>
      <c r="N427" s="857">
        <f>EVENTUAL!N302</f>
        <v>3422</v>
      </c>
      <c r="O427" s="918"/>
      <c r="P427" s="918"/>
      <c r="Q427" s="918"/>
    </row>
    <row r="428" spans="1:17" s="832" customFormat="1" ht="18.75" customHeight="1">
      <c r="A428" s="852">
        <v>27</v>
      </c>
      <c r="B428" s="853" t="s">
        <v>447</v>
      </c>
      <c r="C428" s="872" t="s">
        <v>1103</v>
      </c>
      <c r="D428" s="908" t="s">
        <v>10</v>
      </c>
      <c r="E428" s="873">
        <v>15</v>
      </c>
      <c r="F428" s="857">
        <f>EVENTUAL!F303</f>
        <v>2091</v>
      </c>
      <c r="G428" s="857">
        <f>EVENTUAL!G303</f>
        <v>0</v>
      </c>
      <c r="H428" s="857">
        <f>EVENTUAL!H303</f>
        <v>0</v>
      </c>
      <c r="I428" s="857">
        <f>EVENTUAL!I303</f>
        <v>0</v>
      </c>
      <c r="J428" s="857">
        <f>EVENTUAL!J303</f>
        <v>0</v>
      </c>
      <c r="K428" s="857">
        <f>EVENTUAL!K303</f>
        <v>65</v>
      </c>
      <c r="L428" s="857">
        <f>EVENTUAL!L303</f>
        <v>0</v>
      </c>
      <c r="M428" s="857">
        <f>EVENTUAL!M303</f>
        <v>0</v>
      </c>
      <c r="N428" s="857">
        <f>EVENTUAL!N303</f>
        <v>2156</v>
      </c>
      <c r="O428" s="918"/>
      <c r="P428" s="918"/>
      <c r="Q428" s="918"/>
    </row>
    <row r="429" spans="1:17" s="832" customFormat="1" ht="18.75" customHeight="1">
      <c r="A429" s="852">
        <v>41</v>
      </c>
      <c r="B429" s="853" t="s">
        <v>1213</v>
      </c>
      <c r="C429" s="872" t="s">
        <v>1103</v>
      </c>
      <c r="D429" s="908" t="s">
        <v>10</v>
      </c>
      <c r="E429" s="873">
        <v>15</v>
      </c>
      <c r="F429" s="857">
        <f>EVENTUAL!F304</f>
        <v>2022</v>
      </c>
      <c r="G429" s="857">
        <f>EVENTUAL!G304</f>
        <v>0</v>
      </c>
      <c r="H429" s="857">
        <f>EVENTUAL!H304</f>
        <v>0</v>
      </c>
      <c r="I429" s="857">
        <f>EVENTUAL!I304</f>
        <v>0</v>
      </c>
      <c r="J429" s="857">
        <f>EVENTUAL!J304</f>
        <v>0</v>
      </c>
      <c r="K429" s="857">
        <f>EVENTUAL!K304</f>
        <v>70</v>
      </c>
      <c r="L429" s="857">
        <f>EVENTUAL!L304</f>
        <v>0</v>
      </c>
      <c r="M429" s="857">
        <f>EVENTUAL!M304</f>
        <v>0</v>
      </c>
      <c r="N429" s="857">
        <f>EVENTUAL!N304</f>
        <v>2092</v>
      </c>
      <c r="O429" s="918"/>
      <c r="P429" s="918"/>
      <c r="Q429" s="918"/>
    </row>
    <row r="430" spans="1:17" s="832" customFormat="1" ht="18.75" customHeight="1">
      <c r="A430" s="852">
        <v>49</v>
      </c>
      <c r="B430" s="853" t="s">
        <v>1256</v>
      </c>
      <c r="C430" s="872" t="s">
        <v>1103</v>
      </c>
      <c r="D430" s="908" t="s">
        <v>11</v>
      </c>
      <c r="E430" s="873">
        <v>15</v>
      </c>
      <c r="F430" s="857">
        <f>EVENTUAL!F305</f>
        <v>1838</v>
      </c>
      <c r="G430" s="857">
        <f>EVENTUAL!G305</f>
        <v>0</v>
      </c>
      <c r="H430" s="857">
        <f>EVENTUAL!H305</f>
        <v>0</v>
      </c>
      <c r="I430" s="857">
        <f>EVENTUAL!I305</f>
        <v>0</v>
      </c>
      <c r="J430" s="857">
        <f>EVENTUAL!J305</f>
        <v>0</v>
      </c>
      <c r="K430" s="857">
        <f>EVENTUAL!K305</f>
        <v>82</v>
      </c>
      <c r="L430" s="857">
        <f>EVENTUAL!L305</f>
        <v>0</v>
      </c>
      <c r="M430" s="857">
        <f>EVENTUAL!M305</f>
        <v>0</v>
      </c>
      <c r="N430" s="857">
        <f>EVENTUAL!N305</f>
        <v>1920</v>
      </c>
      <c r="O430" s="918"/>
      <c r="P430" s="918"/>
      <c r="Q430" s="918"/>
    </row>
    <row r="431" spans="1:17" s="832" customFormat="1" ht="18.75" customHeight="1">
      <c r="A431" s="852">
        <v>54</v>
      </c>
      <c r="B431" s="853" t="s">
        <v>1313</v>
      </c>
      <c r="C431" s="872" t="s">
        <v>1103</v>
      </c>
      <c r="D431" s="908" t="s">
        <v>488</v>
      </c>
      <c r="E431" s="873">
        <v>15</v>
      </c>
      <c r="F431" s="857">
        <f>EVENTUAL!F306</f>
        <v>2509</v>
      </c>
      <c r="G431" s="857">
        <f>EVENTUAL!G306</f>
        <v>0</v>
      </c>
      <c r="H431" s="857">
        <f>EVENTUAL!H306</f>
        <v>0</v>
      </c>
      <c r="I431" s="857">
        <f>EVENTUAL!I306</f>
        <v>0</v>
      </c>
      <c r="J431" s="857">
        <f>EVENTUAL!J306</f>
        <v>9</v>
      </c>
      <c r="K431" s="857">
        <f>EVENTUAL!K306</f>
        <v>0</v>
      </c>
      <c r="L431" s="857">
        <f>EVENTUAL!L306</f>
        <v>450</v>
      </c>
      <c r="M431" s="857">
        <f>EVENTUAL!M306</f>
        <v>0</v>
      </c>
      <c r="N431" s="857">
        <f>EVENTUAL!N306</f>
        <v>2050</v>
      </c>
      <c r="O431" s="918"/>
      <c r="P431" s="918"/>
      <c r="Q431" s="918"/>
    </row>
    <row r="432" spans="1:17" s="832" customFormat="1" ht="18.75" customHeight="1">
      <c r="A432" s="852">
        <v>59</v>
      </c>
      <c r="B432" s="853" t="s">
        <v>1305</v>
      </c>
      <c r="C432" s="872" t="s">
        <v>1103</v>
      </c>
      <c r="D432" s="908" t="s">
        <v>488</v>
      </c>
      <c r="E432" s="873">
        <v>15</v>
      </c>
      <c r="F432" s="857">
        <f>EVENTUAL!F307</f>
        <v>2509</v>
      </c>
      <c r="G432" s="857">
        <f>EVENTUAL!G307</f>
        <v>1500</v>
      </c>
      <c r="H432" s="857">
        <f>EVENTUAL!H307</f>
        <v>0</v>
      </c>
      <c r="I432" s="857">
        <f>EVENTUAL!I307</f>
        <v>0</v>
      </c>
      <c r="J432" s="857">
        <f>EVENTUAL!J307</f>
        <v>9</v>
      </c>
      <c r="K432" s="857">
        <f>EVENTUAL!K307</f>
        <v>0</v>
      </c>
      <c r="L432" s="857">
        <f>EVENTUAL!L307</f>
        <v>0</v>
      </c>
      <c r="M432" s="857">
        <f>EVENTUAL!M307</f>
        <v>0</v>
      </c>
      <c r="N432" s="857">
        <f>EVENTUAL!N307</f>
        <v>4000</v>
      </c>
      <c r="O432" s="918"/>
      <c r="P432" s="918"/>
      <c r="Q432" s="918"/>
    </row>
    <row r="433" spans="1:17" s="832" customFormat="1" ht="18.75" customHeight="1">
      <c r="A433" s="852">
        <v>76</v>
      </c>
      <c r="B433" s="853" t="s">
        <v>1332</v>
      </c>
      <c r="C433" s="872" t="s">
        <v>1103</v>
      </c>
      <c r="D433" s="908" t="s">
        <v>10</v>
      </c>
      <c r="E433" s="873">
        <v>15</v>
      </c>
      <c r="F433" s="857">
        <f>EVENTUAL!F308</f>
        <v>1377</v>
      </c>
      <c r="G433" s="857">
        <f>EVENTUAL!G308</f>
        <v>0</v>
      </c>
      <c r="H433" s="857">
        <f>EVENTUAL!H308</f>
        <v>0</v>
      </c>
      <c r="I433" s="857">
        <f>EVENTUAL!I308</f>
        <v>0</v>
      </c>
      <c r="J433" s="857">
        <f>EVENTUAL!J308</f>
        <v>0</v>
      </c>
      <c r="K433" s="857">
        <f>EVENTUAL!K308</f>
        <v>123</v>
      </c>
      <c r="L433" s="857">
        <f>EVENTUAL!L308</f>
        <v>0</v>
      </c>
      <c r="M433" s="857">
        <f>EVENTUAL!M308</f>
        <v>0</v>
      </c>
      <c r="N433" s="857">
        <f>EVENTUAL!N308</f>
        <v>1500</v>
      </c>
      <c r="O433" s="918"/>
      <c r="P433" s="918"/>
      <c r="Q433" s="918"/>
    </row>
    <row r="434" spans="1:17" s="832" customFormat="1" ht="18.75" customHeight="1">
      <c r="A434" s="852">
        <v>85</v>
      </c>
      <c r="B434" s="853" t="s">
        <v>45</v>
      </c>
      <c r="C434" s="872" t="s">
        <v>1103</v>
      </c>
      <c r="D434" s="872" t="s">
        <v>10</v>
      </c>
      <c r="E434" s="873">
        <v>15</v>
      </c>
      <c r="F434" s="857">
        <f>EVENTUAL!F309</f>
        <v>2293</v>
      </c>
      <c r="G434" s="857">
        <f>EVENTUAL!G309</f>
        <v>1500</v>
      </c>
      <c r="H434" s="857">
        <f>EVENTUAL!H309</f>
        <v>0</v>
      </c>
      <c r="I434" s="857">
        <f>EVENTUAL!I309</f>
        <v>0</v>
      </c>
      <c r="J434" s="857">
        <f>EVENTUAL!J309</f>
        <v>0</v>
      </c>
      <c r="K434" s="857">
        <f>EVENTUAL!K309</f>
        <v>29</v>
      </c>
      <c r="L434" s="857">
        <f>EVENTUAL!L309</f>
        <v>0</v>
      </c>
      <c r="M434" s="857">
        <f>EVENTUAL!M309</f>
        <v>0</v>
      </c>
      <c r="N434" s="857">
        <f>EVENTUAL!N309</f>
        <v>3822</v>
      </c>
      <c r="O434" s="918"/>
      <c r="P434" s="918"/>
      <c r="Q434" s="918"/>
    </row>
    <row r="435" spans="1:17" s="832" customFormat="1" ht="18.75" customHeight="1">
      <c r="A435" s="852">
        <v>86</v>
      </c>
      <c r="B435" s="853" t="s">
        <v>57</v>
      </c>
      <c r="C435" s="872" t="s">
        <v>1103</v>
      </c>
      <c r="D435" s="872" t="s">
        <v>10</v>
      </c>
      <c r="E435" s="873">
        <v>15</v>
      </c>
      <c r="F435" s="857">
        <f>EVENTUAL!F310</f>
        <v>2293</v>
      </c>
      <c r="G435" s="857">
        <f>EVENTUAL!G310</f>
        <v>1500</v>
      </c>
      <c r="H435" s="857">
        <f>EVENTUAL!H310</f>
        <v>0</v>
      </c>
      <c r="I435" s="857">
        <f>EVENTUAL!I310</f>
        <v>0</v>
      </c>
      <c r="J435" s="857">
        <f>EVENTUAL!J310</f>
        <v>0</v>
      </c>
      <c r="K435" s="857">
        <f>EVENTUAL!K310</f>
        <v>29</v>
      </c>
      <c r="L435" s="857">
        <f>EVENTUAL!L310</f>
        <v>0</v>
      </c>
      <c r="M435" s="857">
        <f>EVENTUAL!M310</f>
        <v>0</v>
      </c>
      <c r="N435" s="857">
        <f>EVENTUAL!N310</f>
        <v>3822</v>
      </c>
      <c r="O435" s="918"/>
      <c r="P435" s="918"/>
      <c r="Q435" s="918"/>
    </row>
    <row r="436" spans="1:17" s="832" customFormat="1" ht="18.75" customHeight="1">
      <c r="A436" s="852">
        <v>88</v>
      </c>
      <c r="B436" s="853" t="s">
        <v>1348</v>
      </c>
      <c r="C436" s="872" t="s">
        <v>1103</v>
      </c>
      <c r="D436" s="908" t="s">
        <v>9</v>
      </c>
      <c r="E436" s="873">
        <v>15</v>
      </c>
      <c r="F436" s="857">
        <f>EVENTUAL!F311</f>
        <v>3053</v>
      </c>
      <c r="G436" s="857">
        <f>EVENTUAL!G311</f>
        <v>1500</v>
      </c>
      <c r="H436" s="857">
        <f>EVENTUAL!H311</f>
        <v>0</v>
      </c>
      <c r="I436" s="857">
        <f>EVENTUAL!I311</f>
        <v>0</v>
      </c>
      <c r="J436" s="857">
        <f>EVENTUAL!J311</f>
        <v>83</v>
      </c>
      <c r="K436" s="857">
        <f>EVENTUAL!K311</f>
        <v>0</v>
      </c>
      <c r="L436" s="857">
        <f>EVENTUAL!L311</f>
        <v>0</v>
      </c>
      <c r="M436" s="857">
        <f>EVENTUAL!M311</f>
        <v>0</v>
      </c>
      <c r="N436" s="857">
        <f>EVENTUAL!N311</f>
        <v>4470</v>
      </c>
      <c r="O436" s="918"/>
      <c r="P436" s="918"/>
      <c r="Q436" s="918"/>
    </row>
    <row r="437" spans="1:17" s="832" customFormat="1" ht="18.75" customHeight="1">
      <c r="A437" s="852">
        <v>90</v>
      </c>
      <c r="B437" s="853" t="s">
        <v>1351</v>
      </c>
      <c r="C437" s="872" t="s">
        <v>1103</v>
      </c>
      <c r="D437" s="872" t="s">
        <v>11</v>
      </c>
      <c r="E437" s="873">
        <v>15</v>
      </c>
      <c r="F437" s="857">
        <f>EVENTUAL!F323</f>
        <v>1697</v>
      </c>
      <c r="G437" s="857">
        <f>EVENTUAL!G323</f>
        <v>0</v>
      </c>
      <c r="H437" s="857">
        <f>EVENTUAL!H323</f>
        <v>0</v>
      </c>
      <c r="I437" s="857">
        <f>EVENTUAL!I323</f>
        <v>0</v>
      </c>
      <c r="J437" s="857">
        <f>EVENTUAL!J323</f>
        <v>0</v>
      </c>
      <c r="K437" s="857">
        <f>EVENTUAL!K323</f>
        <v>103</v>
      </c>
      <c r="L437" s="857">
        <f>EVENTUAL!L323</f>
        <v>450</v>
      </c>
      <c r="M437" s="857">
        <f>EVENTUAL!M323</f>
        <v>0</v>
      </c>
      <c r="N437" s="857">
        <f>EVENTUAL!N323</f>
        <v>1350</v>
      </c>
      <c r="O437" s="918"/>
      <c r="P437" s="918"/>
      <c r="Q437" s="918"/>
    </row>
    <row r="438" spans="1:17" s="832" customFormat="1" ht="18.75" customHeight="1">
      <c r="A438" s="852">
        <v>93</v>
      </c>
      <c r="B438" s="853" t="s">
        <v>467</v>
      </c>
      <c r="C438" s="872" t="s">
        <v>1103</v>
      </c>
      <c r="D438" s="872" t="s">
        <v>10</v>
      </c>
      <c r="E438" s="873">
        <v>15</v>
      </c>
      <c r="F438" s="857">
        <f>EVENTUAL!F324</f>
        <v>2371</v>
      </c>
      <c r="G438" s="857">
        <f>EVENTUAL!G324</f>
        <v>1050</v>
      </c>
      <c r="H438" s="857">
        <f>EVENTUAL!H324</f>
        <v>0</v>
      </c>
      <c r="I438" s="857">
        <f>EVENTUAL!I324</f>
        <v>0</v>
      </c>
      <c r="J438" s="857">
        <f>EVENTUAL!J324</f>
        <v>0</v>
      </c>
      <c r="K438" s="857">
        <f>EVENTUAL!K324</f>
        <v>6</v>
      </c>
      <c r="L438" s="857">
        <f>EVENTUAL!L324</f>
        <v>0</v>
      </c>
      <c r="M438" s="857">
        <f>EVENTUAL!M324</f>
        <v>0</v>
      </c>
      <c r="N438" s="857">
        <f>EVENTUAL!N324</f>
        <v>3427</v>
      </c>
      <c r="O438" s="918"/>
      <c r="P438" s="918"/>
      <c r="Q438" s="918"/>
    </row>
    <row r="439" spans="1:17" s="832" customFormat="1" ht="18.75" customHeight="1">
      <c r="A439" s="852">
        <v>131</v>
      </c>
      <c r="B439" s="853" t="s">
        <v>1403</v>
      </c>
      <c r="C439" s="872" t="s">
        <v>1103</v>
      </c>
      <c r="D439" s="872" t="s">
        <v>526</v>
      </c>
      <c r="E439" s="873">
        <v>15</v>
      </c>
      <c r="F439" s="857">
        <f>EVENTUAL!F325</f>
        <v>2396</v>
      </c>
      <c r="G439" s="857">
        <f>EVENTUAL!G325</f>
        <v>0</v>
      </c>
      <c r="H439" s="857">
        <f>EVENTUAL!H325</f>
        <v>0</v>
      </c>
      <c r="I439" s="857">
        <f>EVENTUAL!I325</f>
        <v>0</v>
      </c>
      <c r="J439" s="857">
        <f>EVENTUAL!J325</f>
        <v>0</v>
      </c>
      <c r="K439" s="857">
        <f>EVENTUAL!K325</f>
        <v>4</v>
      </c>
      <c r="L439" s="857">
        <f>EVENTUAL!L325</f>
        <v>0</v>
      </c>
      <c r="M439" s="857">
        <f>EVENTUAL!M325</f>
        <v>0</v>
      </c>
      <c r="N439" s="857">
        <f>EVENTUAL!N325</f>
        <v>2400</v>
      </c>
      <c r="O439" s="918"/>
      <c r="P439" s="918"/>
      <c r="Q439" s="918"/>
    </row>
    <row r="440" spans="1:17" s="832" customFormat="1" ht="18.75" customHeight="1">
      <c r="A440" s="852">
        <v>193</v>
      </c>
      <c r="B440" s="853" t="s">
        <v>560</v>
      </c>
      <c r="C440" s="872" t="s">
        <v>1103</v>
      </c>
      <c r="D440" s="872" t="s">
        <v>10</v>
      </c>
      <c r="E440" s="873">
        <v>15</v>
      </c>
      <c r="F440" s="857">
        <f>EVENTUAL!F326</f>
        <v>1147</v>
      </c>
      <c r="G440" s="857">
        <f>EVENTUAL!G326</f>
        <v>0</v>
      </c>
      <c r="H440" s="857">
        <f>EVENTUAL!H326</f>
        <v>0</v>
      </c>
      <c r="I440" s="857">
        <f>EVENTUAL!I326</f>
        <v>0</v>
      </c>
      <c r="J440" s="857">
        <f>EVENTUAL!J326</f>
        <v>0</v>
      </c>
      <c r="K440" s="857">
        <f>EVENTUAL!K326</f>
        <v>138</v>
      </c>
      <c r="L440" s="857">
        <f>EVENTUAL!L326</f>
        <v>0</v>
      </c>
      <c r="M440" s="857">
        <f>EVENTUAL!M326</f>
        <v>0</v>
      </c>
      <c r="N440" s="857">
        <f>EVENTUAL!N326</f>
        <v>1285</v>
      </c>
      <c r="O440" s="918"/>
      <c r="P440" s="918"/>
      <c r="Q440" s="918"/>
    </row>
    <row r="441" spans="1:17" s="832" customFormat="1" ht="18.75" customHeight="1">
      <c r="A441" s="852">
        <v>216</v>
      </c>
      <c r="B441" s="853" t="s">
        <v>615</v>
      </c>
      <c r="C441" s="872" t="s">
        <v>1103</v>
      </c>
      <c r="D441" s="872" t="s">
        <v>11</v>
      </c>
      <c r="E441" s="873">
        <v>15</v>
      </c>
      <c r="F441" s="857">
        <f>EVENTUAL!F327</f>
        <v>1697</v>
      </c>
      <c r="G441" s="857">
        <f>EVENTUAL!G327</f>
        <v>0</v>
      </c>
      <c r="H441" s="857">
        <f>EVENTUAL!H327</f>
        <v>0</v>
      </c>
      <c r="I441" s="857">
        <f>EVENTUAL!I327</f>
        <v>0</v>
      </c>
      <c r="J441" s="857">
        <f>EVENTUAL!J327</f>
        <v>0</v>
      </c>
      <c r="K441" s="857">
        <f>EVENTUAL!K327</f>
        <v>103</v>
      </c>
      <c r="L441" s="857">
        <f>EVENTUAL!L327</f>
        <v>0</v>
      </c>
      <c r="M441" s="857">
        <f>EVENTUAL!M327</f>
        <v>0</v>
      </c>
      <c r="N441" s="857">
        <f>EVENTUAL!N327</f>
        <v>1800</v>
      </c>
      <c r="O441" s="918"/>
      <c r="P441" s="918"/>
      <c r="Q441" s="918"/>
    </row>
    <row r="442" spans="1:17" s="832" customFormat="1" ht="18.75" customHeight="1">
      <c r="A442" s="852">
        <v>249</v>
      </c>
      <c r="B442" s="853" t="s">
        <v>841</v>
      </c>
      <c r="C442" s="872" t="s">
        <v>1103</v>
      </c>
      <c r="D442" s="872" t="s">
        <v>11</v>
      </c>
      <c r="E442" s="873">
        <v>15</v>
      </c>
      <c r="F442" s="857">
        <f>EVENTUAL!F328</f>
        <v>1923</v>
      </c>
      <c r="G442" s="857">
        <f>EVENTUAL!G328</f>
        <v>0</v>
      </c>
      <c r="H442" s="857">
        <f>EVENTUAL!H328</f>
        <v>0</v>
      </c>
      <c r="I442" s="857">
        <f>EVENTUAL!I328</f>
        <v>0</v>
      </c>
      <c r="J442" s="857">
        <f>EVENTUAL!J328</f>
        <v>0</v>
      </c>
      <c r="K442" s="857">
        <f>EVENTUAL!K328</f>
        <v>77</v>
      </c>
      <c r="L442" s="857">
        <f>EVENTUAL!L328</f>
        <v>0</v>
      </c>
      <c r="M442" s="857">
        <f>EVENTUAL!M328</f>
        <v>0</v>
      </c>
      <c r="N442" s="857">
        <f>EVENTUAL!N328</f>
        <v>2000</v>
      </c>
      <c r="O442" s="918"/>
      <c r="P442" s="918"/>
      <c r="Q442" s="918"/>
    </row>
    <row r="443" spans="1:17" s="832" customFormat="1" ht="18.75" customHeight="1">
      <c r="A443" s="852">
        <v>256</v>
      </c>
      <c r="B443" s="853" t="s">
        <v>867</v>
      </c>
      <c r="C443" s="872" t="s">
        <v>1103</v>
      </c>
      <c r="D443" s="872" t="s">
        <v>9</v>
      </c>
      <c r="E443" s="873">
        <v>15</v>
      </c>
      <c r="F443" s="857">
        <f>EVENTUAL!F329</f>
        <v>3109</v>
      </c>
      <c r="G443" s="857">
        <f>EVENTUAL!G329</f>
        <v>1500</v>
      </c>
      <c r="H443" s="857">
        <f>EVENTUAL!H329</f>
        <v>0</v>
      </c>
      <c r="I443" s="857">
        <f>EVENTUAL!I329</f>
        <v>0</v>
      </c>
      <c r="J443" s="857">
        <f>EVENTUAL!J329</f>
        <v>109</v>
      </c>
      <c r="K443" s="857">
        <f>EVENTUAL!K329</f>
        <v>0</v>
      </c>
      <c r="L443" s="857">
        <f>EVENTUAL!L329</f>
        <v>0</v>
      </c>
      <c r="M443" s="857">
        <f>EVENTUAL!M329</f>
        <v>0</v>
      </c>
      <c r="N443" s="857">
        <f>EVENTUAL!N329</f>
        <v>4500</v>
      </c>
      <c r="O443" s="918"/>
      <c r="P443" s="918"/>
      <c r="Q443" s="918"/>
    </row>
    <row r="444" spans="1:17" s="832" customFormat="1" ht="18.75" customHeight="1">
      <c r="A444" s="852">
        <v>266</v>
      </c>
      <c r="B444" s="853" t="s">
        <v>895</v>
      </c>
      <c r="C444" s="872" t="s">
        <v>1103</v>
      </c>
      <c r="D444" s="872" t="s">
        <v>10</v>
      </c>
      <c r="E444" s="873">
        <v>15</v>
      </c>
      <c r="F444" s="857">
        <f>EVENTUAL!F330</f>
        <v>2509</v>
      </c>
      <c r="G444" s="857">
        <f>EVENTUAL!G330</f>
        <v>1050</v>
      </c>
      <c r="H444" s="857">
        <f>EVENTUAL!H330</f>
        <v>0</v>
      </c>
      <c r="I444" s="857">
        <f>EVENTUAL!I330</f>
        <v>0</v>
      </c>
      <c r="J444" s="857">
        <f>EVENTUAL!J330</f>
        <v>9</v>
      </c>
      <c r="K444" s="857">
        <f>EVENTUAL!K330</f>
        <v>0</v>
      </c>
      <c r="L444" s="857">
        <f>EVENTUAL!L330</f>
        <v>0</v>
      </c>
      <c r="M444" s="857">
        <f>EVENTUAL!M330</f>
        <v>0</v>
      </c>
      <c r="N444" s="857">
        <f>EVENTUAL!N330</f>
        <v>3550</v>
      </c>
      <c r="O444" s="918"/>
      <c r="P444" s="918"/>
      <c r="Q444" s="918"/>
    </row>
    <row r="445" spans="1:17" s="832" customFormat="1" ht="18.75" customHeight="1">
      <c r="A445" s="852">
        <v>294</v>
      </c>
      <c r="B445" s="853" t="s">
        <v>955</v>
      </c>
      <c r="C445" s="872" t="s">
        <v>1103</v>
      </c>
      <c r="D445" s="872" t="s">
        <v>11</v>
      </c>
      <c r="E445" s="873">
        <v>15</v>
      </c>
      <c r="F445" s="857">
        <f>EVENTUAL!F331</f>
        <v>1923</v>
      </c>
      <c r="G445" s="857">
        <f>EVENTUAL!G331</f>
        <v>0</v>
      </c>
      <c r="H445" s="857">
        <f>EVENTUAL!H331</f>
        <v>0</v>
      </c>
      <c r="I445" s="857">
        <f>EVENTUAL!I331</f>
        <v>0</v>
      </c>
      <c r="J445" s="857">
        <f>EVENTUAL!J331</f>
        <v>0</v>
      </c>
      <c r="K445" s="857">
        <f>EVENTUAL!K331</f>
        <v>77</v>
      </c>
      <c r="L445" s="857">
        <f>EVENTUAL!L331</f>
        <v>0</v>
      </c>
      <c r="M445" s="857">
        <f>EVENTUAL!M331</f>
        <v>0</v>
      </c>
      <c r="N445" s="857">
        <f>EVENTUAL!N331</f>
        <v>2000</v>
      </c>
      <c r="O445" s="918"/>
      <c r="P445" s="918"/>
      <c r="Q445" s="918"/>
    </row>
    <row r="446" spans="1:17" s="832" customFormat="1" ht="18.75" customHeight="1">
      <c r="A446" s="852">
        <v>295</v>
      </c>
      <c r="B446" s="853" t="s">
        <v>957</v>
      </c>
      <c r="C446" s="872" t="s">
        <v>1103</v>
      </c>
      <c r="D446" s="872" t="s">
        <v>11</v>
      </c>
      <c r="E446" s="873">
        <v>15</v>
      </c>
      <c r="F446" s="857">
        <f>EVENTUAL!F332</f>
        <v>1923</v>
      </c>
      <c r="G446" s="857">
        <f>EVENTUAL!G332</f>
        <v>0</v>
      </c>
      <c r="H446" s="857">
        <f>EVENTUAL!H332</f>
        <v>0</v>
      </c>
      <c r="I446" s="857">
        <f>EVENTUAL!I332</f>
        <v>0</v>
      </c>
      <c r="J446" s="857">
        <f>EVENTUAL!J332</f>
        <v>0</v>
      </c>
      <c r="K446" s="857">
        <f>EVENTUAL!K332</f>
        <v>77</v>
      </c>
      <c r="L446" s="857">
        <f>EVENTUAL!L332</f>
        <v>0</v>
      </c>
      <c r="M446" s="857">
        <f>EVENTUAL!M332</f>
        <v>0</v>
      </c>
      <c r="N446" s="857">
        <f>EVENTUAL!N332</f>
        <v>2000</v>
      </c>
      <c r="O446" s="918"/>
      <c r="P446" s="918"/>
      <c r="Q446" s="918"/>
    </row>
    <row r="447" spans="1:17" s="832" customFormat="1" ht="18.75" customHeight="1">
      <c r="A447" s="852">
        <v>296</v>
      </c>
      <c r="B447" s="853" t="s">
        <v>958</v>
      </c>
      <c r="C447" s="872" t="s">
        <v>1103</v>
      </c>
      <c r="D447" s="872" t="s">
        <v>11</v>
      </c>
      <c r="E447" s="873">
        <v>15</v>
      </c>
      <c r="F447" s="857">
        <f>EVENTUAL!F333</f>
        <v>1923</v>
      </c>
      <c r="G447" s="857">
        <f>EVENTUAL!G333</f>
        <v>0</v>
      </c>
      <c r="H447" s="857">
        <f>EVENTUAL!H333</f>
        <v>0</v>
      </c>
      <c r="I447" s="857">
        <f>EVENTUAL!I333</f>
        <v>0</v>
      </c>
      <c r="J447" s="857">
        <f>EVENTUAL!J333</f>
        <v>0</v>
      </c>
      <c r="K447" s="857">
        <f>EVENTUAL!K333</f>
        <v>77</v>
      </c>
      <c r="L447" s="857">
        <f>EVENTUAL!L333</f>
        <v>0</v>
      </c>
      <c r="M447" s="857">
        <f>EVENTUAL!M333</f>
        <v>0</v>
      </c>
      <c r="N447" s="857">
        <f>EVENTUAL!N333</f>
        <v>2000</v>
      </c>
      <c r="O447" s="918"/>
      <c r="P447" s="918"/>
      <c r="Q447" s="918"/>
    </row>
    <row r="448" spans="1:17" s="832" customFormat="1" ht="18.75" customHeight="1">
      <c r="A448" s="852">
        <v>297</v>
      </c>
      <c r="B448" s="853" t="s">
        <v>959</v>
      </c>
      <c r="C448" s="872" t="s">
        <v>1103</v>
      </c>
      <c r="D448" s="872" t="s">
        <v>11</v>
      </c>
      <c r="E448" s="873">
        <v>15</v>
      </c>
      <c r="F448" s="857">
        <f>EVENTUAL!F334</f>
        <v>1923</v>
      </c>
      <c r="G448" s="857">
        <f>EVENTUAL!G334</f>
        <v>0</v>
      </c>
      <c r="H448" s="857">
        <f>EVENTUAL!H334</f>
        <v>0</v>
      </c>
      <c r="I448" s="857">
        <f>EVENTUAL!I334</f>
        <v>0</v>
      </c>
      <c r="J448" s="857">
        <f>EVENTUAL!J334</f>
        <v>0</v>
      </c>
      <c r="K448" s="857">
        <f>EVENTUAL!K334</f>
        <v>77</v>
      </c>
      <c r="L448" s="857">
        <f>EVENTUAL!L334</f>
        <v>0</v>
      </c>
      <c r="M448" s="857">
        <f>EVENTUAL!M334</f>
        <v>0</v>
      </c>
      <c r="N448" s="857">
        <f>EVENTUAL!N334</f>
        <v>2000</v>
      </c>
      <c r="O448" s="918"/>
      <c r="P448" s="918"/>
      <c r="Q448" s="918"/>
    </row>
    <row r="449" spans="1:17" s="832" customFormat="1" ht="18.75" customHeight="1">
      <c r="A449" s="852">
        <v>303</v>
      </c>
      <c r="B449" s="853" t="s">
        <v>1046</v>
      </c>
      <c r="C449" s="872" t="s">
        <v>1103</v>
      </c>
      <c r="D449" s="872" t="s">
        <v>11</v>
      </c>
      <c r="E449" s="873">
        <v>15</v>
      </c>
      <c r="F449" s="857">
        <f>EVENTUAL!F335</f>
        <v>1923</v>
      </c>
      <c r="G449" s="857">
        <f>EVENTUAL!G335</f>
        <v>0</v>
      </c>
      <c r="H449" s="857">
        <f>EVENTUAL!H335</f>
        <v>0</v>
      </c>
      <c r="I449" s="857">
        <f>EVENTUAL!I335</f>
        <v>0</v>
      </c>
      <c r="J449" s="857">
        <f>EVENTUAL!J335</f>
        <v>0</v>
      </c>
      <c r="K449" s="857">
        <f>EVENTUAL!K335</f>
        <v>77</v>
      </c>
      <c r="L449" s="857">
        <f>EVENTUAL!L335</f>
        <v>0</v>
      </c>
      <c r="M449" s="857">
        <f>EVENTUAL!M335</f>
        <v>0</v>
      </c>
      <c r="N449" s="857">
        <f>EVENTUAL!N335</f>
        <v>2000</v>
      </c>
      <c r="O449" s="918"/>
      <c r="P449" s="918"/>
      <c r="Q449" s="918"/>
    </row>
    <row r="450" spans="1:17" s="832" customFormat="1" ht="18.75" customHeight="1">
      <c r="A450" s="852">
        <v>316</v>
      </c>
      <c r="B450" s="853" t="s">
        <v>1115</v>
      </c>
      <c r="C450" s="872" t="s">
        <v>1103</v>
      </c>
      <c r="D450" s="872" t="s">
        <v>10</v>
      </c>
      <c r="E450" s="873">
        <v>15</v>
      </c>
      <c r="F450" s="857">
        <f>EVENTUAL!F345</f>
        <v>1483</v>
      </c>
      <c r="G450" s="857">
        <f>EVENTUAL!G345</f>
        <v>0</v>
      </c>
      <c r="H450" s="857">
        <f>EVENTUAL!H345</f>
        <v>0</v>
      </c>
      <c r="I450" s="857">
        <f>EVENTUAL!I345</f>
        <v>0</v>
      </c>
      <c r="J450" s="857">
        <f>EVENTUAL!J345</f>
        <v>0</v>
      </c>
      <c r="K450" s="857">
        <f>EVENTUAL!K345</f>
        <v>117</v>
      </c>
      <c r="L450" s="857">
        <f>EVENTUAL!L345</f>
        <v>0</v>
      </c>
      <c r="M450" s="857">
        <f>EVENTUAL!M345</f>
        <v>0</v>
      </c>
      <c r="N450" s="857">
        <f>EVENTUAL!N345</f>
        <v>1600</v>
      </c>
      <c r="O450" s="918"/>
      <c r="P450" s="918"/>
      <c r="Q450" s="918"/>
    </row>
    <row r="451" spans="1:17" s="832" customFormat="1" ht="18.75" customHeight="1">
      <c r="A451" s="852">
        <v>318</v>
      </c>
      <c r="B451" s="853" t="s">
        <v>1126</v>
      </c>
      <c r="C451" s="872" t="s">
        <v>1103</v>
      </c>
      <c r="D451" s="872" t="s">
        <v>10</v>
      </c>
      <c r="E451" s="873">
        <v>15</v>
      </c>
      <c r="F451" s="857">
        <f>EVENTUAL!F346</f>
        <v>1697</v>
      </c>
      <c r="G451" s="857">
        <f>EVENTUAL!G346</f>
        <v>0</v>
      </c>
      <c r="H451" s="857">
        <f>EVENTUAL!H346</f>
        <v>0</v>
      </c>
      <c r="I451" s="857">
        <f>EVENTUAL!I346</f>
        <v>0</v>
      </c>
      <c r="J451" s="857">
        <f>EVENTUAL!J346</f>
        <v>0</v>
      </c>
      <c r="K451" s="857">
        <f>EVENTUAL!K346</f>
        <v>103</v>
      </c>
      <c r="L451" s="857">
        <f>EVENTUAL!L346</f>
        <v>0</v>
      </c>
      <c r="M451" s="857">
        <f>EVENTUAL!M346</f>
        <v>0</v>
      </c>
      <c r="N451" s="857">
        <f>EVENTUAL!N346</f>
        <v>1800</v>
      </c>
      <c r="O451" s="918"/>
      <c r="P451" s="918"/>
      <c r="Q451" s="918"/>
    </row>
    <row r="452" spans="1:17" s="832" customFormat="1" ht="18.75" customHeight="1">
      <c r="A452" s="852">
        <v>321</v>
      </c>
      <c r="B452" s="853" t="s">
        <v>1135</v>
      </c>
      <c r="C452" s="872" t="s">
        <v>1103</v>
      </c>
      <c r="D452" s="872" t="s">
        <v>11</v>
      </c>
      <c r="E452" s="873">
        <v>15</v>
      </c>
      <c r="F452" s="857">
        <f>EVENTUAL!F347</f>
        <v>2396</v>
      </c>
      <c r="G452" s="857">
        <f>EVENTUAL!G347</f>
        <v>0</v>
      </c>
      <c r="H452" s="857">
        <f>EVENTUAL!H347</f>
        <v>0</v>
      </c>
      <c r="I452" s="857">
        <f>EVENTUAL!I347</f>
        <v>0</v>
      </c>
      <c r="J452" s="857">
        <f>EVENTUAL!J347</f>
        <v>0</v>
      </c>
      <c r="K452" s="857">
        <f>EVENTUAL!K347</f>
        <v>4</v>
      </c>
      <c r="L452" s="857">
        <f>EVENTUAL!L347</f>
        <v>0</v>
      </c>
      <c r="M452" s="857">
        <f>EVENTUAL!M347</f>
        <v>0</v>
      </c>
      <c r="N452" s="857">
        <f>EVENTUAL!N347</f>
        <v>2400</v>
      </c>
      <c r="O452" s="918"/>
      <c r="P452" s="918"/>
      <c r="Q452" s="918"/>
    </row>
    <row r="453" spans="1:17" s="832" customFormat="1" ht="18.75" customHeight="1">
      <c r="A453" s="852">
        <v>341</v>
      </c>
      <c r="B453" s="853" t="s">
        <v>1150</v>
      </c>
      <c r="C453" s="872" t="s">
        <v>1103</v>
      </c>
      <c r="D453" s="872" t="s">
        <v>11</v>
      </c>
      <c r="E453" s="873">
        <v>15</v>
      </c>
      <c r="F453" s="857">
        <f>EVENTUAL!F348</f>
        <v>1923</v>
      </c>
      <c r="G453" s="857">
        <f>EVENTUAL!G348</f>
        <v>0</v>
      </c>
      <c r="H453" s="857">
        <f>EVENTUAL!H348</f>
        <v>0</v>
      </c>
      <c r="I453" s="857">
        <f>EVENTUAL!I348</f>
        <v>0</v>
      </c>
      <c r="J453" s="857">
        <f>EVENTUAL!J348</f>
        <v>0</v>
      </c>
      <c r="K453" s="857">
        <f>EVENTUAL!K348</f>
        <v>77</v>
      </c>
      <c r="L453" s="857">
        <f>EVENTUAL!L348</f>
        <v>0</v>
      </c>
      <c r="M453" s="857">
        <f>EVENTUAL!M348</f>
        <v>0</v>
      </c>
      <c r="N453" s="857">
        <f>EVENTUAL!N348</f>
        <v>2000</v>
      </c>
      <c r="O453" s="918"/>
      <c r="P453" s="918"/>
      <c r="Q453" s="918"/>
    </row>
    <row r="454" spans="1:17" s="832" customFormat="1" ht="18.75" customHeight="1">
      <c r="A454" s="885" t="s">
        <v>69</v>
      </c>
      <c r="B454" s="891"/>
      <c r="C454" s="897"/>
      <c r="D454" s="897"/>
      <c r="E454" s="898"/>
      <c r="F454" s="890">
        <f aca="true" t="shared" si="59" ref="F454:N454">SUM(F402:F453)</f>
        <v>110646</v>
      </c>
      <c r="G454" s="890">
        <f t="shared" si="59"/>
        <v>26450</v>
      </c>
      <c r="H454" s="890">
        <f t="shared" si="59"/>
        <v>0</v>
      </c>
      <c r="I454" s="890">
        <f t="shared" si="59"/>
        <v>0</v>
      </c>
      <c r="J454" s="890">
        <f t="shared" si="59"/>
        <v>581</v>
      </c>
      <c r="K454" s="890">
        <f t="shared" si="59"/>
        <v>2892</v>
      </c>
      <c r="L454" s="890">
        <f t="shared" si="59"/>
        <v>1250</v>
      </c>
      <c r="M454" s="890">
        <f t="shared" si="59"/>
        <v>0</v>
      </c>
      <c r="N454" s="890">
        <f t="shared" si="59"/>
        <v>138157</v>
      </c>
      <c r="O454" s="920">
        <f>SUM(N402:N424)</f>
        <v>64940</v>
      </c>
      <c r="P454" s="920">
        <f>SUM(N425:N453)</f>
        <v>73217</v>
      </c>
      <c r="Q454" s="918"/>
    </row>
    <row r="455" spans="1:17" s="832" customFormat="1" ht="18.75" customHeight="1">
      <c r="A455" s="847"/>
      <c r="B455" s="848"/>
      <c r="C455" s="849" t="s">
        <v>279</v>
      </c>
      <c r="D455" s="907"/>
      <c r="E455" s="850"/>
      <c r="F455" s="851"/>
      <c r="G455" s="851"/>
      <c r="H455" s="851"/>
      <c r="I455" s="851"/>
      <c r="J455" s="851"/>
      <c r="K455" s="851"/>
      <c r="L455" s="851"/>
      <c r="M455" s="851"/>
      <c r="N455" s="851"/>
      <c r="O455" s="918"/>
      <c r="P455" s="918"/>
      <c r="Q455" s="918"/>
    </row>
    <row r="456" spans="1:17" s="832" customFormat="1" ht="18.75" customHeight="1">
      <c r="A456" s="852">
        <v>8100206</v>
      </c>
      <c r="B456" s="853" t="s">
        <v>212</v>
      </c>
      <c r="C456" s="872" t="s">
        <v>1102</v>
      </c>
      <c r="D456" s="908" t="s">
        <v>209</v>
      </c>
      <c r="E456" s="873">
        <v>15</v>
      </c>
      <c r="F456" s="857">
        <f>'BASE Y CONFIANZA'!F523</f>
        <v>3354</v>
      </c>
      <c r="G456" s="857">
        <f>'BASE Y CONFIANZA'!G523</f>
        <v>0</v>
      </c>
      <c r="H456" s="857">
        <f>'BASE Y CONFIANZA'!H523</f>
        <v>0</v>
      </c>
      <c r="I456" s="857">
        <f>'BASE Y CONFIANZA'!I523</f>
        <v>0</v>
      </c>
      <c r="J456" s="857">
        <f>'BASE Y CONFIANZA'!J523</f>
        <v>136</v>
      </c>
      <c r="K456" s="857">
        <f>'BASE Y CONFIANZA'!K523</f>
        <v>0</v>
      </c>
      <c r="L456" s="857">
        <f>'BASE Y CONFIANZA'!L523</f>
        <v>0</v>
      </c>
      <c r="M456" s="857">
        <f>'BASE Y CONFIANZA'!M523</f>
        <v>0</v>
      </c>
      <c r="N456" s="857">
        <f>'BASE Y CONFIANZA'!N523</f>
        <v>3218</v>
      </c>
      <c r="O456" s="918"/>
      <c r="P456" s="918"/>
      <c r="Q456" s="918"/>
    </row>
    <row r="457" spans="1:17" s="832" customFormat="1" ht="18.75" customHeight="1">
      <c r="A457" s="852">
        <v>11100323</v>
      </c>
      <c r="B457" s="853" t="s">
        <v>574</v>
      </c>
      <c r="C457" s="872" t="s">
        <v>1102</v>
      </c>
      <c r="D457" s="908" t="s">
        <v>282</v>
      </c>
      <c r="E457" s="873">
        <v>15</v>
      </c>
      <c r="F457" s="857">
        <f>'BASE Y CONFIANZA'!F524</f>
        <v>2184</v>
      </c>
      <c r="G457" s="857">
        <f>'BASE Y CONFIANZA'!G524</f>
        <v>1000</v>
      </c>
      <c r="H457" s="857">
        <f>'BASE Y CONFIANZA'!H524</f>
        <v>0</v>
      </c>
      <c r="I457" s="857">
        <f>'BASE Y CONFIANZA'!I524</f>
        <v>0</v>
      </c>
      <c r="J457" s="857">
        <f>'BASE Y CONFIANZA'!J524</f>
        <v>0</v>
      </c>
      <c r="K457" s="857">
        <f>'BASE Y CONFIANZA'!K524</f>
        <v>55</v>
      </c>
      <c r="L457" s="857">
        <f>'BASE Y CONFIANZA'!L524</f>
        <v>0</v>
      </c>
      <c r="M457" s="857">
        <f>'BASE Y CONFIANZA'!M524</f>
        <v>0</v>
      </c>
      <c r="N457" s="857">
        <f>'BASE Y CONFIANZA'!N524</f>
        <v>3239</v>
      </c>
      <c r="O457" s="918"/>
      <c r="P457" s="918"/>
      <c r="Q457" s="918"/>
    </row>
    <row r="458" spans="1:17" s="832" customFormat="1" ht="18.75" customHeight="1">
      <c r="A458" s="852">
        <v>11100502</v>
      </c>
      <c r="B458" s="853" t="s">
        <v>283</v>
      </c>
      <c r="C458" s="872" t="s">
        <v>1102</v>
      </c>
      <c r="D458" s="908" t="s">
        <v>487</v>
      </c>
      <c r="E458" s="873">
        <v>15</v>
      </c>
      <c r="F458" s="857">
        <f>'BASE Y CONFIANZA'!F525</f>
        <v>3992</v>
      </c>
      <c r="G458" s="857">
        <f>'BASE Y CONFIANZA'!G525</f>
        <v>0</v>
      </c>
      <c r="H458" s="857">
        <f>'BASE Y CONFIANZA'!H525</f>
        <v>0</v>
      </c>
      <c r="I458" s="857">
        <f>'BASE Y CONFIANZA'!I525</f>
        <v>0</v>
      </c>
      <c r="J458" s="857">
        <f>'BASE Y CONFIANZA'!J525</f>
        <v>348</v>
      </c>
      <c r="K458" s="857">
        <f>'BASE Y CONFIANZA'!K525</f>
        <v>0</v>
      </c>
      <c r="L458" s="857">
        <f>'BASE Y CONFIANZA'!L525</f>
        <v>0</v>
      </c>
      <c r="M458" s="857">
        <f>'BASE Y CONFIANZA'!M525</f>
        <v>0</v>
      </c>
      <c r="N458" s="857">
        <f>'BASE Y CONFIANZA'!N525</f>
        <v>3644</v>
      </c>
      <c r="O458" s="918"/>
      <c r="P458" s="918"/>
      <c r="Q458" s="918"/>
    </row>
    <row r="459" spans="1:17" s="832" customFormat="1" ht="18.75" customHeight="1">
      <c r="A459" s="852">
        <v>11100506</v>
      </c>
      <c r="B459" s="853" t="s">
        <v>288</v>
      </c>
      <c r="C459" s="872" t="s">
        <v>1102</v>
      </c>
      <c r="D459" s="908" t="s">
        <v>282</v>
      </c>
      <c r="E459" s="873">
        <v>15</v>
      </c>
      <c r="F459" s="857">
        <f>'BASE Y CONFIANZA'!F526</f>
        <v>2091</v>
      </c>
      <c r="G459" s="857">
        <f>'BASE Y CONFIANZA'!G526</f>
        <v>0</v>
      </c>
      <c r="H459" s="857">
        <f>'BASE Y CONFIANZA'!H526</f>
        <v>0</v>
      </c>
      <c r="I459" s="857">
        <f>'BASE Y CONFIANZA'!I526</f>
        <v>0</v>
      </c>
      <c r="J459" s="857">
        <f>'BASE Y CONFIANZA'!J526</f>
        <v>0</v>
      </c>
      <c r="K459" s="857">
        <f>'BASE Y CONFIANZA'!K526</f>
        <v>65</v>
      </c>
      <c r="L459" s="857">
        <f>'BASE Y CONFIANZA'!L526</f>
        <v>0</v>
      </c>
      <c r="M459" s="857">
        <f>'BASE Y CONFIANZA'!M526</f>
        <v>0</v>
      </c>
      <c r="N459" s="857">
        <f>'BASE Y CONFIANZA'!N526</f>
        <v>2156</v>
      </c>
      <c r="O459" s="918"/>
      <c r="P459" s="918"/>
      <c r="Q459" s="918"/>
    </row>
    <row r="460" spans="1:17" s="832" customFormat="1" ht="18.75" customHeight="1">
      <c r="A460" s="852">
        <v>11100510</v>
      </c>
      <c r="B460" s="853" t="s">
        <v>292</v>
      </c>
      <c r="C460" s="872" t="s">
        <v>1102</v>
      </c>
      <c r="D460" s="872" t="s">
        <v>294</v>
      </c>
      <c r="E460" s="873">
        <v>15</v>
      </c>
      <c r="F460" s="857">
        <f>'BASE Y CONFIANZA'!F527</f>
        <v>2091</v>
      </c>
      <c r="G460" s="857">
        <f>'BASE Y CONFIANZA'!G527</f>
        <v>0</v>
      </c>
      <c r="H460" s="857">
        <f>'BASE Y CONFIANZA'!H527</f>
        <v>0</v>
      </c>
      <c r="I460" s="857">
        <f>'BASE Y CONFIANZA'!I527</f>
        <v>0</v>
      </c>
      <c r="J460" s="857">
        <f>'BASE Y CONFIANZA'!J527</f>
        <v>0</v>
      </c>
      <c r="K460" s="857">
        <f>'BASE Y CONFIANZA'!K527</f>
        <v>65</v>
      </c>
      <c r="L460" s="857">
        <f>'BASE Y CONFIANZA'!L527</f>
        <v>0</v>
      </c>
      <c r="M460" s="857">
        <f>'BASE Y CONFIANZA'!M527</f>
        <v>0</v>
      </c>
      <c r="N460" s="857">
        <f>'BASE Y CONFIANZA'!N527</f>
        <v>2156</v>
      </c>
      <c r="O460" s="918"/>
      <c r="P460" s="918"/>
      <c r="Q460" s="918"/>
    </row>
    <row r="461" spans="1:17" s="832" customFormat="1" ht="18.75" customHeight="1">
      <c r="A461" s="852">
        <v>11100513</v>
      </c>
      <c r="B461" s="853" t="s">
        <v>295</v>
      </c>
      <c r="C461" s="872" t="s">
        <v>1102</v>
      </c>
      <c r="D461" s="872" t="s">
        <v>11</v>
      </c>
      <c r="E461" s="873">
        <v>15</v>
      </c>
      <c r="F461" s="857">
        <f>'BASE Y CONFIANZA'!F528</f>
        <v>2637</v>
      </c>
      <c r="G461" s="857">
        <f>'BASE Y CONFIANZA'!G528</f>
        <v>0</v>
      </c>
      <c r="H461" s="857">
        <f>'BASE Y CONFIANZA'!H528</f>
        <v>0</v>
      </c>
      <c r="I461" s="857">
        <f>'BASE Y CONFIANZA'!I528</f>
        <v>0</v>
      </c>
      <c r="J461" s="857">
        <f>'BASE Y CONFIANZA'!J528</f>
        <v>37</v>
      </c>
      <c r="K461" s="857">
        <f>'BASE Y CONFIANZA'!K528</f>
        <v>0</v>
      </c>
      <c r="L461" s="857">
        <f>'BASE Y CONFIANZA'!L528</f>
        <v>0</v>
      </c>
      <c r="M461" s="857">
        <f>'BASE Y CONFIANZA'!M528</f>
        <v>0</v>
      </c>
      <c r="N461" s="857">
        <f>'BASE Y CONFIANZA'!N528</f>
        <v>2600</v>
      </c>
      <c r="O461" s="918"/>
      <c r="P461" s="918"/>
      <c r="Q461" s="918"/>
    </row>
    <row r="462" spans="1:17" s="832" customFormat="1" ht="18.75" customHeight="1">
      <c r="A462" s="852">
        <v>11100517</v>
      </c>
      <c r="B462" s="853" t="s">
        <v>277</v>
      </c>
      <c r="C462" s="872" t="s">
        <v>1102</v>
      </c>
      <c r="D462" s="872" t="s">
        <v>282</v>
      </c>
      <c r="E462" s="873">
        <v>15</v>
      </c>
      <c r="F462" s="857">
        <f>'BASE Y CONFIANZA'!F529</f>
        <v>4268</v>
      </c>
      <c r="G462" s="857">
        <f>'BASE Y CONFIANZA'!G529</f>
        <v>0</v>
      </c>
      <c r="H462" s="857">
        <f>'BASE Y CONFIANZA'!H529</f>
        <v>0</v>
      </c>
      <c r="I462" s="857">
        <f>'BASE Y CONFIANZA'!I529</f>
        <v>0</v>
      </c>
      <c r="J462" s="857">
        <f>'BASE Y CONFIANZA'!J529</f>
        <v>392</v>
      </c>
      <c r="K462" s="857">
        <f>'BASE Y CONFIANZA'!K529</f>
        <v>0</v>
      </c>
      <c r="L462" s="857">
        <f>'BASE Y CONFIANZA'!L529</f>
        <v>0</v>
      </c>
      <c r="M462" s="857">
        <f>'BASE Y CONFIANZA'!M529</f>
        <v>0</v>
      </c>
      <c r="N462" s="857">
        <f>'BASE Y CONFIANZA'!N529</f>
        <v>3876</v>
      </c>
      <c r="O462" s="918"/>
      <c r="P462" s="918"/>
      <c r="Q462" s="918"/>
    </row>
    <row r="463" spans="1:17" s="832" customFormat="1" ht="18.75" customHeight="1">
      <c r="A463" s="852">
        <v>17100202</v>
      </c>
      <c r="B463" s="853" t="s">
        <v>298</v>
      </c>
      <c r="C463" s="872" t="s">
        <v>1102</v>
      </c>
      <c r="D463" s="872" t="s">
        <v>282</v>
      </c>
      <c r="E463" s="873">
        <v>15</v>
      </c>
      <c r="F463" s="857">
        <f>'BASE Y CONFIANZA'!F530</f>
        <v>3822</v>
      </c>
      <c r="G463" s="857">
        <f>'BASE Y CONFIANZA'!G530</f>
        <v>211</v>
      </c>
      <c r="H463" s="857">
        <f>'BASE Y CONFIANZA'!H530</f>
        <v>0</v>
      </c>
      <c r="I463" s="857">
        <f>'BASE Y CONFIANZA'!I530</f>
        <v>0</v>
      </c>
      <c r="J463" s="857">
        <f>'BASE Y CONFIANZA'!J530</f>
        <v>321</v>
      </c>
      <c r="K463" s="857">
        <f>'BASE Y CONFIANZA'!K530</f>
        <v>0</v>
      </c>
      <c r="L463" s="857">
        <f>'BASE Y CONFIANZA'!L530</f>
        <v>0</v>
      </c>
      <c r="M463" s="857">
        <f>'BASE Y CONFIANZA'!M530</f>
        <v>0</v>
      </c>
      <c r="N463" s="857">
        <f>'BASE Y CONFIANZA'!N530</f>
        <v>3712</v>
      </c>
      <c r="O463" s="918"/>
      <c r="P463" s="918"/>
      <c r="Q463" s="918"/>
    </row>
    <row r="464" spans="1:17" s="832" customFormat="1" ht="18.75" customHeight="1">
      <c r="A464" s="852">
        <v>55</v>
      </c>
      <c r="B464" s="853" t="s">
        <v>397</v>
      </c>
      <c r="C464" s="872" t="s">
        <v>1103</v>
      </c>
      <c r="D464" s="872" t="s">
        <v>282</v>
      </c>
      <c r="E464" s="873">
        <v>15</v>
      </c>
      <c r="F464" s="857">
        <f>EVENTUAL!F352</f>
        <v>1966</v>
      </c>
      <c r="G464" s="857">
        <f>EVENTUAL!G352</f>
        <v>2100</v>
      </c>
      <c r="H464" s="857">
        <f>EVENTUAL!H352</f>
        <v>0</v>
      </c>
      <c r="I464" s="857">
        <f>EVENTUAL!I352</f>
        <v>0</v>
      </c>
      <c r="J464" s="857">
        <f>EVENTUAL!J352</f>
        <v>0</v>
      </c>
      <c r="K464" s="857">
        <f>EVENTUAL!K352</f>
        <v>74</v>
      </c>
      <c r="L464" s="857">
        <f>EVENTUAL!L352</f>
        <v>0</v>
      </c>
      <c r="M464" s="857">
        <f>EVENTUAL!M352</f>
        <v>0</v>
      </c>
      <c r="N464" s="857">
        <f>EVENTUAL!N352</f>
        <v>4140</v>
      </c>
      <c r="O464" s="918"/>
      <c r="P464" s="918"/>
      <c r="Q464" s="918"/>
    </row>
    <row r="465" spans="1:17" s="832" customFormat="1" ht="18.75" customHeight="1">
      <c r="A465" s="852">
        <v>56</v>
      </c>
      <c r="B465" s="853" t="s">
        <v>398</v>
      </c>
      <c r="C465" s="872" t="s">
        <v>1103</v>
      </c>
      <c r="D465" s="872" t="s">
        <v>282</v>
      </c>
      <c r="E465" s="873">
        <v>15</v>
      </c>
      <c r="F465" s="857">
        <f>EVENTUAL!F353</f>
        <v>1966</v>
      </c>
      <c r="G465" s="857">
        <f>EVENTUAL!G353</f>
        <v>1250</v>
      </c>
      <c r="H465" s="857">
        <f>EVENTUAL!H353</f>
        <v>0</v>
      </c>
      <c r="I465" s="857">
        <f>EVENTUAL!I353</f>
        <v>0</v>
      </c>
      <c r="J465" s="857">
        <f>EVENTUAL!J353</f>
        <v>0</v>
      </c>
      <c r="K465" s="857">
        <f>EVENTUAL!K353</f>
        <v>74</v>
      </c>
      <c r="L465" s="857">
        <f>EVENTUAL!L353</f>
        <v>0</v>
      </c>
      <c r="M465" s="857">
        <f>EVENTUAL!M353</f>
        <v>0</v>
      </c>
      <c r="N465" s="857">
        <f>EVENTUAL!N353</f>
        <v>3290</v>
      </c>
      <c r="O465" s="918"/>
      <c r="P465" s="918"/>
      <c r="Q465" s="918"/>
    </row>
    <row r="466" spans="1:17" s="832" customFormat="1" ht="18.75" customHeight="1">
      <c r="A466" s="852">
        <v>91</v>
      </c>
      <c r="B466" s="853" t="s">
        <v>1357</v>
      </c>
      <c r="C466" s="872" t="s">
        <v>1103</v>
      </c>
      <c r="D466" s="872" t="s">
        <v>282</v>
      </c>
      <c r="E466" s="873">
        <v>15</v>
      </c>
      <c r="F466" s="857">
        <f>EVENTUAL!F354</f>
        <v>2396</v>
      </c>
      <c r="G466" s="857">
        <f>EVENTUAL!G354</f>
        <v>1500</v>
      </c>
      <c r="H466" s="857">
        <f>EVENTUAL!H354</f>
        <v>0</v>
      </c>
      <c r="I466" s="857">
        <f>EVENTUAL!I354</f>
        <v>0</v>
      </c>
      <c r="J466" s="857">
        <f>EVENTUAL!J354</f>
        <v>0</v>
      </c>
      <c r="K466" s="857">
        <f>EVENTUAL!K354</f>
        <v>4</v>
      </c>
      <c r="L466" s="857">
        <f>EVENTUAL!L354</f>
        <v>0</v>
      </c>
      <c r="M466" s="857">
        <f>EVENTUAL!M354</f>
        <v>0</v>
      </c>
      <c r="N466" s="857">
        <f>EVENTUAL!N354</f>
        <v>3900</v>
      </c>
      <c r="O466" s="918"/>
      <c r="P466" s="918"/>
      <c r="Q466" s="918"/>
    </row>
    <row r="467" spans="1:17" s="832" customFormat="1" ht="18.75" customHeight="1">
      <c r="A467" s="852">
        <v>187</v>
      </c>
      <c r="B467" s="853" t="s">
        <v>947</v>
      </c>
      <c r="C467" s="872" t="s">
        <v>1103</v>
      </c>
      <c r="D467" s="872" t="s">
        <v>10</v>
      </c>
      <c r="E467" s="873">
        <v>15</v>
      </c>
      <c r="F467" s="857">
        <f>EVENTUAL!F355</f>
        <v>1817</v>
      </c>
      <c r="G467" s="857">
        <f>EVENTUAL!G355</f>
        <v>0</v>
      </c>
      <c r="H467" s="857">
        <f>EVENTUAL!H355</f>
        <v>0</v>
      </c>
      <c r="I467" s="857">
        <f>EVENTUAL!I355</f>
        <v>0</v>
      </c>
      <c r="J467" s="857">
        <f>EVENTUAL!J355</f>
        <v>0</v>
      </c>
      <c r="K467" s="857">
        <f>EVENTUAL!K355</f>
        <v>83</v>
      </c>
      <c r="L467" s="857">
        <f>EVENTUAL!L355</f>
        <v>0</v>
      </c>
      <c r="M467" s="857">
        <f>EVENTUAL!M355</f>
        <v>0</v>
      </c>
      <c r="N467" s="857">
        <f>EVENTUAL!N355</f>
        <v>1900</v>
      </c>
      <c r="O467" s="918"/>
      <c r="P467" s="918"/>
      <c r="Q467" s="918"/>
    </row>
    <row r="468" spans="1:17" s="832" customFormat="1" ht="18.75" customHeight="1">
      <c r="A468" s="852">
        <v>214</v>
      </c>
      <c r="B468" s="853" t="s">
        <v>617</v>
      </c>
      <c r="C468" s="872" t="s">
        <v>1103</v>
      </c>
      <c r="D468" s="872" t="s">
        <v>282</v>
      </c>
      <c r="E468" s="873">
        <v>15</v>
      </c>
      <c r="F468" s="857">
        <f>EVENTUAL!F356</f>
        <v>2000</v>
      </c>
      <c r="G468" s="857">
        <f>EVENTUAL!G356</f>
        <v>0</v>
      </c>
      <c r="H468" s="857">
        <f>EVENTUAL!H356</f>
        <v>0</v>
      </c>
      <c r="I468" s="857">
        <f>EVENTUAL!I356</f>
        <v>0</v>
      </c>
      <c r="J468" s="857">
        <f>EVENTUAL!J356</f>
        <v>0</v>
      </c>
      <c r="K468" s="857">
        <f>EVENTUAL!K356</f>
        <v>72</v>
      </c>
      <c r="L468" s="857">
        <f>EVENTUAL!L356</f>
        <v>0</v>
      </c>
      <c r="M468" s="857">
        <f>EVENTUAL!M356</f>
        <v>0</v>
      </c>
      <c r="N468" s="857">
        <f>EVENTUAL!N356</f>
        <v>2072</v>
      </c>
      <c r="O468" s="918"/>
      <c r="P468" s="918"/>
      <c r="Q468" s="918"/>
    </row>
    <row r="469" spans="1:17" s="832" customFormat="1" ht="18.75" customHeight="1">
      <c r="A469" s="852">
        <v>248</v>
      </c>
      <c r="B469" s="853" t="s">
        <v>842</v>
      </c>
      <c r="C469" s="872" t="s">
        <v>1103</v>
      </c>
      <c r="D469" s="872" t="s">
        <v>282</v>
      </c>
      <c r="E469" s="873">
        <v>15</v>
      </c>
      <c r="F469" s="857">
        <f>EVENTUAL!F357</f>
        <v>1923</v>
      </c>
      <c r="G469" s="857">
        <f>EVENTUAL!G357</f>
        <v>0</v>
      </c>
      <c r="H469" s="857">
        <f>EVENTUAL!H357</f>
        <v>0</v>
      </c>
      <c r="I469" s="857">
        <f>EVENTUAL!I357</f>
        <v>0</v>
      </c>
      <c r="J469" s="857">
        <f>EVENTUAL!J357</f>
        <v>0</v>
      </c>
      <c r="K469" s="857">
        <f>EVENTUAL!K357</f>
        <v>77</v>
      </c>
      <c r="L469" s="857">
        <f>EVENTUAL!L357</f>
        <v>0</v>
      </c>
      <c r="M469" s="857">
        <f>EVENTUAL!M357</f>
        <v>0</v>
      </c>
      <c r="N469" s="857">
        <f>EVENTUAL!N357</f>
        <v>2000</v>
      </c>
      <c r="O469" s="918"/>
      <c r="P469" s="918"/>
      <c r="Q469" s="918"/>
    </row>
    <row r="470" spans="1:17" s="832" customFormat="1" ht="18.75" customHeight="1">
      <c r="A470" s="852">
        <v>267</v>
      </c>
      <c r="B470" s="853" t="s">
        <v>896</v>
      </c>
      <c r="C470" s="872" t="s">
        <v>1103</v>
      </c>
      <c r="D470" s="872" t="s">
        <v>282</v>
      </c>
      <c r="E470" s="873">
        <v>15</v>
      </c>
      <c r="F470" s="857">
        <f>EVENTUAL!F358</f>
        <v>2509</v>
      </c>
      <c r="G470" s="857">
        <f>EVENTUAL!G358</f>
        <v>1550</v>
      </c>
      <c r="H470" s="857">
        <f>EVENTUAL!H358</f>
        <v>0</v>
      </c>
      <c r="I470" s="857">
        <f>EVENTUAL!I358</f>
        <v>0</v>
      </c>
      <c r="J470" s="857">
        <f>EVENTUAL!J358</f>
        <v>9</v>
      </c>
      <c r="K470" s="857">
        <f>EVENTUAL!K358</f>
        <v>0</v>
      </c>
      <c r="L470" s="857">
        <f>EVENTUAL!L358</f>
        <v>0</v>
      </c>
      <c r="M470" s="857">
        <f>EVENTUAL!M358</f>
        <v>0</v>
      </c>
      <c r="N470" s="857">
        <f>EVENTUAL!N358</f>
        <v>4050</v>
      </c>
      <c r="O470" s="918"/>
      <c r="P470" s="918"/>
      <c r="Q470" s="918"/>
    </row>
    <row r="471" spans="1:17" s="832" customFormat="1" ht="18.75" customHeight="1">
      <c r="A471" s="852">
        <v>298</v>
      </c>
      <c r="B471" s="853" t="s">
        <v>1048</v>
      </c>
      <c r="C471" s="872" t="s">
        <v>1103</v>
      </c>
      <c r="D471" s="872" t="s">
        <v>11</v>
      </c>
      <c r="E471" s="873">
        <v>15</v>
      </c>
      <c r="F471" s="857">
        <f>EVENTUAL!F359</f>
        <v>2140</v>
      </c>
      <c r="G471" s="857">
        <f>EVENTUAL!G359</f>
        <v>1350</v>
      </c>
      <c r="H471" s="857">
        <f>EVENTUAL!H359</f>
        <v>0</v>
      </c>
      <c r="I471" s="857">
        <f>EVENTUAL!I359</f>
        <v>0</v>
      </c>
      <c r="J471" s="857">
        <f>EVENTUAL!J359</f>
        <v>0</v>
      </c>
      <c r="K471" s="857">
        <f>EVENTUAL!K359</f>
        <v>60</v>
      </c>
      <c r="L471" s="857">
        <f>EVENTUAL!L359</f>
        <v>0</v>
      </c>
      <c r="M471" s="857">
        <f>EVENTUAL!M359</f>
        <v>0</v>
      </c>
      <c r="N471" s="857">
        <f>EVENTUAL!N359</f>
        <v>3550</v>
      </c>
      <c r="O471" s="918"/>
      <c r="P471" s="918"/>
      <c r="Q471" s="918"/>
    </row>
    <row r="472" spans="1:17" s="832" customFormat="1" ht="18.75" customHeight="1">
      <c r="A472" s="852">
        <v>317</v>
      </c>
      <c r="B472" s="853" t="s">
        <v>1130</v>
      </c>
      <c r="C472" s="872" t="s">
        <v>1103</v>
      </c>
      <c r="D472" s="872" t="s">
        <v>11</v>
      </c>
      <c r="E472" s="873">
        <v>15</v>
      </c>
      <c r="F472" s="857">
        <f>EVENTUAL!F360</f>
        <v>1923</v>
      </c>
      <c r="G472" s="857">
        <f>EVENTUAL!G360</f>
        <v>0</v>
      </c>
      <c r="H472" s="857">
        <f>EVENTUAL!H360</f>
        <v>0</v>
      </c>
      <c r="I472" s="857">
        <f>EVENTUAL!I360</f>
        <v>0</v>
      </c>
      <c r="J472" s="857">
        <f>EVENTUAL!J360</f>
        <v>0</v>
      </c>
      <c r="K472" s="857">
        <f>EVENTUAL!K360</f>
        <v>77</v>
      </c>
      <c r="L472" s="857">
        <f>EVENTUAL!L360</f>
        <v>0</v>
      </c>
      <c r="M472" s="857">
        <f>EVENTUAL!M360</f>
        <v>0</v>
      </c>
      <c r="N472" s="857">
        <f>EVENTUAL!N360</f>
        <v>2000</v>
      </c>
      <c r="O472" s="918"/>
      <c r="P472" s="918"/>
      <c r="Q472" s="918"/>
    </row>
    <row r="473" spans="1:17" s="833" customFormat="1" ht="18.75" customHeight="1">
      <c r="A473" s="885" t="s">
        <v>69</v>
      </c>
      <c r="B473" s="891"/>
      <c r="C473" s="897"/>
      <c r="D473" s="897"/>
      <c r="E473" s="898"/>
      <c r="F473" s="890">
        <f>SUM(F456:F472)</f>
        <v>43079</v>
      </c>
      <c r="G473" s="943">
        <f>SUM(G456:G472)</f>
        <v>8961</v>
      </c>
      <c r="H473" s="890">
        <f aca="true" t="shared" si="60" ref="H473:M473">SUM(H456:H472)</f>
        <v>0</v>
      </c>
      <c r="I473" s="890">
        <f t="shared" si="60"/>
        <v>0</v>
      </c>
      <c r="J473" s="890">
        <f>SUM(J456:J472)</f>
        <v>1243</v>
      </c>
      <c r="K473" s="890">
        <f t="shared" si="60"/>
        <v>706</v>
      </c>
      <c r="L473" s="890">
        <f t="shared" si="60"/>
        <v>0</v>
      </c>
      <c r="M473" s="890">
        <f t="shared" si="60"/>
        <v>0</v>
      </c>
      <c r="N473" s="890">
        <f>SUM(N456:N472)</f>
        <v>51503</v>
      </c>
      <c r="O473" s="953">
        <f>SUM(N456:N463)</f>
        <v>24601</v>
      </c>
      <c r="P473" s="953">
        <f>SUM(N464:N472)</f>
        <v>26902</v>
      </c>
      <c r="Q473" s="952"/>
    </row>
    <row r="474" spans="1:17" s="832" customFormat="1" ht="18.75" customHeight="1">
      <c r="A474" s="867"/>
      <c r="B474" s="868"/>
      <c r="C474" s="869" t="s">
        <v>1057</v>
      </c>
      <c r="D474" s="911"/>
      <c r="E474" s="870"/>
      <c r="F474" s="871"/>
      <c r="G474" s="871"/>
      <c r="H474" s="871"/>
      <c r="I474" s="871"/>
      <c r="J474" s="871"/>
      <c r="K474" s="871"/>
      <c r="L474" s="871"/>
      <c r="M474" s="871"/>
      <c r="N474" s="871"/>
      <c r="O474" s="918"/>
      <c r="P474" s="918"/>
      <c r="Q474" s="918"/>
    </row>
    <row r="475" spans="1:17" ht="20.25">
      <c r="A475" s="894">
        <v>1200001</v>
      </c>
      <c r="B475" s="894" t="s">
        <v>966</v>
      </c>
      <c r="C475" s="853" t="s">
        <v>1101</v>
      </c>
      <c r="D475" s="954" t="s">
        <v>406</v>
      </c>
      <c r="E475" s="959">
        <v>15</v>
      </c>
      <c r="F475" s="960">
        <f>'BASE Y CONFIANZA'!F542</f>
        <v>4135</v>
      </c>
      <c r="G475" s="960">
        <f>'BASE Y CONFIANZA'!G542</f>
        <v>0</v>
      </c>
      <c r="H475" s="960">
        <f>'BASE Y CONFIANZA'!H542</f>
        <v>0</v>
      </c>
      <c r="I475" s="960">
        <f>'BASE Y CONFIANZA'!I542</f>
        <v>0</v>
      </c>
      <c r="J475" s="960">
        <f>'BASE Y CONFIANZA'!J542</f>
        <v>371</v>
      </c>
      <c r="K475" s="960">
        <f>'BASE Y CONFIANZA'!K542</f>
        <v>0</v>
      </c>
      <c r="L475" s="960">
        <f>'BASE Y CONFIANZA'!L542</f>
        <v>0</v>
      </c>
      <c r="M475" s="960">
        <f>'BASE Y CONFIANZA'!M542</f>
        <v>0</v>
      </c>
      <c r="N475" s="960">
        <f>'BASE Y CONFIANZA'!N542</f>
        <v>3764</v>
      </c>
      <c r="O475" s="961"/>
      <c r="P475" s="961"/>
      <c r="Q475" s="961"/>
    </row>
    <row r="476" spans="1:17" s="833" customFormat="1" ht="18.75" customHeight="1">
      <c r="A476" s="894">
        <v>12000100</v>
      </c>
      <c r="B476" s="894" t="s">
        <v>1003</v>
      </c>
      <c r="C476" s="853" t="s">
        <v>1101</v>
      </c>
      <c r="D476" s="954" t="s">
        <v>1004</v>
      </c>
      <c r="E476" s="959">
        <v>15</v>
      </c>
      <c r="F476" s="960">
        <f>'BASE Y CONFIANZA'!F543</f>
        <v>3467</v>
      </c>
      <c r="G476" s="960">
        <f>'BASE Y CONFIANZA'!G543</f>
        <v>0</v>
      </c>
      <c r="H476" s="960">
        <f>'BASE Y CONFIANZA'!H543</f>
        <v>0</v>
      </c>
      <c r="I476" s="960">
        <f>'BASE Y CONFIANZA'!I543</f>
        <v>0</v>
      </c>
      <c r="J476" s="960">
        <f>'BASE Y CONFIANZA'!J543</f>
        <v>148</v>
      </c>
      <c r="K476" s="960">
        <f>'BASE Y CONFIANZA'!K543</f>
        <v>0</v>
      </c>
      <c r="L476" s="960">
        <f>'BASE Y CONFIANZA'!L543</f>
        <v>0</v>
      </c>
      <c r="M476" s="960">
        <f>'BASE Y CONFIANZA'!M543</f>
        <v>0</v>
      </c>
      <c r="N476" s="960">
        <f>'BASE Y CONFIANZA'!N543</f>
        <v>3319</v>
      </c>
      <c r="O476" s="918"/>
      <c r="P476" s="918"/>
      <c r="Q476" s="952"/>
    </row>
    <row r="477" spans="1:17" s="832" customFormat="1" ht="18.75" customHeight="1">
      <c r="A477" s="894">
        <v>12000101</v>
      </c>
      <c r="B477" s="894" t="s">
        <v>967</v>
      </c>
      <c r="C477" s="853" t="s">
        <v>1102</v>
      </c>
      <c r="D477" s="954" t="s">
        <v>968</v>
      </c>
      <c r="E477" s="959">
        <v>15</v>
      </c>
      <c r="F477" s="960">
        <f>'BASE Y CONFIANZA'!F544</f>
        <v>2315</v>
      </c>
      <c r="G477" s="960">
        <f>'BASE Y CONFIANZA'!G544</f>
        <v>0</v>
      </c>
      <c r="H477" s="960">
        <f>'BASE Y CONFIANZA'!H544</f>
        <v>0</v>
      </c>
      <c r="I477" s="960">
        <f>'BASE Y CONFIANZA'!I544</f>
        <v>0</v>
      </c>
      <c r="J477" s="960">
        <f>'BASE Y CONFIANZA'!J544</f>
        <v>0</v>
      </c>
      <c r="K477" s="960">
        <f>'BASE Y CONFIANZA'!K544</f>
        <v>27</v>
      </c>
      <c r="L477" s="960">
        <f>'BASE Y CONFIANZA'!L544</f>
        <v>0</v>
      </c>
      <c r="M477" s="960">
        <f>'BASE Y CONFIANZA'!M544</f>
        <v>0</v>
      </c>
      <c r="N477" s="960">
        <f>'BASE Y CONFIANZA'!N544</f>
        <v>2342</v>
      </c>
      <c r="O477" s="918"/>
      <c r="P477" s="918"/>
      <c r="Q477" s="918"/>
    </row>
    <row r="478" spans="1:17" s="832" customFormat="1" ht="18.75" customHeight="1">
      <c r="A478" s="894">
        <v>12000102</v>
      </c>
      <c r="B478" s="894" t="s">
        <v>984</v>
      </c>
      <c r="C478" s="853" t="s">
        <v>1102</v>
      </c>
      <c r="D478" s="954" t="s">
        <v>116</v>
      </c>
      <c r="E478" s="959">
        <v>15</v>
      </c>
      <c r="F478" s="960">
        <f>'BASE Y CONFIANZA'!F545</f>
        <v>2576</v>
      </c>
      <c r="G478" s="960">
        <f>'BASE Y CONFIANZA'!G545</f>
        <v>0</v>
      </c>
      <c r="H478" s="960">
        <f>'BASE Y CONFIANZA'!H545</f>
        <v>0</v>
      </c>
      <c r="I478" s="960">
        <f>'BASE Y CONFIANZA'!I545</f>
        <v>0</v>
      </c>
      <c r="J478" s="960">
        <f>'BASE Y CONFIANZA'!J545</f>
        <v>16</v>
      </c>
      <c r="K478" s="960">
        <f>'BASE Y CONFIANZA'!K545</f>
        <v>0</v>
      </c>
      <c r="L478" s="960">
        <f>'BASE Y CONFIANZA'!L545</f>
        <v>0</v>
      </c>
      <c r="M478" s="960">
        <f>'BASE Y CONFIANZA'!M545</f>
        <v>0</v>
      </c>
      <c r="N478" s="960">
        <f>'BASE Y CONFIANZA'!N545</f>
        <v>2560</v>
      </c>
      <c r="O478" s="918"/>
      <c r="P478" s="918"/>
      <c r="Q478" s="918"/>
    </row>
    <row r="479" spans="1:17" s="832" customFormat="1" ht="18.75" customHeight="1">
      <c r="A479" s="894">
        <v>12000103</v>
      </c>
      <c r="B479" s="894" t="s">
        <v>985</v>
      </c>
      <c r="C479" s="853" t="s">
        <v>1102</v>
      </c>
      <c r="D479" s="954" t="s">
        <v>968</v>
      </c>
      <c r="E479" s="959">
        <v>15</v>
      </c>
      <c r="F479" s="960">
        <f>'BASE Y CONFIANZA'!F546</f>
        <v>2315</v>
      </c>
      <c r="G479" s="960">
        <f>'BASE Y CONFIANZA'!G546</f>
        <v>0</v>
      </c>
      <c r="H479" s="960">
        <f>'BASE Y CONFIANZA'!H546</f>
        <v>0</v>
      </c>
      <c r="I479" s="960">
        <f>'BASE Y CONFIANZA'!I546</f>
        <v>0</v>
      </c>
      <c r="J479" s="960">
        <f>'BASE Y CONFIANZA'!J546</f>
        <v>0</v>
      </c>
      <c r="K479" s="960">
        <f>'BASE Y CONFIANZA'!K546</f>
        <v>27</v>
      </c>
      <c r="L479" s="960">
        <f>'BASE Y CONFIANZA'!L546</f>
        <v>0</v>
      </c>
      <c r="M479" s="960">
        <f>'BASE Y CONFIANZA'!M546</f>
        <v>0</v>
      </c>
      <c r="N479" s="960">
        <f>'BASE Y CONFIANZA'!N546</f>
        <v>2342</v>
      </c>
      <c r="O479" s="918"/>
      <c r="P479" s="918"/>
      <c r="Q479" s="918"/>
    </row>
    <row r="480" spans="1:17" s="832" customFormat="1" ht="18.75" customHeight="1">
      <c r="A480" s="894">
        <v>120000104</v>
      </c>
      <c r="B480" s="894" t="s">
        <v>1005</v>
      </c>
      <c r="C480" s="853" t="s">
        <v>1102</v>
      </c>
      <c r="D480" s="954" t="s">
        <v>968</v>
      </c>
      <c r="E480" s="959">
        <v>15</v>
      </c>
      <c r="F480" s="960">
        <f>'BASE Y CONFIANZA'!F547</f>
        <v>2682</v>
      </c>
      <c r="G480" s="960">
        <f>'BASE Y CONFIANZA'!G547</f>
        <v>690</v>
      </c>
      <c r="H480" s="960">
        <f>'BASE Y CONFIANZA'!H547</f>
        <v>0</v>
      </c>
      <c r="I480" s="960">
        <f>'BASE Y CONFIANZA'!I547</f>
        <v>0</v>
      </c>
      <c r="J480" s="960">
        <f>'BASE Y CONFIANZA'!J547</f>
        <v>42</v>
      </c>
      <c r="K480" s="960">
        <f>'BASE Y CONFIANZA'!K547</f>
        <v>0</v>
      </c>
      <c r="L480" s="960">
        <f>'BASE Y CONFIANZA'!L547</f>
        <v>0</v>
      </c>
      <c r="M480" s="960">
        <f>'BASE Y CONFIANZA'!M547</f>
        <v>0</v>
      </c>
      <c r="N480" s="960">
        <f>'BASE Y CONFIANZA'!N547</f>
        <v>3330</v>
      </c>
      <c r="O480" s="918"/>
      <c r="P480" s="918"/>
      <c r="Q480" s="918"/>
    </row>
    <row r="481" spans="1:17" s="832" customFormat="1" ht="18.75" customHeight="1">
      <c r="A481" s="894">
        <v>12000105</v>
      </c>
      <c r="B481" s="894" t="s">
        <v>1006</v>
      </c>
      <c r="C481" s="853" t="s">
        <v>1102</v>
      </c>
      <c r="D481" s="954" t="s">
        <v>991</v>
      </c>
      <c r="E481" s="959">
        <v>15</v>
      </c>
      <c r="F481" s="960">
        <f>'BASE Y CONFIANZA'!F548</f>
        <v>5600</v>
      </c>
      <c r="G481" s="960">
        <f>'BASE Y CONFIANZA'!G548</f>
        <v>1270</v>
      </c>
      <c r="H481" s="960">
        <f>'BASE Y CONFIANZA'!H548</f>
        <v>0</v>
      </c>
      <c r="I481" s="960">
        <f>'BASE Y CONFIANZA'!I548</f>
        <v>0</v>
      </c>
      <c r="J481" s="960">
        <f>'BASE Y CONFIANZA'!J548</f>
        <v>649</v>
      </c>
      <c r="K481" s="960">
        <f>'BASE Y CONFIANZA'!K548</f>
        <v>0</v>
      </c>
      <c r="L481" s="960">
        <f>'BASE Y CONFIANZA'!L548</f>
        <v>0</v>
      </c>
      <c r="M481" s="960">
        <f>'BASE Y CONFIANZA'!M548</f>
        <v>0</v>
      </c>
      <c r="N481" s="960">
        <f>'BASE Y CONFIANZA'!N548</f>
        <v>6221</v>
      </c>
      <c r="O481" s="918"/>
      <c r="P481" s="918"/>
      <c r="Q481" s="918"/>
    </row>
    <row r="482" spans="1:17" s="832" customFormat="1" ht="18.75" customHeight="1">
      <c r="A482" s="894">
        <v>12000106</v>
      </c>
      <c r="B482" s="894" t="s">
        <v>1019</v>
      </c>
      <c r="C482" s="853" t="s">
        <v>1102</v>
      </c>
      <c r="D482" s="954" t="s">
        <v>968</v>
      </c>
      <c r="E482" s="959">
        <v>15</v>
      </c>
      <c r="F482" s="960">
        <f>'BASE Y CONFIANZA'!F549</f>
        <v>2315</v>
      </c>
      <c r="G482" s="960">
        <f>'BASE Y CONFIANZA'!G549</f>
        <v>0</v>
      </c>
      <c r="H482" s="960">
        <f>'BASE Y CONFIANZA'!H549</f>
        <v>0</v>
      </c>
      <c r="I482" s="960">
        <f>'BASE Y CONFIANZA'!I549</f>
        <v>0</v>
      </c>
      <c r="J482" s="960">
        <f>'BASE Y CONFIANZA'!J549</f>
        <v>0</v>
      </c>
      <c r="K482" s="960">
        <f>'BASE Y CONFIANZA'!K549</f>
        <v>27</v>
      </c>
      <c r="L482" s="960">
        <f>'BASE Y CONFIANZA'!L549</f>
        <v>0</v>
      </c>
      <c r="M482" s="960">
        <f>'BASE Y CONFIANZA'!M549</f>
        <v>0</v>
      </c>
      <c r="N482" s="960">
        <f>'BASE Y CONFIANZA'!N549</f>
        <v>2342</v>
      </c>
      <c r="O482" s="918"/>
      <c r="P482" s="918"/>
      <c r="Q482" s="918"/>
    </row>
    <row r="483" spans="1:17" s="832" customFormat="1" ht="18.75" customHeight="1">
      <c r="A483" s="894">
        <v>12000107</v>
      </c>
      <c r="B483" s="894" t="s">
        <v>1020</v>
      </c>
      <c r="C483" s="853" t="s">
        <v>1102</v>
      </c>
      <c r="D483" s="954" t="s">
        <v>968</v>
      </c>
      <c r="E483" s="959">
        <v>15</v>
      </c>
      <c r="F483" s="960">
        <f>'BASE Y CONFIANZA'!F550</f>
        <v>3331</v>
      </c>
      <c r="G483" s="960">
        <f>'BASE Y CONFIANZA'!G550</f>
        <v>0</v>
      </c>
      <c r="H483" s="960">
        <f>'BASE Y CONFIANZA'!H550</f>
        <v>0</v>
      </c>
      <c r="I483" s="960">
        <f>'BASE Y CONFIANZA'!I550</f>
        <v>0</v>
      </c>
      <c r="J483" s="960">
        <f>'BASE Y CONFIANZA'!J550</f>
        <v>133</v>
      </c>
      <c r="K483" s="960">
        <f>'BASE Y CONFIANZA'!K550</f>
        <v>0</v>
      </c>
      <c r="L483" s="960">
        <f>'BASE Y CONFIANZA'!L550</f>
        <v>0</v>
      </c>
      <c r="M483" s="960">
        <f>'BASE Y CONFIANZA'!M550</f>
        <v>0</v>
      </c>
      <c r="N483" s="960">
        <f>'BASE Y CONFIANZA'!N550</f>
        <v>3198</v>
      </c>
      <c r="O483" s="918"/>
      <c r="P483" s="918"/>
      <c r="Q483" s="918"/>
    </row>
    <row r="484" spans="1:17" s="832" customFormat="1" ht="18.75" customHeight="1">
      <c r="A484" s="894">
        <v>322</v>
      </c>
      <c r="B484" s="894" t="s">
        <v>1017</v>
      </c>
      <c r="C484" s="853" t="s">
        <v>1103</v>
      </c>
      <c r="D484" s="954" t="s">
        <v>1018</v>
      </c>
      <c r="E484" s="959">
        <v>15</v>
      </c>
      <c r="F484" s="960">
        <f>EVENTUAL!F371</f>
        <v>2691</v>
      </c>
      <c r="G484" s="960">
        <f>EVENTUAL!G371</f>
        <v>0</v>
      </c>
      <c r="H484" s="960">
        <f>EVENTUAL!H371</f>
        <v>0</v>
      </c>
      <c r="I484" s="960">
        <f>EVENTUAL!I371</f>
        <v>0</v>
      </c>
      <c r="J484" s="960">
        <f>EVENTUAL!J371</f>
        <v>43</v>
      </c>
      <c r="K484" s="960">
        <f>EVENTUAL!K371</f>
        <v>0</v>
      </c>
      <c r="L484" s="960">
        <f>EVENTUAL!L371</f>
        <v>0</v>
      </c>
      <c r="M484" s="960">
        <f>EVENTUAL!M371</f>
        <v>0</v>
      </c>
      <c r="N484" s="960">
        <f>EVENTUAL!N371</f>
        <v>2648</v>
      </c>
      <c r="O484" s="918"/>
      <c r="P484" s="918"/>
      <c r="Q484" s="918"/>
    </row>
    <row r="485" spans="1:17" s="832" customFormat="1" ht="18.75" customHeight="1">
      <c r="A485" s="962" t="s">
        <v>69</v>
      </c>
      <c r="B485" s="963"/>
      <c r="C485" s="964"/>
      <c r="D485" s="965"/>
      <c r="E485" s="966"/>
      <c r="F485" s="875">
        <f aca="true" t="shared" si="61" ref="F485:N485">SUM(F475:F484)</f>
        <v>31427</v>
      </c>
      <c r="G485" s="875">
        <f t="shared" si="61"/>
        <v>1960</v>
      </c>
      <c r="H485" s="875">
        <f t="shared" si="61"/>
        <v>0</v>
      </c>
      <c r="I485" s="875">
        <f t="shared" si="61"/>
        <v>0</v>
      </c>
      <c r="J485" s="875">
        <f t="shared" si="61"/>
        <v>1402</v>
      </c>
      <c r="K485" s="875">
        <f t="shared" si="61"/>
        <v>81</v>
      </c>
      <c r="L485" s="875">
        <f t="shared" si="61"/>
        <v>0</v>
      </c>
      <c r="M485" s="875">
        <f t="shared" si="61"/>
        <v>0</v>
      </c>
      <c r="N485" s="875">
        <f t="shared" si="61"/>
        <v>32066</v>
      </c>
      <c r="O485" s="920">
        <f>SUM(N475:N483)</f>
        <v>29418</v>
      </c>
      <c r="P485" s="920">
        <f>N484</f>
        <v>2648</v>
      </c>
      <c r="Q485" s="918"/>
    </row>
    <row r="486" spans="1:17" s="832" customFormat="1" ht="18.75" customHeight="1">
      <c r="A486" s="877"/>
      <c r="B486" s="967"/>
      <c r="C486" s="849" t="s">
        <v>978</v>
      </c>
      <c r="D486" s="968"/>
      <c r="E486" s="969"/>
      <c r="F486" s="967"/>
      <c r="G486" s="967"/>
      <c r="H486" s="967"/>
      <c r="I486" s="967"/>
      <c r="J486" s="967"/>
      <c r="K486" s="967"/>
      <c r="L486" s="967"/>
      <c r="M486" s="967"/>
      <c r="N486" s="967"/>
      <c r="O486" s="918"/>
      <c r="P486" s="918"/>
      <c r="Q486" s="918"/>
    </row>
    <row r="487" spans="1:17" s="832" customFormat="1" ht="18.75" customHeight="1">
      <c r="A487" s="894">
        <v>12100101</v>
      </c>
      <c r="B487" s="894" t="s">
        <v>969</v>
      </c>
      <c r="C487" s="853" t="s">
        <v>1102</v>
      </c>
      <c r="D487" s="954" t="s">
        <v>970</v>
      </c>
      <c r="E487" s="959">
        <v>15</v>
      </c>
      <c r="F487" s="960">
        <f>'BASE Y CONFIANZA'!F562</f>
        <v>3150</v>
      </c>
      <c r="G487" s="960">
        <f>'BASE Y CONFIANZA'!G562</f>
        <v>0</v>
      </c>
      <c r="H487" s="960">
        <f>'BASE Y CONFIANZA'!H562</f>
        <v>0</v>
      </c>
      <c r="I487" s="960">
        <f>'BASE Y CONFIANZA'!I562</f>
        <v>0</v>
      </c>
      <c r="J487" s="960">
        <f>'BASE Y CONFIANZA'!J562</f>
        <v>114</v>
      </c>
      <c r="K487" s="960">
        <f>'BASE Y CONFIANZA'!K562</f>
        <v>0</v>
      </c>
      <c r="L487" s="960">
        <f>'BASE Y CONFIANZA'!L562</f>
        <v>0</v>
      </c>
      <c r="M487" s="960">
        <f>'BASE Y CONFIANZA'!M562</f>
        <v>0</v>
      </c>
      <c r="N487" s="960">
        <f>'BASE Y CONFIANZA'!N562</f>
        <v>3036</v>
      </c>
      <c r="O487" s="918"/>
      <c r="P487" s="918"/>
      <c r="Q487" s="918"/>
    </row>
    <row r="488" spans="1:17" s="832" customFormat="1" ht="18.75" customHeight="1">
      <c r="A488" s="894">
        <v>12100102</v>
      </c>
      <c r="B488" s="894" t="s">
        <v>971</v>
      </c>
      <c r="C488" s="853" t="s">
        <v>1102</v>
      </c>
      <c r="D488" s="954" t="s">
        <v>998</v>
      </c>
      <c r="E488" s="959">
        <v>15</v>
      </c>
      <c r="F488" s="960">
        <f>'BASE Y CONFIANZA'!F563</f>
        <v>1590</v>
      </c>
      <c r="G488" s="960">
        <f>'BASE Y CONFIANZA'!G563</f>
        <v>0</v>
      </c>
      <c r="H488" s="960">
        <f>'BASE Y CONFIANZA'!H563</f>
        <v>0</v>
      </c>
      <c r="I488" s="960">
        <f>'BASE Y CONFIANZA'!I563</f>
        <v>550</v>
      </c>
      <c r="J488" s="960">
        <f>'BASE Y CONFIANZA'!J563</f>
        <v>0</v>
      </c>
      <c r="K488" s="960">
        <f>'BASE Y CONFIANZA'!K563</f>
        <v>110</v>
      </c>
      <c r="L488" s="960">
        <f>'BASE Y CONFIANZA'!L563</f>
        <v>0</v>
      </c>
      <c r="M488" s="960">
        <f>'BASE Y CONFIANZA'!M563</f>
        <v>0</v>
      </c>
      <c r="N488" s="960">
        <f>'BASE Y CONFIANZA'!N563</f>
        <v>2250</v>
      </c>
      <c r="O488" s="918"/>
      <c r="P488" s="918"/>
      <c r="Q488" s="918"/>
    </row>
    <row r="489" spans="1:17" s="832" customFormat="1" ht="18.75" customHeight="1">
      <c r="A489" s="894">
        <v>12100103</v>
      </c>
      <c r="B489" s="894" t="s">
        <v>974</v>
      </c>
      <c r="C489" s="853" t="s">
        <v>1102</v>
      </c>
      <c r="D489" s="954" t="s">
        <v>1022</v>
      </c>
      <c r="E489" s="959">
        <v>15</v>
      </c>
      <c r="F489" s="960">
        <f>'BASE Y CONFIANZA'!F564</f>
        <v>2509</v>
      </c>
      <c r="G489" s="960">
        <f>'BASE Y CONFIANZA'!G564</f>
        <v>0</v>
      </c>
      <c r="H489" s="960">
        <f>'BASE Y CONFIANZA'!H564</f>
        <v>0</v>
      </c>
      <c r="I489" s="960">
        <f>'BASE Y CONFIANZA'!I564</f>
        <v>0</v>
      </c>
      <c r="J489" s="960">
        <f>'BASE Y CONFIANZA'!J564</f>
        <v>9</v>
      </c>
      <c r="K489" s="960">
        <f>'BASE Y CONFIANZA'!K564</f>
        <v>0</v>
      </c>
      <c r="L489" s="960">
        <f>'BASE Y CONFIANZA'!L564</f>
        <v>250</v>
      </c>
      <c r="M489" s="960">
        <f>'BASE Y CONFIANZA'!M564</f>
        <v>0</v>
      </c>
      <c r="N489" s="960">
        <f>'BASE Y CONFIANZA'!N564</f>
        <v>2250</v>
      </c>
      <c r="O489" s="918"/>
      <c r="P489" s="918"/>
      <c r="Q489" s="918"/>
    </row>
    <row r="490" spans="1:17" s="832" customFormat="1" ht="18.75" customHeight="1">
      <c r="A490" s="894">
        <v>12100105</v>
      </c>
      <c r="B490" s="894" t="s">
        <v>980</v>
      </c>
      <c r="C490" s="853" t="s">
        <v>1102</v>
      </c>
      <c r="D490" s="954" t="s">
        <v>998</v>
      </c>
      <c r="E490" s="959">
        <v>15</v>
      </c>
      <c r="F490" s="960">
        <f>'BASE Y CONFIANZA'!F565</f>
        <v>6298</v>
      </c>
      <c r="G490" s="960">
        <f>'BASE Y CONFIANZA'!G565</f>
        <v>0</v>
      </c>
      <c r="H490" s="960">
        <f>'BASE Y CONFIANZA'!H565</f>
        <v>0</v>
      </c>
      <c r="I490" s="960">
        <f>'BASE Y CONFIANZA'!I565</f>
        <v>0</v>
      </c>
      <c r="J490" s="960">
        <f>'BASE Y CONFIANZA'!J565</f>
        <v>798</v>
      </c>
      <c r="K490" s="960">
        <f>'BASE Y CONFIANZA'!K565</f>
        <v>0</v>
      </c>
      <c r="L490" s="960">
        <f>'BASE Y CONFIANZA'!L565</f>
        <v>0</v>
      </c>
      <c r="M490" s="960">
        <f>'BASE Y CONFIANZA'!M565</f>
        <v>0</v>
      </c>
      <c r="N490" s="960">
        <f>'BASE Y CONFIANZA'!N565</f>
        <v>5500</v>
      </c>
      <c r="O490" s="918"/>
      <c r="P490" s="918"/>
      <c r="Q490" s="918"/>
    </row>
    <row r="491" spans="1:17" s="832" customFormat="1" ht="18.75" customHeight="1">
      <c r="A491" s="894">
        <v>12100106</v>
      </c>
      <c r="B491" s="894" t="s">
        <v>982</v>
      </c>
      <c r="C491" s="853" t="s">
        <v>1102</v>
      </c>
      <c r="D491" s="954" t="s">
        <v>983</v>
      </c>
      <c r="E491" s="959">
        <v>15</v>
      </c>
      <c r="F491" s="960">
        <f>'BASE Y CONFIANZA'!F566</f>
        <v>1910</v>
      </c>
      <c r="G491" s="960">
        <f>'BASE Y CONFIANZA'!G566</f>
        <v>0</v>
      </c>
      <c r="H491" s="960">
        <f>'BASE Y CONFIANZA'!H566</f>
        <v>0</v>
      </c>
      <c r="I491" s="960">
        <f>'BASE Y CONFIANZA'!I566</f>
        <v>0</v>
      </c>
      <c r="J491" s="960">
        <f>'BASE Y CONFIANZA'!J566</f>
        <v>0</v>
      </c>
      <c r="K491" s="960">
        <f>'BASE Y CONFIANZA'!K566</f>
        <v>77</v>
      </c>
      <c r="L491" s="960">
        <f>'BASE Y CONFIANZA'!L566</f>
        <v>0</v>
      </c>
      <c r="M491" s="960">
        <f>'BASE Y CONFIANZA'!M566</f>
        <v>0</v>
      </c>
      <c r="N491" s="960">
        <f>'BASE Y CONFIANZA'!N566</f>
        <v>1987</v>
      </c>
      <c r="O491" s="918"/>
      <c r="P491" s="918"/>
      <c r="Q491" s="918"/>
    </row>
    <row r="492" spans="1:17" s="832" customFormat="1" ht="18.75" customHeight="1">
      <c r="A492" s="894">
        <v>12100107</v>
      </c>
      <c r="B492" s="894" t="s">
        <v>994</v>
      </c>
      <c r="C492" s="853" t="s">
        <v>1102</v>
      </c>
      <c r="D492" s="954" t="s">
        <v>995</v>
      </c>
      <c r="E492" s="959">
        <v>15</v>
      </c>
      <c r="F492" s="960">
        <f>'BASE Y CONFIANZA'!F567</f>
        <v>1390</v>
      </c>
      <c r="G492" s="960">
        <f>'BASE Y CONFIANZA'!G567</f>
        <v>0</v>
      </c>
      <c r="H492" s="960">
        <f>'BASE Y CONFIANZA'!H567</f>
        <v>0</v>
      </c>
      <c r="I492" s="960">
        <f>'BASE Y CONFIANZA'!I567</f>
        <v>0</v>
      </c>
      <c r="J492" s="960">
        <f>'BASE Y CONFIANZA'!J567</f>
        <v>0</v>
      </c>
      <c r="K492" s="960">
        <f>'BASE Y CONFIANZA'!K567</f>
        <v>123</v>
      </c>
      <c r="L492" s="960">
        <f>'BASE Y CONFIANZA'!L567</f>
        <v>0</v>
      </c>
      <c r="M492" s="960">
        <f>'BASE Y CONFIANZA'!M567</f>
        <v>0</v>
      </c>
      <c r="N492" s="960">
        <f>'BASE Y CONFIANZA'!N567</f>
        <v>1513</v>
      </c>
      <c r="O492" s="918"/>
      <c r="P492" s="918"/>
      <c r="Q492" s="918"/>
    </row>
    <row r="493" spans="1:17" s="832" customFormat="1" ht="18.75" customHeight="1">
      <c r="A493" s="894">
        <v>12100108</v>
      </c>
      <c r="B493" s="894" t="s">
        <v>997</v>
      </c>
      <c r="C493" s="853" t="s">
        <v>1102</v>
      </c>
      <c r="D493" s="954" t="s">
        <v>998</v>
      </c>
      <c r="E493" s="959">
        <v>15</v>
      </c>
      <c r="F493" s="960">
        <f>'BASE Y CONFIANZA'!F568</f>
        <v>4118</v>
      </c>
      <c r="G493" s="960">
        <f>'BASE Y CONFIANZA'!G568</f>
        <v>0</v>
      </c>
      <c r="H493" s="960">
        <f>'BASE Y CONFIANZA'!H568</f>
        <v>0</v>
      </c>
      <c r="I493" s="960">
        <f>'BASE Y CONFIANZA'!I568</f>
        <v>0</v>
      </c>
      <c r="J493" s="960">
        <f>'BASE Y CONFIANZA'!J568</f>
        <v>368</v>
      </c>
      <c r="K493" s="960">
        <f>'BASE Y CONFIANZA'!K568</f>
        <v>0</v>
      </c>
      <c r="L493" s="960">
        <f>'BASE Y CONFIANZA'!L568</f>
        <v>0</v>
      </c>
      <c r="M493" s="960">
        <f>'BASE Y CONFIANZA'!M568</f>
        <v>0</v>
      </c>
      <c r="N493" s="960">
        <f>'BASE Y CONFIANZA'!N568</f>
        <v>3750</v>
      </c>
      <c r="O493" s="918"/>
      <c r="P493" s="918"/>
      <c r="Q493" s="918"/>
    </row>
    <row r="494" spans="1:17" s="832" customFormat="1" ht="18.75" customHeight="1">
      <c r="A494" s="894">
        <v>12100109</v>
      </c>
      <c r="B494" s="894" t="s">
        <v>999</v>
      </c>
      <c r="C494" s="853" t="s">
        <v>1102</v>
      </c>
      <c r="D494" s="954" t="s">
        <v>1000</v>
      </c>
      <c r="E494" s="959">
        <v>15</v>
      </c>
      <c r="F494" s="960">
        <f>'BASE Y CONFIANZA'!F569</f>
        <v>1160</v>
      </c>
      <c r="G494" s="960">
        <f>'BASE Y CONFIANZA'!G569</f>
        <v>0</v>
      </c>
      <c r="H494" s="960">
        <f>'BASE Y CONFIANZA'!H569</f>
        <v>0</v>
      </c>
      <c r="I494" s="960">
        <f>'BASE Y CONFIANZA'!I569</f>
        <v>0</v>
      </c>
      <c r="J494" s="960">
        <f>'BASE Y CONFIANZA'!J569</f>
        <v>0</v>
      </c>
      <c r="K494" s="960">
        <f>'BASE Y CONFIANZA'!K569</f>
        <v>137</v>
      </c>
      <c r="L494" s="960">
        <f>'BASE Y CONFIANZA'!L569</f>
        <v>0</v>
      </c>
      <c r="M494" s="960">
        <f>'BASE Y CONFIANZA'!M569</f>
        <v>0</v>
      </c>
      <c r="N494" s="960">
        <f>'BASE Y CONFIANZA'!N569</f>
        <v>1297</v>
      </c>
      <c r="O494" s="918"/>
      <c r="P494" s="918"/>
      <c r="Q494" s="918"/>
    </row>
    <row r="495" spans="1:17" s="832" customFormat="1" ht="18.75" customHeight="1">
      <c r="A495" s="894">
        <v>12100110</v>
      </c>
      <c r="B495" s="894" t="s">
        <v>1008</v>
      </c>
      <c r="C495" s="853" t="s">
        <v>1102</v>
      </c>
      <c r="D495" s="954" t="s">
        <v>1009</v>
      </c>
      <c r="E495" s="959">
        <v>15</v>
      </c>
      <c r="F495" s="960">
        <f>'BASE Y CONFIANZA'!F570</f>
        <v>2772</v>
      </c>
      <c r="G495" s="960">
        <f>'BASE Y CONFIANZA'!G570</f>
        <v>0</v>
      </c>
      <c r="H495" s="960">
        <f>'BASE Y CONFIANZA'!H570</f>
        <v>0</v>
      </c>
      <c r="I495" s="960">
        <f>'BASE Y CONFIANZA'!I570</f>
        <v>0</v>
      </c>
      <c r="J495" s="960">
        <f>'BASE Y CONFIANZA'!J570</f>
        <v>52</v>
      </c>
      <c r="K495" s="960">
        <f>'BASE Y CONFIANZA'!K570</f>
        <v>0</v>
      </c>
      <c r="L495" s="960">
        <f>'BASE Y CONFIANZA'!L570</f>
        <v>0</v>
      </c>
      <c r="M495" s="960">
        <f>'BASE Y CONFIANZA'!M570</f>
        <v>0</v>
      </c>
      <c r="N495" s="960">
        <f>'BASE Y CONFIANZA'!N570</f>
        <v>2720</v>
      </c>
      <c r="O495" s="918"/>
      <c r="P495" s="918"/>
      <c r="Q495" s="918"/>
    </row>
    <row r="496" spans="1:17" s="833" customFormat="1" ht="18.75" customHeight="1">
      <c r="A496" s="894">
        <v>12100111</v>
      </c>
      <c r="B496" s="894" t="s">
        <v>1010</v>
      </c>
      <c r="C496" s="853" t="s">
        <v>1102</v>
      </c>
      <c r="D496" s="954" t="s">
        <v>1011</v>
      </c>
      <c r="E496" s="959">
        <v>15</v>
      </c>
      <c r="F496" s="960">
        <f>'BASE Y CONFIANZA'!F571</f>
        <v>3177</v>
      </c>
      <c r="G496" s="960">
        <f>'BASE Y CONFIANZA'!G571</f>
        <v>0</v>
      </c>
      <c r="H496" s="960">
        <f>'BASE Y CONFIANZA'!H571</f>
        <v>0</v>
      </c>
      <c r="I496" s="960">
        <f>'BASE Y CONFIANZA'!I571</f>
        <v>0</v>
      </c>
      <c r="J496" s="960">
        <f>'BASE Y CONFIANZA'!J571</f>
        <v>117</v>
      </c>
      <c r="K496" s="960">
        <f>'BASE Y CONFIANZA'!K571</f>
        <v>0</v>
      </c>
      <c r="L496" s="960">
        <f>'BASE Y CONFIANZA'!L571</f>
        <v>0</v>
      </c>
      <c r="M496" s="960">
        <f>'BASE Y CONFIANZA'!M571</f>
        <v>0</v>
      </c>
      <c r="N496" s="960">
        <f>'BASE Y CONFIANZA'!N571</f>
        <v>3060</v>
      </c>
      <c r="O496" s="918"/>
      <c r="P496" s="918"/>
      <c r="Q496" s="952"/>
    </row>
    <row r="497" spans="1:17" s="832" customFormat="1" ht="18.75" customHeight="1">
      <c r="A497" s="894">
        <v>12100112</v>
      </c>
      <c r="B497" s="894" t="s">
        <v>1015</v>
      </c>
      <c r="C497" s="853" t="s">
        <v>1102</v>
      </c>
      <c r="D497" s="954" t="s">
        <v>1016</v>
      </c>
      <c r="E497" s="959">
        <v>15</v>
      </c>
      <c r="F497" s="960">
        <f>'BASE Y CONFIANZA'!F572</f>
        <v>1910</v>
      </c>
      <c r="G497" s="960">
        <f>'BASE Y CONFIANZA'!G572</f>
        <v>0</v>
      </c>
      <c r="H497" s="960">
        <f>'BASE Y CONFIANZA'!H572</f>
        <v>0</v>
      </c>
      <c r="I497" s="960">
        <f>'BASE Y CONFIANZA'!I572</f>
        <v>0</v>
      </c>
      <c r="J497" s="960">
        <f>'BASE Y CONFIANZA'!J572</f>
        <v>0</v>
      </c>
      <c r="K497" s="960">
        <f>'BASE Y CONFIANZA'!K572</f>
        <v>77</v>
      </c>
      <c r="L497" s="960">
        <f>'BASE Y CONFIANZA'!L572</f>
        <v>0</v>
      </c>
      <c r="M497" s="960">
        <f>'BASE Y CONFIANZA'!M572</f>
        <v>0</v>
      </c>
      <c r="N497" s="960">
        <f>'BASE Y CONFIANZA'!N572</f>
        <v>1987</v>
      </c>
      <c r="O497" s="918"/>
      <c r="P497" s="918"/>
      <c r="Q497" s="918"/>
    </row>
    <row r="498" spans="1:17" s="832" customFormat="1" ht="18.75" customHeight="1">
      <c r="A498" s="894">
        <v>12100113</v>
      </c>
      <c r="B498" s="894" t="s">
        <v>1021</v>
      </c>
      <c r="C498" s="853" t="s">
        <v>1102</v>
      </c>
      <c r="D498" s="954" t="s">
        <v>981</v>
      </c>
      <c r="E498" s="959">
        <v>15</v>
      </c>
      <c r="F498" s="960">
        <f>'BASE Y CONFIANZA'!F573</f>
        <v>4052</v>
      </c>
      <c r="G498" s="960">
        <f>'BASE Y CONFIANZA'!G573</f>
        <v>270</v>
      </c>
      <c r="H498" s="960">
        <f>'BASE Y CONFIANZA'!H573</f>
        <v>0</v>
      </c>
      <c r="I498" s="960">
        <f>'BASE Y CONFIANZA'!I573</f>
        <v>0</v>
      </c>
      <c r="J498" s="960">
        <f>'BASE Y CONFIANZA'!J573</f>
        <v>357</v>
      </c>
      <c r="K498" s="960">
        <f>'BASE Y CONFIANZA'!K573</f>
        <v>0</v>
      </c>
      <c r="L498" s="960">
        <f>'BASE Y CONFIANZA'!L573</f>
        <v>0</v>
      </c>
      <c r="M498" s="960">
        <f>'BASE Y CONFIANZA'!M573</f>
        <v>0</v>
      </c>
      <c r="N498" s="960">
        <f>'BASE Y CONFIANZA'!N573</f>
        <v>3965</v>
      </c>
      <c r="O498" s="918"/>
      <c r="P498" s="918"/>
      <c r="Q498" s="918"/>
    </row>
    <row r="499" spans="1:17" s="832" customFormat="1" ht="18.75" customHeight="1">
      <c r="A499" s="894">
        <v>13</v>
      </c>
      <c r="B499" s="894" t="s">
        <v>1177</v>
      </c>
      <c r="C499" s="853" t="s">
        <v>1103</v>
      </c>
      <c r="D499" s="954" t="s">
        <v>216</v>
      </c>
      <c r="E499" s="959">
        <v>15</v>
      </c>
      <c r="F499" s="960">
        <f>EVENTUAL!F374</f>
        <v>4420</v>
      </c>
      <c r="G499" s="960">
        <f>EVENTUAL!G374</f>
        <v>940</v>
      </c>
      <c r="H499" s="960">
        <f>EVENTUAL!H374</f>
        <v>0</v>
      </c>
      <c r="I499" s="960">
        <f>EVENTUAL!I374</f>
        <v>0</v>
      </c>
      <c r="J499" s="960">
        <f>EVENTUAL!J374</f>
        <v>420</v>
      </c>
      <c r="K499" s="960">
        <f>EVENTUAL!K374</f>
        <v>0</v>
      </c>
      <c r="L499" s="960">
        <f>EVENTUAL!L374</f>
        <v>0</v>
      </c>
      <c r="M499" s="960">
        <f>EVENTUAL!M374</f>
        <v>0</v>
      </c>
      <c r="N499" s="960">
        <f>EVENTUAL!N374</f>
        <v>4940</v>
      </c>
      <c r="O499" s="918"/>
      <c r="P499" s="918"/>
      <c r="Q499" s="918"/>
    </row>
    <row r="500" spans="1:17" s="832" customFormat="1" ht="18.75" customHeight="1">
      <c r="A500" s="894">
        <v>29</v>
      </c>
      <c r="B500" s="894" t="s">
        <v>1179</v>
      </c>
      <c r="C500" s="853" t="s">
        <v>1103</v>
      </c>
      <c r="D500" s="954" t="s">
        <v>981</v>
      </c>
      <c r="E500" s="959">
        <v>15</v>
      </c>
      <c r="F500" s="960">
        <f>EVENTUAL!F375</f>
        <v>2140</v>
      </c>
      <c r="G500" s="960">
        <f>EVENTUAL!G375</f>
        <v>615</v>
      </c>
      <c r="H500" s="960">
        <f>EVENTUAL!H375</f>
        <v>0</v>
      </c>
      <c r="I500" s="960">
        <f>EVENTUAL!I375</f>
        <v>0</v>
      </c>
      <c r="J500" s="960">
        <f>EVENTUAL!J375</f>
        <v>0</v>
      </c>
      <c r="K500" s="960">
        <f>EVENTUAL!K375</f>
        <v>60</v>
      </c>
      <c r="L500" s="960">
        <f>EVENTUAL!L375</f>
        <v>0</v>
      </c>
      <c r="M500" s="960">
        <f>EVENTUAL!M375</f>
        <v>0</v>
      </c>
      <c r="N500" s="960">
        <f>EVENTUAL!N375</f>
        <v>2815</v>
      </c>
      <c r="O500" s="918"/>
      <c r="P500" s="918"/>
      <c r="Q500" s="918"/>
    </row>
    <row r="501" spans="1:17" s="832" customFormat="1" ht="18.75" customHeight="1">
      <c r="A501" s="894">
        <v>75</v>
      </c>
      <c r="B501" s="894" t="s">
        <v>1334</v>
      </c>
      <c r="C501" s="853" t="s">
        <v>1103</v>
      </c>
      <c r="D501" s="954" t="s">
        <v>488</v>
      </c>
      <c r="E501" s="959">
        <v>15</v>
      </c>
      <c r="F501" s="960">
        <f>EVENTUAL!F376</f>
        <v>1870</v>
      </c>
      <c r="G501" s="960">
        <f>EVENTUAL!G376</f>
        <v>0</v>
      </c>
      <c r="H501" s="960">
        <f>EVENTUAL!H376</f>
        <v>0</v>
      </c>
      <c r="I501" s="960">
        <f>EVENTUAL!I376</f>
        <v>0</v>
      </c>
      <c r="J501" s="960">
        <f>EVENTUAL!J376</f>
        <v>0</v>
      </c>
      <c r="K501" s="960">
        <f>EVENTUAL!K376</f>
        <v>80</v>
      </c>
      <c r="L501" s="960">
        <f>EVENTUAL!L376</f>
        <v>300</v>
      </c>
      <c r="M501" s="960">
        <f>EVENTUAL!M376</f>
        <v>0</v>
      </c>
      <c r="N501" s="960">
        <f>EVENTUAL!N376</f>
        <v>1650</v>
      </c>
      <c r="O501" s="918"/>
      <c r="P501" s="918"/>
      <c r="Q501" s="918"/>
    </row>
    <row r="502" spans="1:17" s="832" customFormat="1" ht="18.75" customHeight="1">
      <c r="A502" s="894">
        <v>122</v>
      </c>
      <c r="B502" s="894" t="s">
        <v>1391</v>
      </c>
      <c r="C502" s="853" t="s">
        <v>1103</v>
      </c>
      <c r="D502" s="954" t="s">
        <v>488</v>
      </c>
      <c r="E502" s="959">
        <v>15</v>
      </c>
      <c r="F502" s="960">
        <f>EVENTUAL!F377</f>
        <v>1852</v>
      </c>
      <c r="G502" s="960">
        <f>EVENTUAL!G377</f>
        <v>0</v>
      </c>
      <c r="H502" s="960">
        <f>EVENTUAL!H377</f>
        <v>0</v>
      </c>
      <c r="I502" s="960">
        <f>EVENTUAL!I377</f>
        <v>0</v>
      </c>
      <c r="J502" s="960">
        <f>EVENTUAL!J377</f>
        <v>0</v>
      </c>
      <c r="K502" s="960">
        <f>EVENTUAL!K377</f>
        <v>81</v>
      </c>
      <c r="L502" s="960">
        <f>EVENTUAL!L377</f>
        <v>0</v>
      </c>
      <c r="M502" s="960">
        <f>EVENTUAL!M377</f>
        <v>0</v>
      </c>
      <c r="N502" s="960">
        <f>EVENTUAL!N377</f>
        <v>1933</v>
      </c>
      <c r="O502" s="918"/>
      <c r="P502" s="918"/>
      <c r="Q502" s="918"/>
    </row>
    <row r="503" spans="1:17" s="2" customFormat="1" ht="19.5" customHeight="1">
      <c r="A503" s="894">
        <v>24</v>
      </c>
      <c r="B503" s="894" t="s">
        <v>1012</v>
      </c>
      <c r="C503" s="853" t="s">
        <v>1103</v>
      </c>
      <c r="D503" s="954" t="s">
        <v>1013</v>
      </c>
      <c r="E503" s="959">
        <v>15</v>
      </c>
      <c r="F503" s="960">
        <f>EVENTUAL!F378</f>
        <v>1600</v>
      </c>
      <c r="G503" s="960">
        <f>EVENTUAL!G378</f>
        <v>0</v>
      </c>
      <c r="H503" s="960">
        <f>EVENTUAL!H378</f>
        <v>0</v>
      </c>
      <c r="I503" s="960">
        <f>EVENTUAL!I378</f>
        <v>0</v>
      </c>
      <c r="J503" s="960">
        <f>EVENTUAL!J378</f>
        <v>0</v>
      </c>
      <c r="K503" s="960">
        <f>EVENTUAL!K378</f>
        <v>109</v>
      </c>
      <c r="L503" s="960">
        <f>EVENTUAL!L378</f>
        <v>0</v>
      </c>
      <c r="M503" s="960">
        <f>EVENTUAL!M378</f>
        <v>0</v>
      </c>
      <c r="N503" s="960">
        <f>EVENTUAL!N378</f>
        <v>1709</v>
      </c>
      <c r="O503" s="970"/>
      <c r="P503" s="955"/>
      <c r="Q503" s="955"/>
    </row>
    <row r="504" spans="1:17" s="2" customFormat="1" ht="19.5" customHeight="1">
      <c r="A504" s="894">
        <v>25</v>
      </c>
      <c r="B504" s="894" t="s">
        <v>1060</v>
      </c>
      <c r="C504" s="853" t="s">
        <v>1103</v>
      </c>
      <c r="D504" s="954" t="s">
        <v>1014</v>
      </c>
      <c r="E504" s="959">
        <v>15</v>
      </c>
      <c r="F504" s="960">
        <f>EVENTUAL!F379</f>
        <v>2316</v>
      </c>
      <c r="G504" s="960">
        <f>EVENTUAL!G379</f>
        <v>0</v>
      </c>
      <c r="H504" s="960">
        <f>EVENTUAL!H379</f>
        <v>0</v>
      </c>
      <c r="I504" s="960">
        <f>EVENTUAL!I379</f>
        <v>0</v>
      </c>
      <c r="J504" s="960">
        <f>EVENTUAL!J379</f>
        <v>0</v>
      </c>
      <c r="K504" s="960">
        <f>EVENTUAL!K379</f>
        <v>27</v>
      </c>
      <c r="L504" s="960">
        <f>EVENTUAL!L379</f>
        <v>0</v>
      </c>
      <c r="M504" s="960">
        <f>EVENTUAL!M379</f>
        <v>0</v>
      </c>
      <c r="N504" s="960">
        <f>EVENTUAL!N379</f>
        <v>2343</v>
      </c>
      <c r="O504" s="970"/>
      <c r="P504" s="955"/>
      <c r="Q504" s="955"/>
    </row>
    <row r="505" spans="1:17" s="833" customFormat="1" ht="18.75" customHeight="1">
      <c r="A505" s="962" t="s">
        <v>69</v>
      </c>
      <c r="B505" s="859"/>
      <c r="C505" s="964"/>
      <c r="D505" s="965"/>
      <c r="E505" s="966"/>
      <c r="F505" s="875">
        <f aca="true" t="shared" si="62" ref="F505:N505">SUM(F487:F504)</f>
        <v>48234</v>
      </c>
      <c r="G505" s="875">
        <f t="shared" si="62"/>
        <v>1825</v>
      </c>
      <c r="H505" s="875">
        <f t="shared" si="62"/>
        <v>0</v>
      </c>
      <c r="I505" s="875">
        <f t="shared" si="62"/>
        <v>550</v>
      </c>
      <c r="J505" s="875">
        <f t="shared" si="62"/>
        <v>2235</v>
      </c>
      <c r="K505" s="875">
        <f t="shared" si="62"/>
        <v>881</v>
      </c>
      <c r="L505" s="875">
        <f t="shared" si="62"/>
        <v>550</v>
      </c>
      <c r="M505" s="875">
        <f t="shared" si="62"/>
        <v>0</v>
      </c>
      <c r="N505" s="875">
        <f t="shared" si="62"/>
        <v>48705</v>
      </c>
      <c r="O505" s="920">
        <f>SUM(N487:N498)</f>
        <v>33315</v>
      </c>
      <c r="P505" s="920">
        <f>SUM(N499:N504)</f>
        <v>15390</v>
      </c>
      <c r="Q505" s="952"/>
    </row>
    <row r="506" spans="1:17" s="832" customFormat="1" ht="18.75" customHeight="1">
      <c r="A506" s="882"/>
      <c r="B506" s="848"/>
      <c r="C506" s="882" t="s">
        <v>979</v>
      </c>
      <c r="D506" s="968"/>
      <c r="E506" s="969"/>
      <c r="F506" s="967"/>
      <c r="G506" s="967"/>
      <c r="H506" s="967"/>
      <c r="I506" s="967"/>
      <c r="J506" s="967"/>
      <c r="K506" s="967"/>
      <c r="L506" s="967"/>
      <c r="M506" s="967"/>
      <c r="N506" s="967"/>
      <c r="O506" s="918"/>
      <c r="P506" s="918"/>
      <c r="Q506" s="918"/>
    </row>
    <row r="507" spans="1:17" s="832" customFormat="1" ht="18.75" customHeight="1">
      <c r="A507" s="894">
        <v>12200101</v>
      </c>
      <c r="B507" s="894" t="s">
        <v>972</v>
      </c>
      <c r="C507" s="853" t="s">
        <v>1102</v>
      </c>
      <c r="D507" s="954" t="s">
        <v>973</v>
      </c>
      <c r="E507" s="959">
        <v>15</v>
      </c>
      <c r="F507" s="960">
        <f>'BASE Y CONFIANZA'!F584</f>
        <v>3707</v>
      </c>
      <c r="G507" s="960">
        <f>'BASE Y CONFIANZA'!G584</f>
        <v>2310</v>
      </c>
      <c r="H507" s="960">
        <f>'BASE Y CONFIANZA'!H584</f>
        <v>0</v>
      </c>
      <c r="I507" s="960">
        <f>'BASE Y CONFIANZA'!I584</f>
        <v>0</v>
      </c>
      <c r="J507" s="960">
        <f>'BASE Y CONFIANZA'!J584</f>
        <v>302</v>
      </c>
      <c r="K507" s="960">
        <f>'BASE Y CONFIANZA'!K584</f>
        <v>0</v>
      </c>
      <c r="L507" s="960">
        <f>'BASE Y CONFIANZA'!L584</f>
        <v>0</v>
      </c>
      <c r="M507" s="960">
        <f>'BASE Y CONFIANZA'!M584</f>
        <v>0</v>
      </c>
      <c r="N507" s="960">
        <f>'BASE Y CONFIANZA'!N584</f>
        <v>5715</v>
      </c>
      <c r="O507" s="918"/>
      <c r="P507" s="918"/>
      <c r="Q507" s="918"/>
    </row>
    <row r="508" spans="1:17" s="832" customFormat="1" ht="18.75" customHeight="1">
      <c r="A508" s="894">
        <v>12200103</v>
      </c>
      <c r="B508" s="853" t="s">
        <v>986</v>
      </c>
      <c r="C508" s="853" t="s">
        <v>1102</v>
      </c>
      <c r="D508" s="954" t="s">
        <v>987</v>
      </c>
      <c r="E508" s="959">
        <v>15</v>
      </c>
      <c r="F508" s="960">
        <f>'BASE Y CONFIANZA'!F585</f>
        <v>2235</v>
      </c>
      <c r="G508" s="960">
        <f>'BASE Y CONFIANZA'!G585</f>
        <v>0</v>
      </c>
      <c r="H508" s="960">
        <f>'BASE Y CONFIANZA'!H585</f>
        <v>0</v>
      </c>
      <c r="I508" s="960">
        <f>'BASE Y CONFIANZA'!I585</f>
        <v>0</v>
      </c>
      <c r="J508" s="960">
        <f>'BASE Y CONFIANZA'!J585</f>
        <v>0</v>
      </c>
      <c r="K508" s="960">
        <f>'BASE Y CONFIANZA'!K585</f>
        <v>36</v>
      </c>
      <c r="L508" s="960">
        <f>'BASE Y CONFIANZA'!L585</f>
        <v>0</v>
      </c>
      <c r="M508" s="960">
        <f>'BASE Y CONFIANZA'!M585</f>
        <v>0</v>
      </c>
      <c r="N508" s="960">
        <f>'BASE Y CONFIANZA'!N585</f>
        <v>2271</v>
      </c>
      <c r="O508" s="918"/>
      <c r="P508" s="918"/>
      <c r="Q508" s="918"/>
    </row>
    <row r="509" spans="1:17" s="832" customFormat="1" ht="18.75" customHeight="1">
      <c r="A509" s="894">
        <v>12200104</v>
      </c>
      <c r="B509" s="853" t="s">
        <v>988</v>
      </c>
      <c r="C509" s="853" t="s">
        <v>1102</v>
      </c>
      <c r="D509" s="954" t="s">
        <v>989</v>
      </c>
      <c r="E509" s="959">
        <v>15</v>
      </c>
      <c r="F509" s="960">
        <f>'BASE Y CONFIANZA'!F586</f>
        <v>2235</v>
      </c>
      <c r="G509" s="960">
        <f>'BASE Y CONFIANZA'!G586</f>
        <v>0</v>
      </c>
      <c r="H509" s="960">
        <f>'BASE Y CONFIANZA'!H586</f>
        <v>0</v>
      </c>
      <c r="I509" s="960">
        <f>'BASE Y CONFIANZA'!I586</f>
        <v>0</v>
      </c>
      <c r="J509" s="960">
        <f>'BASE Y CONFIANZA'!J586</f>
        <v>0</v>
      </c>
      <c r="K509" s="960">
        <f>'BASE Y CONFIANZA'!K586</f>
        <v>36</v>
      </c>
      <c r="L509" s="960">
        <f>'BASE Y CONFIANZA'!L586</f>
        <v>0</v>
      </c>
      <c r="M509" s="960">
        <f>'BASE Y CONFIANZA'!M586</f>
        <v>0</v>
      </c>
      <c r="N509" s="960">
        <f>'BASE Y CONFIANZA'!N586</f>
        <v>2271</v>
      </c>
      <c r="O509" s="918"/>
      <c r="P509" s="918"/>
      <c r="Q509" s="918"/>
    </row>
    <row r="510" spans="1:17" s="832" customFormat="1" ht="18.75" customHeight="1">
      <c r="A510" s="894">
        <v>12200105</v>
      </c>
      <c r="B510" s="853" t="s">
        <v>990</v>
      </c>
      <c r="C510" s="853" t="s">
        <v>1102</v>
      </c>
      <c r="D510" s="954" t="s">
        <v>987</v>
      </c>
      <c r="E510" s="959">
        <v>15</v>
      </c>
      <c r="F510" s="960">
        <f>'BASE Y CONFIANZA'!F587</f>
        <v>2146</v>
      </c>
      <c r="G510" s="960">
        <f>'BASE Y CONFIANZA'!G587</f>
        <v>0</v>
      </c>
      <c r="H510" s="960">
        <f>'BASE Y CONFIANZA'!H587</f>
        <v>0</v>
      </c>
      <c r="I510" s="960">
        <f>'BASE Y CONFIANZA'!I587</f>
        <v>0</v>
      </c>
      <c r="J510" s="960">
        <f>'BASE Y CONFIANZA'!J587</f>
        <v>0</v>
      </c>
      <c r="K510" s="960">
        <f>'BASE Y CONFIANZA'!K587</f>
        <v>59</v>
      </c>
      <c r="L510" s="960">
        <f>'BASE Y CONFIANZA'!L587</f>
        <v>0</v>
      </c>
      <c r="M510" s="960">
        <f>'BASE Y CONFIANZA'!M587</f>
        <v>0</v>
      </c>
      <c r="N510" s="960">
        <f>'BASE Y CONFIANZA'!N587</f>
        <v>2205</v>
      </c>
      <c r="O510" s="918"/>
      <c r="P510" s="918"/>
      <c r="Q510" s="918"/>
    </row>
    <row r="511" spans="1:17" s="832" customFormat="1" ht="18.75" customHeight="1">
      <c r="A511" s="894">
        <v>12200107</v>
      </c>
      <c r="B511" s="853" t="s">
        <v>992</v>
      </c>
      <c r="C511" s="853" t="s">
        <v>1102</v>
      </c>
      <c r="D511" s="954" t="s">
        <v>987</v>
      </c>
      <c r="E511" s="959">
        <v>15</v>
      </c>
      <c r="F511" s="960">
        <f>'BASE Y CONFIANZA'!F588</f>
        <v>2235</v>
      </c>
      <c r="G511" s="960">
        <f>'BASE Y CONFIANZA'!G588</f>
        <v>0</v>
      </c>
      <c r="H511" s="960">
        <f>'BASE Y CONFIANZA'!H588</f>
        <v>0</v>
      </c>
      <c r="I511" s="960">
        <f>'BASE Y CONFIANZA'!I588</f>
        <v>0</v>
      </c>
      <c r="J511" s="960">
        <f>'BASE Y CONFIANZA'!J588</f>
        <v>0</v>
      </c>
      <c r="K511" s="960">
        <f>'BASE Y CONFIANZA'!K588</f>
        <v>36</v>
      </c>
      <c r="L511" s="960">
        <f>'BASE Y CONFIANZA'!L588</f>
        <v>0</v>
      </c>
      <c r="M511" s="960">
        <f>'BASE Y CONFIANZA'!M588</f>
        <v>0</v>
      </c>
      <c r="N511" s="960">
        <f>'BASE Y CONFIANZA'!N588</f>
        <v>2271</v>
      </c>
      <c r="O511" s="918"/>
      <c r="P511" s="918"/>
      <c r="Q511" s="918"/>
    </row>
    <row r="512" spans="1:17" s="832" customFormat="1" ht="18.75" customHeight="1">
      <c r="A512" s="894">
        <v>12200108</v>
      </c>
      <c r="B512" s="853" t="s">
        <v>996</v>
      </c>
      <c r="C512" s="853" t="s">
        <v>1102</v>
      </c>
      <c r="D512" s="954" t="s">
        <v>989</v>
      </c>
      <c r="E512" s="959">
        <v>15</v>
      </c>
      <c r="F512" s="960">
        <f>'BASE Y CONFIANZA'!F589</f>
        <v>2235</v>
      </c>
      <c r="G512" s="960">
        <f>'BASE Y CONFIANZA'!G589</f>
        <v>0</v>
      </c>
      <c r="H512" s="960">
        <f>'BASE Y CONFIANZA'!H589</f>
        <v>0</v>
      </c>
      <c r="I512" s="960">
        <f>'BASE Y CONFIANZA'!I589</f>
        <v>0</v>
      </c>
      <c r="J512" s="960">
        <f>'BASE Y CONFIANZA'!J589</f>
        <v>0</v>
      </c>
      <c r="K512" s="960">
        <f>'BASE Y CONFIANZA'!K589</f>
        <v>36</v>
      </c>
      <c r="L512" s="960">
        <f>'BASE Y CONFIANZA'!L589</f>
        <v>0</v>
      </c>
      <c r="M512" s="960">
        <f>'BASE Y CONFIANZA'!M589</f>
        <v>0</v>
      </c>
      <c r="N512" s="960">
        <f>'BASE Y CONFIANZA'!N589</f>
        <v>2271</v>
      </c>
      <c r="O512" s="918"/>
      <c r="P512" s="918"/>
      <c r="Q512" s="918"/>
    </row>
    <row r="513" spans="1:17" s="832" customFormat="1" ht="18.75" customHeight="1">
      <c r="A513" s="894">
        <v>12200109</v>
      </c>
      <c r="B513" s="894" t="s">
        <v>1007</v>
      </c>
      <c r="C513" s="853" t="s">
        <v>1102</v>
      </c>
      <c r="D513" s="954" t="s">
        <v>991</v>
      </c>
      <c r="E513" s="959">
        <v>15</v>
      </c>
      <c r="F513" s="960">
        <f>'BASE Y CONFIANZA'!F590</f>
        <v>3000</v>
      </c>
      <c r="G513" s="960">
        <f>'BASE Y CONFIANZA'!G590</f>
        <v>770</v>
      </c>
      <c r="H513" s="960">
        <f>'BASE Y CONFIANZA'!H590</f>
        <v>0</v>
      </c>
      <c r="I513" s="960">
        <f>'BASE Y CONFIANZA'!I590</f>
        <v>0</v>
      </c>
      <c r="J513" s="960">
        <f>'BASE Y CONFIANZA'!J590</f>
        <v>77</v>
      </c>
      <c r="K513" s="960">
        <f>'BASE Y CONFIANZA'!K590</f>
        <v>0</v>
      </c>
      <c r="L513" s="960">
        <f>'BASE Y CONFIANZA'!L590</f>
        <v>0</v>
      </c>
      <c r="M513" s="960">
        <f>'BASE Y CONFIANZA'!M590</f>
        <v>0</v>
      </c>
      <c r="N513" s="960">
        <f>'BASE Y CONFIANZA'!N590</f>
        <v>3693</v>
      </c>
      <c r="O513" s="918"/>
      <c r="P513" s="918"/>
      <c r="Q513" s="918"/>
    </row>
    <row r="514" spans="1:17" s="2" customFormat="1" ht="18.75" customHeight="1">
      <c r="A514" s="894" t="s">
        <v>530</v>
      </c>
      <c r="B514" s="894" t="s">
        <v>976</v>
      </c>
      <c r="C514" s="853" t="s">
        <v>1103</v>
      </c>
      <c r="D514" s="954" t="s">
        <v>977</v>
      </c>
      <c r="E514" s="959">
        <v>15</v>
      </c>
      <c r="F514" s="960">
        <f>EVENTUAL!F382</f>
        <v>2100</v>
      </c>
      <c r="G514" s="960">
        <f>EVENTUAL!G382</f>
        <v>0</v>
      </c>
      <c r="H514" s="960">
        <f>EVENTUAL!H382</f>
        <v>0</v>
      </c>
      <c r="I514" s="960">
        <f>EVENTUAL!I382</f>
        <v>0</v>
      </c>
      <c r="J514" s="960">
        <f>EVENTUAL!J382</f>
        <v>0</v>
      </c>
      <c r="K514" s="960">
        <f>EVENTUAL!K382</f>
        <v>64</v>
      </c>
      <c r="L514" s="960">
        <f>EVENTUAL!L382</f>
        <v>0</v>
      </c>
      <c r="M514" s="960">
        <f>EVENTUAL!M382</f>
        <v>0</v>
      </c>
      <c r="N514" s="960">
        <f>EVENTUAL!N382</f>
        <v>2164</v>
      </c>
      <c r="O514" s="970"/>
      <c r="P514" s="955"/>
      <c r="Q514" s="955"/>
    </row>
    <row r="515" spans="1:17" s="41" customFormat="1" ht="18.75" customHeight="1">
      <c r="A515" s="894">
        <v>38</v>
      </c>
      <c r="B515" s="853" t="s">
        <v>993</v>
      </c>
      <c r="C515" s="853" t="s">
        <v>1103</v>
      </c>
      <c r="D515" s="954" t="s">
        <v>991</v>
      </c>
      <c r="E515" s="959">
        <v>15</v>
      </c>
      <c r="F515" s="960">
        <f>EVENTUAL!F383</f>
        <v>2268</v>
      </c>
      <c r="G515" s="960">
        <f>EVENTUAL!G383</f>
        <v>210</v>
      </c>
      <c r="H515" s="960">
        <f>EVENTUAL!H383</f>
        <v>0</v>
      </c>
      <c r="I515" s="960">
        <f>EVENTUAL!I383</f>
        <v>0</v>
      </c>
      <c r="J515" s="960">
        <f>EVENTUAL!J383</f>
        <v>0</v>
      </c>
      <c r="K515" s="960">
        <f>EVENTUAL!K383</f>
        <v>32</v>
      </c>
      <c r="L515" s="960">
        <f>EVENTUAL!L383</f>
        <v>0</v>
      </c>
      <c r="M515" s="960">
        <f>EVENTUAL!M383</f>
        <v>0</v>
      </c>
      <c r="N515" s="960">
        <f>EVENTUAL!N383</f>
        <v>2510</v>
      </c>
      <c r="O515" s="971"/>
      <c r="P515" s="914"/>
      <c r="Q515" s="914"/>
    </row>
    <row r="516" spans="1:17" s="41" customFormat="1" ht="18.75" customHeight="1">
      <c r="A516" s="894">
        <v>40</v>
      </c>
      <c r="B516" s="853" t="s">
        <v>1001</v>
      </c>
      <c r="C516" s="853" t="s">
        <v>1103</v>
      </c>
      <c r="D516" s="954" t="s">
        <v>1002</v>
      </c>
      <c r="E516" s="959">
        <v>15</v>
      </c>
      <c r="F516" s="960">
        <f>EVENTUAL!F384</f>
        <v>1654</v>
      </c>
      <c r="G516" s="960">
        <f>EVENTUAL!G384</f>
        <v>0</v>
      </c>
      <c r="H516" s="960">
        <f>EVENTUAL!H384</f>
        <v>0</v>
      </c>
      <c r="I516" s="960">
        <f>EVENTUAL!I384</f>
        <v>0</v>
      </c>
      <c r="J516" s="960">
        <f>EVENTUAL!J384</f>
        <v>0</v>
      </c>
      <c r="K516" s="960">
        <f>EVENTUAL!K384</f>
        <v>106</v>
      </c>
      <c r="L516" s="960">
        <f>EVENTUAL!L384</f>
        <v>0</v>
      </c>
      <c r="M516" s="960">
        <f>EVENTUAL!M384</f>
        <v>0</v>
      </c>
      <c r="N516" s="960">
        <f>EVENTUAL!N384</f>
        <v>1760</v>
      </c>
      <c r="O516" s="971"/>
      <c r="P516" s="914"/>
      <c r="Q516" s="914"/>
    </row>
    <row r="517" spans="1:17" s="832" customFormat="1" ht="18.75" customHeight="1">
      <c r="A517" s="962" t="s">
        <v>69</v>
      </c>
      <c r="B517" s="963"/>
      <c r="C517" s="964"/>
      <c r="D517" s="964"/>
      <c r="E517" s="966"/>
      <c r="F517" s="941">
        <f aca="true" t="shared" si="63" ref="F517:M517">SUM(F507:F516)</f>
        <v>23815</v>
      </c>
      <c r="G517" s="941">
        <f>SUM(G507:G516)</f>
        <v>3290</v>
      </c>
      <c r="H517" s="941">
        <f t="shared" si="63"/>
        <v>0</v>
      </c>
      <c r="I517" s="941">
        <f t="shared" si="63"/>
        <v>0</v>
      </c>
      <c r="J517" s="941">
        <f t="shared" si="63"/>
        <v>379</v>
      </c>
      <c r="K517" s="941">
        <f t="shared" si="63"/>
        <v>405</v>
      </c>
      <c r="L517" s="941">
        <f t="shared" si="63"/>
        <v>0</v>
      </c>
      <c r="M517" s="941">
        <f t="shared" si="63"/>
        <v>0</v>
      </c>
      <c r="N517" s="941">
        <f>SUM(N507:N516)</f>
        <v>27131</v>
      </c>
      <c r="O517" s="920">
        <f>SUM(N507:N513)</f>
        <v>20697</v>
      </c>
      <c r="P517" s="920">
        <f>SUM(N514:N516)</f>
        <v>6434</v>
      </c>
      <c r="Q517" s="918"/>
    </row>
    <row r="518" spans="1:17" s="832" customFormat="1" ht="18.75" customHeight="1">
      <c r="A518" s="847"/>
      <c r="B518" s="848"/>
      <c r="C518" s="849" t="s">
        <v>300</v>
      </c>
      <c r="D518" s="907"/>
      <c r="E518" s="850"/>
      <c r="F518" s="851"/>
      <c r="G518" s="851"/>
      <c r="H518" s="851"/>
      <c r="I518" s="851"/>
      <c r="J518" s="851"/>
      <c r="K518" s="851"/>
      <c r="L518" s="851"/>
      <c r="M518" s="851"/>
      <c r="N518" s="851"/>
      <c r="O518" s="918"/>
      <c r="P518" s="918"/>
      <c r="Q518" s="918"/>
    </row>
    <row r="519" spans="1:17" s="832" customFormat="1" ht="18.75" customHeight="1">
      <c r="A519" s="852">
        <v>1300001</v>
      </c>
      <c r="B519" s="853" t="s">
        <v>684</v>
      </c>
      <c r="C519" s="881" t="s">
        <v>1101</v>
      </c>
      <c r="D519" s="908" t="s">
        <v>685</v>
      </c>
      <c r="E519" s="873">
        <v>15</v>
      </c>
      <c r="F519" s="857">
        <f>'BASE Y CONFIANZA'!F602</f>
        <v>4103</v>
      </c>
      <c r="G519" s="857">
        <f>'BASE Y CONFIANZA'!G602</f>
        <v>0</v>
      </c>
      <c r="H519" s="857">
        <f>'BASE Y CONFIANZA'!H602</f>
        <v>0</v>
      </c>
      <c r="I519" s="857">
        <f>'BASE Y CONFIANZA'!I602</f>
        <v>0</v>
      </c>
      <c r="J519" s="857">
        <f>'BASE Y CONFIANZA'!J602</f>
        <v>366</v>
      </c>
      <c r="K519" s="857">
        <f>'BASE Y CONFIANZA'!K602</f>
        <v>0</v>
      </c>
      <c r="L519" s="857">
        <f>'BASE Y CONFIANZA'!L602</f>
        <v>0</v>
      </c>
      <c r="M519" s="857">
        <v>0</v>
      </c>
      <c r="N519" s="856">
        <f>F519+G519+H519+I519-J519+K519-L519-M519</f>
        <v>3737</v>
      </c>
      <c r="O519" s="918"/>
      <c r="P519" s="918"/>
      <c r="Q519" s="918"/>
    </row>
    <row r="520" spans="1:17" s="832" customFormat="1" ht="18.75" customHeight="1">
      <c r="A520" s="852">
        <v>15200202</v>
      </c>
      <c r="B520" s="853" t="s">
        <v>303</v>
      </c>
      <c r="C520" s="872" t="s">
        <v>1102</v>
      </c>
      <c r="D520" s="908" t="s">
        <v>305</v>
      </c>
      <c r="E520" s="873">
        <v>15</v>
      </c>
      <c r="F520" s="857">
        <f>'BASE Y CONFIANZA'!F603</f>
        <v>1806</v>
      </c>
      <c r="G520" s="857">
        <f>'BASE Y CONFIANZA'!G603</f>
        <v>0</v>
      </c>
      <c r="H520" s="857">
        <f>'BASE Y CONFIANZA'!H603</f>
        <v>0</v>
      </c>
      <c r="I520" s="857">
        <f>'BASE Y CONFIANZA'!I603</f>
        <v>0</v>
      </c>
      <c r="J520" s="857">
        <f>'BASE Y CONFIANZA'!J603</f>
        <v>0</v>
      </c>
      <c r="K520" s="857">
        <f>'BASE Y CONFIANZA'!K603</f>
        <v>84</v>
      </c>
      <c r="L520" s="857">
        <f>'BASE Y CONFIANZA'!L603</f>
        <v>0</v>
      </c>
      <c r="M520" s="857">
        <v>0</v>
      </c>
      <c r="N520" s="856">
        <f>F520+G520+H520+I520-J520+K520-L520-M520</f>
        <v>1890</v>
      </c>
      <c r="O520" s="918"/>
      <c r="P520" s="918"/>
      <c r="Q520" s="918"/>
    </row>
    <row r="521" spans="1:17" s="832" customFormat="1" ht="18.75" customHeight="1">
      <c r="A521" s="852">
        <v>17100301</v>
      </c>
      <c r="B521" s="853" t="s">
        <v>306</v>
      </c>
      <c r="C521" s="872" t="s">
        <v>1102</v>
      </c>
      <c r="D521" s="908" t="s">
        <v>436</v>
      </c>
      <c r="E521" s="873">
        <v>15</v>
      </c>
      <c r="F521" s="857">
        <f>'BASE Y CONFIANZA'!F604</f>
        <v>1638</v>
      </c>
      <c r="G521" s="857">
        <f>'BASE Y CONFIANZA'!G604</f>
        <v>0</v>
      </c>
      <c r="H521" s="857">
        <f>'BASE Y CONFIANZA'!H604</f>
        <v>0</v>
      </c>
      <c r="I521" s="857">
        <f>'BASE Y CONFIANZA'!I604</f>
        <v>0</v>
      </c>
      <c r="J521" s="857">
        <f>'BASE Y CONFIANZA'!J604</f>
        <v>0</v>
      </c>
      <c r="K521" s="857">
        <f>'BASE Y CONFIANZA'!K604</f>
        <v>107</v>
      </c>
      <c r="L521" s="857">
        <f>'BASE Y CONFIANZA'!L604</f>
        <v>0</v>
      </c>
      <c r="M521" s="857">
        <v>0</v>
      </c>
      <c r="N521" s="856">
        <f>F521+G521+H521+I521-J521+K521-L521-M521</f>
        <v>1745</v>
      </c>
      <c r="O521" s="918"/>
      <c r="P521" s="918"/>
      <c r="Q521" s="918"/>
    </row>
    <row r="522" spans="1:17" s="832" customFormat="1" ht="18.75" customHeight="1">
      <c r="A522" s="852">
        <v>6</v>
      </c>
      <c r="B522" s="853" t="s">
        <v>1156</v>
      </c>
      <c r="C522" s="872" t="s">
        <v>1103</v>
      </c>
      <c r="D522" s="908" t="s">
        <v>11</v>
      </c>
      <c r="E522" s="873">
        <v>15</v>
      </c>
      <c r="F522" s="857">
        <f>EVENTUAL!F395</f>
        <v>1697</v>
      </c>
      <c r="G522" s="857">
        <f>EVENTUAL!G395</f>
        <v>0</v>
      </c>
      <c r="H522" s="857">
        <f>EVENTUAL!H395</f>
        <v>0</v>
      </c>
      <c r="I522" s="857">
        <f>EVENTUAL!I395</f>
        <v>0</v>
      </c>
      <c r="J522" s="857">
        <f>EVENTUAL!J395</f>
        <v>0</v>
      </c>
      <c r="K522" s="857">
        <f>EVENTUAL!K395</f>
        <v>103</v>
      </c>
      <c r="L522" s="857">
        <f>EVENTUAL!L395</f>
        <v>0</v>
      </c>
      <c r="M522" s="857">
        <f>EVENTUAL!M395</f>
        <v>0</v>
      </c>
      <c r="N522" s="857">
        <f>EVENTUAL!N395</f>
        <v>1800</v>
      </c>
      <c r="O522" s="918"/>
      <c r="P522" s="918"/>
      <c r="Q522" s="918"/>
    </row>
    <row r="523" spans="1:17" s="832" customFormat="1" ht="18.75" customHeight="1">
      <c r="A523" s="852">
        <v>8</v>
      </c>
      <c r="B523" s="853" t="s">
        <v>1166</v>
      </c>
      <c r="C523" s="872" t="s">
        <v>1103</v>
      </c>
      <c r="D523" s="908" t="s">
        <v>526</v>
      </c>
      <c r="E523" s="873">
        <v>15</v>
      </c>
      <c r="F523" s="857">
        <f>EVENTUAL!F396</f>
        <v>2831</v>
      </c>
      <c r="G523" s="857">
        <f>EVENTUAL!G396</f>
        <v>0</v>
      </c>
      <c r="H523" s="857">
        <f>EVENTUAL!H396</f>
        <v>0</v>
      </c>
      <c r="I523" s="857">
        <f>EVENTUAL!I396</f>
        <v>0</v>
      </c>
      <c r="J523" s="857">
        <f>EVENTUAL!J396</f>
        <v>59</v>
      </c>
      <c r="K523" s="857">
        <f>EVENTUAL!K396</f>
        <v>0</v>
      </c>
      <c r="L523" s="857">
        <f>EVENTUAL!L396</f>
        <v>0</v>
      </c>
      <c r="M523" s="857">
        <f>EVENTUAL!M396</f>
        <v>0</v>
      </c>
      <c r="N523" s="857">
        <f>EVENTUAL!N396</f>
        <v>2772</v>
      </c>
      <c r="O523" s="918"/>
      <c r="P523" s="918"/>
      <c r="Q523" s="918"/>
    </row>
    <row r="524" spans="1:17" s="832" customFormat="1" ht="18.75" customHeight="1">
      <c r="A524" s="852">
        <v>26</v>
      </c>
      <c r="B524" s="853" t="s">
        <v>1378</v>
      </c>
      <c r="C524" s="872" t="s">
        <v>1103</v>
      </c>
      <c r="D524" s="908" t="s">
        <v>9</v>
      </c>
      <c r="E524" s="873">
        <v>15</v>
      </c>
      <c r="F524" s="857">
        <f>EVENTUAL!F397</f>
        <v>2746</v>
      </c>
      <c r="G524" s="857">
        <f>EVENTUAL!G397</f>
        <v>0</v>
      </c>
      <c r="H524" s="857">
        <f>EVENTUAL!H397</f>
        <v>0</v>
      </c>
      <c r="I524" s="857">
        <f>EVENTUAL!I397</f>
        <v>0</v>
      </c>
      <c r="J524" s="857">
        <f>EVENTUAL!J397</f>
        <v>49</v>
      </c>
      <c r="K524" s="857">
        <f>EVENTUAL!K397</f>
        <v>0</v>
      </c>
      <c r="L524" s="857">
        <f>EVENTUAL!L397</f>
        <v>0</v>
      </c>
      <c r="M524" s="857">
        <f>EVENTUAL!M397</f>
        <v>0</v>
      </c>
      <c r="N524" s="857">
        <f>EVENTUAL!N397</f>
        <v>2697</v>
      </c>
      <c r="O524" s="918"/>
      <c r="P524" s="918"/>
      <c r="Q524" s="918"/>
    </row>
    <row r="525" spans="1:17" s="832" customFormat="1" ht="18.75" customHeight="1">
      <c r="A525" s="852">
        <v>58</v>
      </c>
      <c r="B525" s="853" t="s">
        <v>1303</v>
      </c>
      <c r="C525" s="872" t="s">
        <v>1103</v>
      </c>
      <c r="D525" s="908" t="s">
        <v>488</v>
      </c>
      <c r="E525" s="873">
        <v>15</v>
      </c>
      <c r="F525" s="857">
        <f>EVENTUAL!F398</f>
        <v>2509</v>
      </c>
      <c r="G525" s="857">
        <f>EVENTUAL!G398</f>
        <v>0</v>
      </c>
      <c r="H525" s="857">
        <f>EVENTUAL!H398</f>
        <v>0</v>
      </c>
      <c r="I525" s="857">
        <f>EVENTUAL!I398</f>
        <v>0</v>
      </c>
      <c r="J525" s="857">
        <f>EVENTUAL!J398</f>
        <v>9</v>
      </c>
      <c r="K525" s="857">
        <f>EVENTUAL!K398</f>
        <v>0</v>
      </c>
      <c r="L525" s="857">
        <f>EVENTUAL!L398</f>
        <v>0</v>
      </c>
      <c r="M525" s="857">
        <f>EVENTUAL!M398</f>
        <v>0</v>
      </c>
      <c r="N525" s="857">
        <f>EVENTUAL!N398</f>
        <v>2500</v>
      </c>
      <c r="O525" s="918"/>
      <c r="P525" s="918"/>
      <c r="Q525" s="918"/>
    </row>
    <row r="526" spans="1:17" s="832" customFormat="1" ht="18.75" customHeight="1">
      <c r="A526" s="852">
        <v>65</v>
      </c>
      <c r="B526" s="853" t="s">
        <v>803</v>
      </c>
      <c r="C526" s="872" t="s">
        <v>1103</v>
      </c>
      <c r="D526" s="908" t="s">
        <v>11</v>
      </c>
      <c r="E526" s="873">
        <v>15</v>
      </c>
      <c r="F526" s="857">
        <f>EVENTUAL!F399</f>
        <v>2174</v>
      </c>
      <c r="G526" s="857">
        <f>EVENTUAL!G399</f>
        <v>0</v>
      </c>
      <c r="H526" s="857">
        <f>EVENTUAL!H399</f>
        <v>0</v>
      </c>
      <c r="I526" s="857">
        <f>EVENTUAL!I399</f>
        <v>0</v>
      </c>
      <c r="J526" s="857">
        <f>EVENTUAL!J399</f>
        <v>0</v>
      </c>
      <c r="K526" s="857">
        <f>EVENTUAL!K399</f>
        <v>56</v>
      </c>
      <c r="L526" s="857">
        <f>EVENTUAL!L399</f>
        <v>0</v>
      </c>
      <c r="M526" s="857">
        <f>EVENTUAL!M399</f>
        <v>0</v>
      </c>
      <c r="N526" s="857">
        <f>EVENTUAL!N399</f>
        <v>2230</v>
      </c>
      <c r="O526" s="918"/>
      <c r="P526" s="918"/>
      <c r="Q526" s="918"/>
    </row>
    <row r="527" spans="1:17" s="832" customFormat="1" ht="18.75" customHeight="1">
      <c r="A527" s="852">
        <v>71</v>
      </c>
      <c r="B527" s="853" t="s">
        <v>1336</v>
      </c>
      <c r="C527" s="872" t="s">
        <v>1103</v>
      </c>
      <c r="D527" s="908" t="s">
        <v>488</v>
      </c>
      <c r="E527" s="873">
        <v>15</v>
      </c>
      <c r="F527" s="857">
        <f>EVENTUAL!F400</f>
        <v>2509</v>
      </c>
      <c r="G527" s="857">
        <f>EVENTUAL!G400</f>
        <v>0</v>
      </c>
      <c r="H527" s="857">
        <f>EVENTUAL!H400</f>
        <v>0</v>
      </c>
      <c r="I527" s="857">
        <f>EVENTUAL!I400</f>
        <v>0</v>
      </c>
      <c r="J527" s="857">
        <f>EVENTUAL!J400</f>
        <v>9</v>
      </c>
      <c r="K527" s="857">
        <f>EVENTUAL!K400</f>
        <v>0</v>
      </c>
      <c r="L527" s="857">
        <f>EVENTUAL!L400</f>
        <v>500</v>
      </c>
      <c r="M527" s="857">
        <f>EVENTUAL!M400</f>
        <v>0</v>
      </c>
      <c r="N527" s="857">
        <f>EVENTUAL!N400</f>
        <v>2000</v>
      </c>
      <c r="O527" s="918"/>
      <c r="P527" s="918"/>
      <c r="Q527" s="918"/>
    </row>
    <row r="528" spans="1:17" s="832" customFormat="1" ht="18.75" customHeight="1">
      <c r="A528" s="852">
        <v>101</v>
      </c>
      <c r="B528" s="853" t="s">
        <v>1374</v>
      </c>
      <c r="C528" s="872" t="s">
        <v>1103</v>
      </c>
      <c r="D528" s="908" t="s">
        <v>9</v>
      </c>
      <c r="E528" s="873">
        <v>15</v>
      </c>
      <c r="F528" s="857">
        <v>1645</v>
      </c>
      <c r="G528" s="857">
        <v>0</v>
      </c>
      <c r="H528" s="857">
        <v>0</v>
      </c>
      <c r="I528" s="857">
        <v>0</v>
      </c>
      <c r="J528" s="857">
        <v>0</v>
      </c>
      <c r="K528" s="857">
        <v>106</v>
      </c>
      <c r="L528" s="857">
        <v>0</v>
      </c>
      <c r="M528" s="857">
        <f>EVENTUAL!M401</f>
        <v>0</v>
      </c>
      <c r="N528" s="857">
        <f>EVENTUAL!N401</f>
        <v>1751</v>
      </c>
      <c r="O528" s="918"/>
      <c r="P528" s="918"/>
      <c r="Q528" s="918"/>
    </row>
    <row r="529" spans="1:17" s="832" customFormat="1" ht="18.75" customHeight="1">
      <c r="A529" s="852">
        <v>109</v>
      </c>
      <c r="B529" s="853" t="s">
        <v>489</v>
      </c>
      <c r="C529" s="872" t="s">
        <v>1103</v>
      </c>
      <c r="D529" s="908" t="s">
        <v>435</v>
      </c>
      <c r="E529" s="873">
        <v>15</v>
      </c>
      <c r="F529" s="857">
        <f>EVENTUAL!F402</f>
        <v>4000</v>
      </c>
      <c r="G529" s="857">
        <f>EVENTUAL!G402</f>
        <v>0</v>
      </c>
      <c r="H529" s="857">
        <f>EVENTUAL!H402</f>
        <v>0</v>
      </c>
      <c r="I529" s="857">
        <f>EVENTUAL!I402</f>
        <v>0</v>
      </c>
      <c r="J529" s="857">
        <f>EVENTUAL!J402</f>
        <v>349</v>
      </c>
      <c r="K529" s="857">
        <f>EVENTUAL!K402</f>
        <v>0</v>
      </c>
      <c r="L529" s="857">
        <f>EVENTUAL!L402</f>
        <v>0</v>
      </c>
      <c r="M529" s="857">
        <f>EVENTUAL!M402</f>
        <v>0</v>
      </c>
      <c r="N529" s="857">
        <f>EVENTUAL!N402</f>
        <v>3651</v>
      </c>
      <c r="O529" s="918"/>
      <c r="P529" s="918"/>
      <c r="Q529" s="918"/>
    </row>
    <row r="530" spans="1:17" s="832" customFormat="1" ht="18.75" customHeight="1">
      <c r="A530" s="852">
        <v>124</v>
      </c>
      <c r="B530" s="853" t="s">
        <v>186</v>
      </c>
      <c r="C530" s="872" t="s">
        <v>1103</v>
      </c>
      <c r="D530" s="908" t="s">
        <v>1398</v>
      </c>
      <c r="E530" s="873">
        <f>EVENTUAL!E403</f>
        <v>15</v>
      </c>
      <c r="F530" s="857">
        <f>EVENTUAL!F403</f>
        <v>3194</v>
      </c>
      <c r="G530" s="857">
        <f>EVENTUAL!G403</f>
        <v>0</v>
      </c>
      <c r="H530" s="857">
        <f>EVENTUAL!H403</f>
        <v>0</v>
      </c>
      <c r="I530" s="857">
        <f>EVENTUAL!I403</f>
        <v>0</v>
      </c>
      <c r="J530" s="857">
        <f>EVENTUAL!J403</f>
        <v>118</v>
      </c>
      <c r="K530" s="857">
        <f>EVENTUAL!K403</f>
        <v>0</v>
      </c>
      <c r="L530" s="857">
        <f>EVENTUAL!L403</f>
        <v>0</v>
      </c>
      <c r="M530" s="857">
        <f>EVENTUAL!M403</f>
        <v>0</v>
      </c>
      <c r="N530" s="857">
        <f>EVENTUAL!N403</f>
        <v>3076</v>
      </c>
      <c r="O530" s="918"/>
      <c r="P530" s="918"/>
      <c r="Q530" s="918"/>
    </row>
    <row r="531" spans="1:17" s="841" customFormat="1" ht="18.75" customHeight="1">
      <c r="A531" s="852">
        <v>128</v>
      </c>
      <c r="B531" s="853" t="s">
        <v>1402</v>
      </c>
      <c r="C531" s="872" t="s">
        <v>1103</v>
      </c>
      <c r="D531" s="913" t="s">
        <v>1398</v>
      </c>
      <c r="E531" s="873">
        <v>15</v>
      </c>
      <c r="F531" s="857">
        <f>EVENTUAL!F404</f>
        <v>3194</v>
      </c>
      <c r="G531" s="857">
        <f>EVENTUAL!G404</f>
        <v>0</v>
      </c>
      <c r="H531" s="857">
        <f>EVENTUAL!H404</f>
        <v>0</v>
      </c>
      <c r="I531" s="857">
        <f>EVENTUAL!I404</f>
        <v>0</v>
      </c>
      <c r="J531" s="857">
        <f>EVENTUAL!J404</f>
        <v>118</v>
      </c>
      <c r="K531" s="857">
        <f>EVENTUAL!K404</f>
        <v>0</v>
      </c>
      <c r="L531" s="857">
        <f>EVENTUAL!L404</f>
        <v>0</v>
      </c>
      <c r="M531" s="857">
        <f>EVENTUAL!M404</f>
        <v>0</v>
      </c>
      <c r="N531" s="857">
        <f>EVENTUAL!N404</f>
        <v>3076</v>
      </c>
      <c r="O531" s="957"/>
      <c r="P531" s="957"/>
      <c r="Q531" s="957"/>
    </row>
    <row r="532" spans="1:17" s="841" customFormat="1" ht="18.75" customHeight="1">
      <c r="A532" s="852">
        <v>129</v>
      </c>
      <c r="B532" s="853" t="s">
        <v>1442</v>
      </c>
      <c r="C532" s="872" t="s">
        <v>1103</v>
      </c>
      <c r="D532" s="913" t="s">
        <v>1398</v>
      </c>
      <c r="E532" s="873">
        <v>15</v>
      </c>
      <c r="F532" s="857">
        <f>EVENTUAL!F405</f>
        <v>2084</v>
      </c>
      <c r="G532" s="857">
        <f>EVENTUAL!G405</f>
        <v>0</v>
      </c>
      <c r="H532" s="857">
        <f>EVENTUAL!H405</f>
        <v>0</v>
      </c>
      <c r="I532" s="857">
        <f>EVENTUAL!I405</f>
        <v>0</v>
      </c>
      <c r="J532" s="857">
        <f>EVENTUAL!J405</f>
        <v>0</v>
      </c>
      <c r="K532" s="857">
        <f>EVENTUAL!K405</f>
        <v>66</v>
      </c>
      <c r="L532" s="857">
        <f>EVENTUAL!L405</f>
        <v>0</v>
      </c>
      <c r="M532" s="857">
        <f>EVENTUAL!M405</f>
        <v>0</v>
      </c>
      <c r="N532" s="857">
        <f>EVENTUAL!N405</f>
        <v>2150</v>
      </c>
      <c r="O532" s="957"/>
      <c r="P532" s="957"/>
      <c r="Q532" s="957"/>
    </row>
    <row r="533" spans="1:17" s="832" customFormat="1" ht="18.75" customHeight="1">
      <c r="A533" s="852">
        <v>184</v>
      </c>
      <c r="B533" s="853" t="s">
        <v>548</v>
      </c>
      <c r="C533" s="872" t="s">
        <v>1103</v>
      </c>
      <c r="D533" s="908" t="s">
        <v>437</v>
      </c>
      <c r="E533" s="873">
        <v>15</v>
      </c>
      <c r="F533" s="857">
        <f>EVENTUAL!F406</f>
        <v>3750</v>
      </c>
      <c r="G533" s="857">
        <f>EVENTUAL!G406</f>
        <v>400</v>
      </c>
      <c r="H533" s="857">
        <f>EVENTUAL!H406</f>
        <v>0</v>
      </c>
      <c r="I533" s="857">
        <f>EVENTUAL!I406</f>
        <v>0</v>
      </c>
      <c r="J533" s="857">
        <f>EVENTUAL!J406</f>
        <v>309</v>
      </c>
      <c r="K533" s="857">
        <f>EVENTUAL!K406</f>
        <v>0</v>
      </c>
      <c r="L533" s="857">
        <f>EVENTUAL!L406</f>
        <v>0</v>
      </c>
      <c r="M533" s="857">
        <f>EVENTUAL!M406</f>
        <v>0</v>
      </c>
      <c r="N533" s="857">
        <f>EVENTUAL!N406</f>
        <v>3841</v>
      </c>
      <c r="O533" s="918"/>
      <c r="P533" s="918"/>
      <c r="Q533" s="918"/>
    </row>
    <row r="534" spans="1:17" s="833" customFormat="1" ht="18.75" customHeight="1">
      <c r="A534" s="852">
        <v>260</v>
      </c>
      <c r="B534" s="853" t="s">
        <v>869</v>
      </c>
      <c r="C534" s="872" t="s">
        <v>1103</v>
      </c>
      <c r="D534" s="908" t="s">
        <v>2</v>
      </c>
      <c r="E534" s="873">
        <v>15</v>
      </c>
      <c r="F534" s="857">
        <f>EVENTUAL!F407</f>
        <v>2621</v>
      </c>
      <c r="G534" s="857">
        <f>EVENTUAL!G407</f>
        <v>0</v>
      </c>
      <c r="H534" s="857">
        <f>EVENTUAL!H407</f>
        <v>0</v>
      </c>
      <c r="I534" s="857">
        <f>EVENTUAL!I407</f>
        <v>0</v>
      </c>
      <c r="J534" s="857">
        <f>EVENTUAL!J407</f>
        <v>21</v>
      </c>
      <c r="K534" s="857">
        <f>EVENTUAL!K407</f>
        <v>0</v>
      </c>
      <c r="L534" s="857">
        <f>EVENTUAL!L407</f>
        <v>0</v>
      </c>
      <c r="M534" s="857">
        <f>EVENTUAL!M407</f>
        <v>0</v>
      </c>
      <c r="N534" s="857">
        <f>EVENTUAL!N407</f>
        <v>2600</v>
      </c>
      <c r="O534" s="918"/>
      <c r="P534" s="918"/>
      <c r="Q534" s="952"/>
    </row>
    <row r="535" spans="1:17" s="832" customFormat="1" ht="18.75" customHeight="1">
      <c r="A535" s="852">
        <v>291</v>
      </c>
      <c r="B535" s="853" t="s">
        <v>952</v>
      </c>
      <c r="C535" s="872" t="s">
        <v>1103</v>
      </c>
      <c r="D535" s="908" t="s">
        <v>437</v>
      </c>
      <c r="E535" s="873">
        <v>15</v>
      </c>
      <c r="F535" s="857">
        <f>EVENTUAL!F408</f>
        <v>3333</v>
      </c>
      <c r="G535" s="857">
        <f>EVENTUAL!G408</f>
        <v>0</v>
      </c>
      <c r="H535" s="857">
        <f>EVENTUAL!H408</f>
        <v>0</v>
      </c>
      <c r="I535" s="857">
        <f>EVENTUAL!I408</f>
        <v>0</v>
      </c>
      <c r="J535" s="857">
        <f>EVENTUAL!J408</f>
        <v>133</v>
      </c>
      <c r="K535" s="857">
        <f>EVENTUAL!K408</f>
        <v>0</v>
      </c>
      <c r="L535" s="857">
        <f>EVENTUAL!L408</f>
        <v>0</v>
      </c>
      <c r="M535" s="857">
        <f>EVENTUAL!M408</f>
        <v>0</v>
      </c>
      <c r="N535" s="857">
        <f>EVENTUAL!N408</f>
        <v>3200</v>
      </c>
      <c r="O535" s="918"/>
      <c r="P535" s="918"/>
      <c r="Q535" s="918"/>
    </row>
    <row r="536" spans="1:17" s="832" customFormat="1" ht="18.75" customHeight="1">
      <c r="A536" s="858" t="s">
        <v>69</v>
      </c>
      <c r="B536" s="859"/>
      <c r="C536" s="860"/>
      <c r="D536" s="860"/>
      <c r="E536" s="861"/>
      <c r="F536" s="875">
        <f aca="true" t="shared" si="64" ref="F536:N536">SUM(F519:F535)</f>
        <v>45834</v>
      </c>
      <c r="G536" s="875">
        <f t="shared" si="64"/>
        <v>400</v>
      </c>
      <c r="H536" s="875">
        <f t="shared" si="64"/>
        <v>0</v>
      </c>
      <c r="I536" s="875">
        <f t="shared" si="64"/>
        <v>0</v>
      </c>
      <c r="J536" s="875">
        <f t="shared" si="64"/>
        <v>1540</v>
      </c>
      <c r="K536" s="875">
        <f t="shared" si="64"/>
        <v>522</v>
      </c>
      <c r="L536" s="875">
        <f t="shared" si="64"/>
        <v>500</v>
      </c>
      <c r="M536" s="875">
        <f t="shared" si="64"/>
        <v>0</v>
      </c>
      <c r="N536" s="875">
        <f t="shared" si="64"/>
        <v>44716</v>
      </c>
      <c r="O536" s="920">
        <f>SUM(N519:N521)</f>
        <v>7372</v>
      </c>
      <c r="P536" s="920">
        <f>SUM(N522:N535)</f>
        <v>37344</v>
      </c>
      <c r="Q536" s="918"/>
    </row>
    <row r="537" spans="1:17" s="832" customFormat="1" ht="18.75" customHeight="1">
      <c r="A537" s="847"/>
      <c r="B537" s="848"/>
      <c r="C537" s="849" t="s">
        <v>308</v>
      </c>
      <c r="D537" s="907"/>
      <c r="E537" s="850"/>
      <c r="F537" s="851"/>
      <c r="G537" s="851"/>
      <c r="H537" s="851"/>
      <c r="I537" s="851"/>
      <c r="J537" s="851"/>
      <c r="K537" s="851"/>
      <c r="L537" s="851"/>
      <c r="M537" s="851"/>
      <c r="N537" s="851"/>
      <c r="O537" s="918"/>
      <c r="P537" s="918"/>
      <c r="Q537" s="918"/>
    </row>
    <row r="538" spans="1:17" s="832" customFormat="1" ht="18.75" customHeight="1">
      <c r="A538" s="852">
        <v>1310002</v>
      </c>
      <c r="B538" s="853" t="s">
        <v>686</v>
      </c>
      <c r="C538" s="881" t="s">
        <v>1101</v>
      </c>
      <c r="D538" s="908" t="s">
        <v>687</v>
      </c>
      <c r="E538" s="873">
        <v>15</v>
      </c>
      <c r="F538" s="857">
        <f>'BASE Y CONFIANZA'!F607</f>
        <v>2831</v>
      </c>
      <c r="G538" s="857">
        <f>'BASE Y CONFIANZA'!G607</f>
        <v>0</v>
      </c>
      <c r="H538" s="857">
        <f>'BASE Y CONFIANZA'!H607</f>
        <v>0</v>
      </c>
      <c r="I538" s="857">
        <f>'BASE Y CONFIANZA'!I607</f>
        <v>0</v>
      </c>
      <c r="J538" s="857">
        <f>'BASE Y CONFIANZA'!J607</f>
        <v>59</v>
      </c>
      <c r="K538" s="857">
        <f>'BASE Y CONFIANZA'!K607</f>
        <v>0</v>
      </c>
      <c r="L538" s="857">
        <f>'BASE Y CONFIANZA'!L607</f>
        <v>0</v>
      </c>
      <c r="M538" s="857">
        <f>'BASE Y CONFIANZA'!M607</f>
        <v>0</v>
      </c>
      <c r="N538" s="857">
        <f>'BASE Y CONFIANZA'!N607</f>
        <v>2772</v>
      </c>
      <c r="O538" s="918"/>
      <c r="P538" s="918"/>
      <c r="Q538" s="918"/>
    </row>
    <row r="539" spans="1:17" s="832" customFormat="1" ht="18.75" customHeight="1">
      <c r="A539" s="852">
        <v>13100201</v>
      </c>
      <c r="B539" s="853" t="s">
        <v>309</v>
      </c>
      <c r="C539" s="872" t="s">
        <v>1102</v>
      </c>
      <c r="D539" s="908" t="s">
        <v>427</v>
      </c>
      <c r="E539" s="873">
        <v>15</v>
      </c>
      <c r="F539" s="857">
        <f>'BASE Y CONFIANZA'!F608</f>
        <v>4512</v>
      </c>
      <c r="G539" s="857">
        <f>'BASE Y CONFIANZA'!G608</f>
        <v>0</v>
      </c>
      <c r="H539" s="857">
        <f>'BASE Y CONFIANZA'!H608</f>
        <v>0</v>
      </c>
      <c r="I539" s="857">
        <f>'BASE Y CONFIANZA'!I608</f>
        <v>0</v>
      </c>
      <c r="J539" s="857">
        <f>'BASE Y CONFIANZA'!J608</f>
        <v>436</v>
      </c>
      <c r="K539" s="857">
        <f>'BASE Y CONFIANZA'!K608</f>
        <v>0</v>
      </c>
      <c r="L539" s="857">
        <f>'BASE Y CONFIANZA'!L608</f>
        <v>0</v>
      </c>
      <c r="M539" s="857">
        <f>'BASE Y CONFIANZA'!M608</f>
        <v>0</v>
      </c>
      <c r="N539" s="857">
        <f>'BASE Y CONFIANZA'!N608</f>
        <v>4076</v>
      </c>
      <c r="O539" s="918"/>
      <c r="P539" s="918"/>
      <c r="Q539" s="918"/>
    </row>
    <row r="540" spans="1:17" s="832" customFormat="1" ht="18.75" customHeight="1">
      <c r="A540" s="852">
        <v>13100202</v>
      </c>
      <c r="B540" s="853" t="s">
        <v>311</v>
      </c>
      <c r="C540" s="872" t="s">
        <v>1102</v>
      </c>
      <c r="D540" s="908" t="s">
        <v>427</v>
      </c>
      <c r="E540" s="873">
        <v>15</v>
      </c>
      <c r="F540" s="857">
        <f>'BASE Y CONFIANZA'!F609</f>
        <v>4000</v>
      </c>
      <c r="G540" s="857">
        <f>'BASE Y CONFIANZA'!G609</f>
        <v>0</v>
      </c>
      <c r="H540" s="857">
        <f>'BASE Y CONFIANZA'!H609</f>
        <v>0</v>
      </c>
      <c r="I540" s="857">
        <f>'BASE Y CONFIANZA'!I609</f>
        <v>0</v>
      </c>
      <c r="J540" s="857">
        <f>'BASE Y CONFIANZA'!J609</f>
        <v>349</v>
      </c>
      <c r="K540" s="857">
        <f>'BASE Y CONFIANZA'!K609</f>
        <v>0</v>
      </c>
      <c r="L540" s="857">
        <f>'BASE Y CONFIANZA'!L609</f>
        <v>0</v>
      </c>
      <c r="M540" s="857">
        <f>'BASE Y CONFIANZA'!M609</f>
        <v>0</v>
      </c>
      <c r="N540" s="857">
        <f>'BASE Y CONFIANZA'!N609</f>
        <v>3651</v>
      </c>
      <c r="O540" s="918"/>
      <c r="P540" s="918"/>
      <c r="Q540" s="918"/>
    </row>
    <row r="541" spans="1:17" s="832" customFormat="1" ht="18.75" customHeight="1">
      <c r="A541" s="852">
        <v>13100203</v>
      </c>
      <c r="B541" s="853" t="s">
        <v>313</v>
      </c>
      <c r="C541" s="872" t="s">
        <v>1102</v>
      </c>
      <c r="D541" s="908" t="s">
        <v>427</v>
      </c>
      <c r="E541" s="873">
        <v>15</v>
      </c>
      <c r="F541" s="857">
        <f>'BASE Y CONFIANZA'!F610</f>
        <v>2174</v>
      </c>
      <c r="G541" s="857">
        <f>'BASE Y CONFIANZA'!G610</f>
        <v>0</v>
      </c>
      <c r="H541" s="857">
        <f>'BASE Y CONFIANZA'!H610</f>
        <v>0</v>
      </c>
      <c r="I541" s="857">
        <f>'BASE Y CONFIANZA'!I610</f>
        <v>0</v>
      </c>
      <c r="J541" s="857">
        <f>'BASE Y CONFIANZA'!J610</f>
        <v>0</v>
      </c>
      <c r="K541" s="857">
        <f>'BASE Y CONFIANZA'!K610</f>
        <v>56</v>
      </c>
      <c r="L541" s="857">
        <f>'BASE Y CONFIANZA'!L610</f>
        <v>0</v>
      </c>
      <c r="M541" s="857">
        <f>'BASE Y CONFIANZA'!M610</f>
        <v>0</v>
      </c>
      <c r="N541" s="857">
        <f>'BASE Y CONFIANZA'!N610</f>
        <v>2230</v>
      </c>
      <c r="O541" s="918"/>
      <c r="P541" s="918"/>
      <c r="Q541" s="918"/>
    </row>
    <row r="542" spans="1:17" s="832" customFormat="1" ht="18.75" customHeight="1">
      <c r="A542" s="858" t="s">
        <v>69</v>
      </c>
      <c r="B542" s="859"/>
      <c r="C542" s="860"/>
      <c r="D542" s="860"/>
      <c r="E542" s="861"/>
      <c r="F542" s="875">
        <f aca="true" t="shared" si="65" ref="F542:M542">SUM(F538:F541)</f>
        <v>13517</v>
      </c>
      <c r="G542" s="875">
        <f>SUM(G538:G541)</f>
        <v>0</v>
      </c>
      <c r="H542" s="875">
        <f t="shared" si="65"/>
        <v>0</v>
      </c>
      <c r="I542" s="875">
        <f t="shared" si="65"/>
        <v>0</v>
      </c>
      <c r="J542" s="875">
        <f t="shared" si="65"/>
        <v>844</v>
      </c>
      <c r="K542" s="875">
        <f t="shared" si="65"/>
        <v>56</v>
      </c>
      <c r="L542" s="875">
        <f t="shared" si="65"/>
        <v>0</v>
      </c>
      <c r="M542" s="875">
        <f t="shared" si="65"/>
        <v>0</v>
      </c>
      <c r="N542" s="875">
        <f>SUM(N538:N541)</f>
        <v>12729</v>
      </c>
      <c r="O542" s="920">
        <f>SUM(N538:N541)</f>
        <v>12729</v>
      </c>
      <c r="P542" s="918"/>
      <c r="Q542" s="918"/>
    </row>
    <row r="543" spans="1:17" s="832" customFormat="1" ht="18.75" customHeight="1">
      <c r="A543" s="847"/>
      <c r="B543" s="848"/>
      <c r="C543" s="849" t="s">
        <v>611</v>
      </c>
      <c r="D543" s="907"/>
      <c r="E543" s="850"/>
      <c r="F543" s="851"/>
      <c r="G543" s="851"/>
      <c r="H543" s="851"/>
      <c r="I543" s="851"/>
      <c r="J543" s="851"/>
      <c r="K543" s="851"/>
      <c r="L543" s="851"/>
      <c r="M543" s="851"/>
      <c r="N543" s="851"/>
      <c r="O543" s="918"/>
      <c r="P543" s="918"/>
      <c r="Q543" s="918"/>
    </row>
    <row r="544" spans="1:17" s="832" customFormat="1" ht="18.75" customHeight="1">
      <c r="A544" s="852">
        <v>11100520</v>
      </c>
      <c r="B544" s="853" t="s">
        <v>544</v>
      </c>
      <c r="C544" s="872" t="s">
        <v>1101</v>
      </c>
      <c r="D544" s="872" t="s">
        <v>613</v>
      </c>
      <c r="E544" s="873">
        <v>15</v>
      </c>
      <c r="F544" s="857">
        <v>2858</v>
      </c>
      <c r="G544" s="857">
        <v>0</v>
      </c>
      <c r="H544" s="857">
        <v>0</v>
      </c>
      <c r="I544" s="857">
        <v>0</v>
      </c>
      <c r="J544" s="857">
        <v>62</v>
      </c>
      <c r="K544" s="857">
        <v>0</v>
      </c>
      <c r="L544" s="857">
        <v>0</v>
      </c>
      <c r="M544" s="857">
        <v>0</v>
      </c>
      <c r="N544" s="856">
        <f>F544+G544+H544+I544-J544+K544-L544-M544</f>
        <v>2796</v>
      </c>
      <c r="O544" s="918"/>
      <c r="P544" s="918"/>
      <c r="Q544" s="918"/>
    </row>
    <row r="545" spans="1:17" s="832" customFormat="1" ht="18.75" customHeight="1">
      <c r="A545" s="852">
        <v>309</v>
      </c>
      <c r="B545" s="853" t="s">
        <v>1051</v>
      </c>
      <c r="C545" s="872" t="s">
        <v>1103</v>
      </c>
      <c r="D545" s="908" t="s">
        <v>337</v>
      </c>
      <c r="E545" s="873">
        <v>15</v>
      </c>
      <c r="F545" s="857">
        <f>EVENTUAL!F411</f>
        <v>2509</v>
      </c>
      <c r="G545" s="857">
        <f>EVENTUAL!G411</f>
        <v>0</v>
      </c>
      <c r="H545" s="857">
        <f>EVENTUAL!H411</f>
        <v>0</v>
      </c>
      <c r="I545" s="857">
        <f>EVENTUAL!I411</f>
        <v>0</v>
      </c>
      <c r="J545" s="857">
        <f>EVENTUAL!J411</f>
        <v>9</v>
      </c>
      <c r="K545" s="857">
        <f>EVENTUAL!K411</f>
        <v>0</v>
      </c>
      <c r="L545" s="857">
        <f>EVENTUAL!L411</f>
        <v>0</v>
      </c>
      <c r="M545" s="857">
        <f>EVENTUAL!M411</f>
        <v>0</v>
      </c>
      <c r="N545" s="856">
        <f>F545+G545+H545+I545-J545+K545-L545-M545</f>
        <v>2500</v>
      </c>
      <c r="O545" s="918"/>
      <c r="P545" s="918"/>
      <c r="Q545" s="918"/>
    </row>
    <row r="546" spans="1:17" s="832" customFormat="1" ht="18.75" customHeight="1">
      <c r="A546" s="858" t="s">
        <v>69</v>
      </c>
      <c r="B546" s="859"/>
      <c r="C546" s="860"/>
      <c r="D546" s="860"/>
      <c r="E546" s="861"/>
      <c r="F546" s="875">
        <f>SUM(F544:F545)</f>
        <v>5367</v>
      </c>
      <c r="G546" s="875">
        <f aca="true" t="shared" si="66" ref="G546:M546">SUM(G544:G545)</f>
        <v>0</v>
      </c>
      <c r="H546" s="875">
        <f t="shared" si="66"/>
        <v>0</v>
      </c>
      <c r="I546" s="875">
        <f t="shared" si="66"/>
        <v>0</v>
      </c>
      <c r="J546" s="875">
        <f t="shared" si="66"/>
        <v>71</v>
      </c>
      <c r="K546" s="875">
        <f t="shared" si="66"/>
        <v>0</v>
      </c>
      <c r="L546" s="875">
        <f>SUM(L544:L545)</f>
        <v>0</v>
      </c>
      <c r="M546" s="875">
        <f t="shared" si="66"/>
        <v>0</v>
      </c>
      <c r="N546" s="875">
        <f>SUM(N544:N545)</f>
        <v>5296</v>
      </c>
      <c r="O546" s="953">
        <f>N544</f>
        <v>2796</v>
      </c>
      <c r="P546" s="953">
        <f>N545</f>
        <v>2500</v>
      </c>
      <c r="Q546" s="918"/>
    </row>
    <row r="547" spans="1:17" s="832" customFormat="1" ht="18.75" customHeight="1">
      <c r="A547" s="847"/>
      <c r="B547" s="848"/>
      <c r="C547" s="849" t="s">
        <v>416</v>
      </c>
      <c r="D547" s="907"/>
      <c r="E547" s="850"/>
      <c r="F547" s="851"/>
      <c r="G547" s="851"/>
      <c r="H547" s="851"/>
      <c r="I547" s="851"/>
      <c r="J547" s="851"/>
      <c r="K547" s="851"/>
      <c r="L547" s="851"/>
      <c r="M547" s="851"/>
      <c r="N547" s="851"/>
      <c r="O547" s="918"/>
      <c r="P547" s="918"/>
      <c r="Q547" s="918"/>
    </row>
    <row r="548" spans="1:17" s="832" customFormat="1" ht="18.75" customHeight="1">
      <c r="A548" s="852">
        <v>1310001</v>
      </c>
      <c r="B548" s="853" t="s">
        <v>688</v>
      </c>
      <c r="C548" s="881" t="s">
        <v>1101</v>
      </c>
      <c r="D548" s="872" t="s">
        <v>726</v>
      </c>
      <c r="E548" s="873">
        <v>15</v>
      </c>
      <c r="F548" s="857">
        <f>'BASE Y CONFIANZA'!F616</f>
        <v>2831</v>
      </c>
      <c r="G548" s="857">
        <f>'BASE Y CONFIANZA'!G616</f>
        <v>0</v>
      </c>
      <c r="H548" s="857">
        <f>'BASE Y CONFIANZA'!H616</f>
        <v>0</v>
      </c>
      <c r="I548" s="857">
        <f>'BASE Y CONFIANZA'!I616</f>
        <v>0</v>
      </c>
      <c r="J548" s="857">
        <f>'BASE Y CONFIANZA'!J616</f>
        <v>59</v>
      </c>
      <c r="K548" s="857">
        <f>'BASE Y CONFIANZA'!K616</f>
        <v>0</v>
      </c>
      <c r="L548" s="857">
        <f>'BASE Y CONFIANZA'!L616</f>
        <v>0</v>
      </c>
      <c r="M548" s="857">
        <f>'BASE Y CONFIANZA'!M616</f>
        <v>0</v>
      </c>
      <c r="N548" s="856">
        <f>F548+G548+H548+I548-J548+K548-L548-M548</f>
        <v>2772</v>
      </c>
      <c r="O548" s="918"/>
      <c r="P548" s="918"/>
      <c r="Q548" s="918"/>
    </row>
    <row r="549" spans="1:17" s="832" customFormat="1" ht="18.75" customHeight="1">
      <c r="A549" s="858" t="s">
        <v>69</v>
      </c>
      <c r="B549" s="859"/>
      <c r="C549" s="860"/>
      <c r="D549" s="860"/>
      <c r="E549" s="861"/>
      <c r="F549" s="875">
        <f aca="true" t="shared" si="67" ref="F549:L549">SUM(F548:F548)</f>
        <v>2831</v>
      </c>
      <c r="G549" s="875">
        <f t="shared" si="67"/>
        <v>0</v>
      </c>
      <c r="H549" s="875">
        <f t="shared" si="67"/>
        <v>0</v>
      </c>
      <c r="I549" s="875">
        <f t="shared" si="67"/>
        <v>0</v>
      </c>
      <c r="J549" s="875">
        <f t="shared" si="67"/>
        <v>59</v>
      </c>
      <c r="K549" s="875">
        <f t="shared" si="67"/>
        <v>0</v>
      </c>
      <c r="L549" s="875">
        <f t="shared" si="67"/>
        <v>0</v>
      </c>
      <c r="M549" s="875">
        <f>SUM(M548:M548)</f>
        <v>0</v>
      </c>
      <c r="N549" s="875">
        <f>SUM(N548:N548)</f>
        <v>2772</v>
      </c>
      <c r="O549" s="953">
        <f>N548</f>
        <v>2772</v>
      </c>
      <c r="P549" s="953"/>
      <c r="Q549" s="918"/>
    </row>
    <row r="550" spans="1:17" s="832" customFormat="1" ht="18.75" customHeight="1">
      <c r="A550" s="847"/>
      <c r="B550" s="848"/>
      <c r="C550" s="849" t="s">
        <v>315</v>
      </c>
      <c r="D550" s="907"/>
      <c r="E550" s="850"/>
      <c r="F550" s="851"/>
      <c r="G550" s="851"/>
      <c r="H550" s="851"/>
      <c r="I550" s="851"/>
      <c r="J550" s="851"/>
      <c r="K550" s="851"/>
      <c r="L550" s="851"/>
      <c r="M550" s="851"/>
      <c r="N550" s="851"/>
      <c r="O550" s="918"/>
      <c r="P550" s="918"/>
      <c r="Q550" s="918"/>
    </row>
    <row r="551" spans="1:17" s="832" customFormat="1" ht="18.75" customHeight="1">
      <c r="A551" s="852">
        <v>1400002</v>
      </c>
      <c r="B551" s="853" t="s">
        <v>1152</v>
      </c>
      <c r="C551" s="872" t="s">
        <v>1103</v>
      </c>
      <c r="D551" s="872" t="s">
        <v>808</v>
      </c>
      <c r="E551" s="873">
        <v>15</v>
      </c>
      <c r="F551" s="857">
        <f>'BASE Y CONFIANZA'!F628</f>
        <v>6348</v>
      </c>
      <c r="G551" s="857">
        <f>'BASE Y CONFIANZA'!G628</f>
        <v>0</v>
      </c>
      <c r="H551" s="857">
        <f>'BASE Y CONFIANZA'!H628</f>
        <v>300</v>
      </c>
      <c r="I551" s="857">
        <f>'BASE Y CONFIANZA'!I628</f>
        <v>0</v>
      </c>
      <c r="J551" s="857">
        <f>'BASE Y CONFIANZA'!J628</f>
        <v>809</v>
      </c>
      <c r="K551" s="857">
        <f>'BASE Y CONFIANZA'!K628</f>
        <v>0</v>
      </c>
      <c r="L551" s="857">
        <f>'BASE Y CONFIANZA'!L628</f>
        <v>0</v>
      </c>
      <c r="M551" s="857">
        <f>'BASE Y CONFIANZA'!M628</f>
        <v>0</v>
      </c>
      <c r="N551" s="856">
        <f>F551+G551+H551+I551-J551+K551-L551-M551</f>
        <v>5839</v>
      </c>
      <c r="O551" s="918"/>
      <c r="P551" s="918"/>
      <c r="Q551" s="918"/>
    </row>
    <row r="552" spans="1:17" s="832" customFormat="1" ht="18.75" customHeight="1">
      <c r="A552" s="852">
        <v>61</v>
      </c>
      <c r="B552" s="853" t="s">
        <v>1307</v>
      </c>
      <c r="C552" s="872" t="s">
        <v>1101</v>
      </c>
      <c r="D552" s="908" t="s">
        <v>316</v>
      </c>
      <c r="E552" s="873">
        <v>15</v>
      </c>
      <c r="F552" s="857">
        <f>EVENTUAL!F423</f>
        <v>8205</v>
      </c>
      <c r="G552" s="857">
        <f>EVENTUAL!G423</f>
        <v>0</v>
      </c>
      <c r="H552" s="857">
        <f>EVENTUAL!H423</f>
        <v>0</v>
      </c>
      <c r="I552" s="857">
        <f>EVENTUAL!I423</f>
        <v>0</v>
      </c>
      <c r="J552" s="857">
        <f>EVENTUAL!J423</f>
        <v>1205</v>
      </c>
      <c r="K552" s="857">
        <f>EVENTUAL!K423</f>
        <v>0</v>
      </c>
      <c r="L552" s="857">
        <f>EVENTUAL!L423</f>
        <v>0</v>
      </c>
      <c r="M552" s="857">
        <f>'BASE Y CONFIANZA'!M630</f>
        <v>0</v>
      </c>
      <c r="N552" s="856">
        <f>F552+G552+H552+I552-J552+K552-L552-M552</f>
        <v>7000</v>
      </c>
      <c r="O552" s="918"/>
      <c r="P552" s="918"/>
      <c r="Q552" s="918"/>
    </row>
    <row r="553" spans="1:17" s="832" customFormat="1" ht="18.75" customHeight="1">
      <c r="A553" s="852">
        <v>70</v>
      </c>
      <c r="B553" s="853" t="s">
        <v>1318</v>
      </c>
      <c r="C553" s="872" t="s">
        <v>1103</v>
      </c>
      <c r="D553" s="908" t="s">
        <v>1321</v>
      </c>
      <c r="E553" s="873">
        <v>15</v>
      </c>
      <c r="F553" s="857">
        <f>EVENTUAL!F424</f>
        <v>2509</v>
      </c>
      <c r="G553" s="857">
        <f>EVENTUAL!G424</f>
        <v>0</v>
      </c>
      <c r="H553" s="857">
        <f>EVENTUAL!H424</f>
        <v>0</v>
      </c>
      <c r="I553" s="857">
        <f>EVENTUAL!I424</f>
        <v>0</v>
      </c>
      <c r="J553" s="857">
        <f>EVENTUAL!J424</f>
        <v>9</v>
      </c>
      <c r="K553" s="857">
        <f>EVENTUAL!K424</f>
        <v>0</v>
      </c>
      <c r="L553" s="857">
        <f>EVENTUAL!L424</f>
        <v>0</v>
      </c>
      <c r="M553" s="857">
        <f>'BASE Y CONFIANZA'!M630</f>
        <v>0</v>
      </c>
      <c r="N553" s="856">
        <f>F553+G553+H553+I553-J553+K553-L553-M553</f>
        <v>2500</v>
      </c>
      <c r="O553" s="918"/>
      <c r="P553" s="918"/>
      <c r="Q553" s="918"/>
    </row>
    <row r="554" spans="1:17" s="832" customFormat="1" ht="18.75" customHeight="1">
      <c r="A554" s="852">
        <v>134</v>
      </c>
      <c r="B554" s="853" t="s">
        <v>1410</v>
      </c>
      <c r="C554" s="872" t="s">
        <v>1103</v>
      </c>
      <c r="D554" s="908" t="s">
        <v>403</v>
      </c>
      <c r="E554" s="873">
        <v>15</v>
      </c>
      <c r="F554" s="857">
        <f>EVENTUAL!F425</f>
        <v>1697</v>
      </c>
      <c r="G554" s="857">
        <f>EVENTUAL!G425</f>
        <v>0</v>
      </c>
      <c r="H554" s="857">
        <f>EVENTUAL!H425</f>
        <v>0</v>
      </c>
      <c r="I554" s="857">
        <f>EVENTUAL!I425</f>
        <v>0</v>
      </c>
      <c r="J554" s="857">
        <f>EVENTUAL!J425</f>
        <v>0</v>
      </c>
      <c r="K554" s="857">
        <f>EVENTUAL!K425</f>
        <v>103</v>
      </c>
      <c r="L554" s="857">
        <f>EVENTUAL!L425</f>
        <v>0</v>
      </c>
      <c r="M554" s="857">
        <f>'BASE Y CONFIANZA'!M631</f>
        <v>0</v>
      </c>
      <c r="N554" s="856">
        <f>F554+G554+H554+I554-J554+K554-L554-M554</f>
        <v>1800</v>
      </c>
      <c r="O554" s="918"/>
      <c r="P554" s="918"/>
      <c r="Q554" s="918"/>
    </row>
    <row r="555" spans="1:17" s="832" customFormat="1" ht="18.75" customHeight="1">
      <c r="A555" s="852">
        <v>252</v>
      </c>
      <c r="B555" s="853" t="s">
        <v>871</v>
      </c>
      <c r="C555" s="872" t="s">
        <v>1103</v>
      </c>
      <c r="D555" s="908" t="s">
        <v>873</v>
      </c>
      <c r="E555" s="873">
        <v>7</v>
      </c>
      <c r="F555" s="857">
        <f>EVENTUAL!F426</f>
        <v>1768</v>
      </c>
      <c r="G555" s="857">
        <f>EVENTUAL!G426</f>
        <v>0</v>
      </c>
      <c r="H555" s="857">
        <f>EVENTUAL!H426</f>
        <v>0</v>
      </c>
      <c r="I555" s="857">
        <f>EVENTUAL!I426</f>
        <v>0</v>
      </c>
      <c r="J555" s="857">
        <f>EVENTUAL!J426</f>
        <v>0</v>
      </c>
      <c r="K555" s="857">
        <f>EVENTUAL!K426</f>
        <v>87</v>
      </c>
      <c r="L555" s="857">
        <f>EVENTUAL!L426</f>
        <v>0</v>
      </c>
      <c r="M555" s="857">
        <f>EVENTUAL!M446</f>
        <v>0</v>
      </c>
      <c r="N555" s="856">
        <f>F555+G555+H555+I555-J555+K555-L555-M555</f>
        <v>1855</v>
      </c>
      <c r="O555" s="918"/>
      <c r="P555" s="918"/>
      <c r="Q555" s="918"/>
    </row>
    <row r="556" spans="1:17" s="832" customFormat="1" ht="18.75" customHeight="1">
      <c r="A556" s="885" t="s">
        <v>69</v>
      </c>
      <c r="B556" s="891"/>
      <c r="C556" s="897"/>
      <c r="D556" s="897"/>
      <c r="E556" s="898"/>
      <c r="F556" s="890">
        <f aca="true" t="shared" si="68" ref="F556:N556">SUM(F551:F555)</f>
        <v>20527</v>
      </c>
      <c r="G556" s="890">
        <f t="shared" si="68"/>
        <v>0</v>
      </c>
      <c r="H556" s="890">
        <f t="shared" si="68"/>
        <v>300</v>
      </c>
      <c r="I556" s="890">
        <f t="shared" si="68"/>
        <v>0</v>
      </c>
      <c r="J556" s="890">
        <f t="shared" si="68"/>
        <v>2023</v>
      </c>
      <c r="K556" s="890">
        <f t="shared" si="68"/>
        <v>190</v>
      </c>
      <c r="L556" s="890">
        <f t="shared" si="68"/>
        <v>0</v>
      </c>
      <c r="M556" s="890">
        <f t="shared" si="68"/>
        <v>0</v>
      </c>
      <c r="N556" s="890">
        <f t="shared" si="68"/>
        <v>18994</v>
      </c>
      <c r="O556" s="920">
        <f>SUM(N551:N551)</f>
        <v>5839</v>
      </c>
      <c r="P556" s="920">
        <f>SUM(N552:N555)</f>
        <v>13155</v>
      </c>
      <c r="Q556" s="918"/>
    </row>
    <row r="557" spans="1:17" s="832" customFormat="1" ht="18.75" customHeight="1">
      <c r="A557" s="847"/>
      <c r="B557" s="848"/>
      <c r="C557" s="849" t="s">
        <v>12</v>
      </c>
      <c r="D557" s="907"/>
      <c r="E557" s="850"/>
      <c r="F557" s="851"/>
      <c r="G557" s="851"/>
      <c r="H557" s="851"/>
      <c r="I557" s="851"/>
      <c r="J557" s="851"/>
      <c r="K557" s="851"/>
      <c r="L557" s="851"/>
      <c r="M557" s="851"/>
      <c r="N557" s="851"/>
      <c r="O557" s="918"/>
      <c r="P557" s="918"/>
      <c r="Q557" s="918"/>
    </row>
    <row r="558" spans="1:17" s="832" customFormat="1" ht="18.75" customHeight="1">
      <c r="A558" s="852">
        <v>14100101</v>
      </c>
      <c r="B558" s="853" t="s">
        <v>558</v>
      </c>
      <c r="C558" s="872" t="s">
        <v>1102</v>
      </c>
      <c r="D558" s="908" t="s">
        <v>42</v>
      </c>
      <c r="E558" s="873">
        <v>15</v>
      </c>
      <c r="F558" s="857">
        <f>'BASE Y CONFIANZA'!F631</f>
        <v>3526</v>
      </c>
      <c r="G558" s="857">
        <f>'BASE Y CONFIANZA'!G631</f>
        <v>0</v>
      </c>
      <c r="H558" s="857">
        <f>'BASE Y CONFIANZA'!H631</f>
        <v>0</v>
      </c>
      <c r="I558" s="857">
        <f>'BASE Y CONFIANZA'!I631</f>
        <v>0</v>
      </c>
      <c r="J558" s="857">
        <f>'BASE Y CONFIANZA'!J631</f>
        <v>172</v>
      </c>
      <c r="K558" s="857">
        <f>'BASE Y CONFIANZA'!K631</f>
        <v>0</v>
      </c>
      <c r="L558" s="857">
        <f>'BASE Y CONFIANZA'!L631</f>
        <v>0</v>
      </c>
      <c r="M558" s="857">
        <f>'BASE Y CONFIANZA'!M631</f>
        <v>0</v>
      </c>
      <c r="N558" s="857">
        <f>'BASE Y CONFIANZA'!N631</f>
        <v>3354</v>
      </c>
      <c r="O558" s="918"/>
      <c r="P558" s="918"/>
      <c r="Q558" s="918"/>
    </row>
    <row r="559" spans="1:17" s="832" customFormat="1" ht="18.75" customHeight="1">
      <c r="A559" s="852">
        <v>14100201</v>
      </c>
      <c r="B559" s="853" t="s">
        <v>317</v>
      </c>
      <c r="C559" s="872" t="s">
        <v>1102</v>
      </c>
      <c r="D559" s="908" t="s">
        <v>318</v>
      </c>
      <c r="E559" s="873">
        <v>15</v>
      </c>
      <c r="F559" s="857">
        <f>'BASE Y CONFIANZA'!F632</f>
        <v>2542</v>
      </c>
      <c r="G559" s="857">
        <f>'BASE Y CONFIANZA'!G632</f>
        <v>0</v>
      </c>
      <c r="H559" s="857">
        <f>'BASE Y CONFIANZA'!H632</f>
        <v>300</v>
      </c>
      <c r="I559" s="857">
        <f>'BASE Y CONFIANZA'!I632</f>
        <v>0</v>
      </c>
      <c r="J559" s="857">
        <f>'BASE Y CONFIANZA'!J632</f>
        <v>12</v>
      </c>
      <c r="K559" s="857">
        <f>'BASE Y CONFIANZA'!K632</f>
        <v>0</v>
      </c>
      <c r="L559" s="857">
        <f>'BASE Y CONFIANZA'!L632</f>
        <v>0</v>
      </c>
      <c r="M559" s="857">
        <f>'BASE Y CONFIANZA'!M632</f>
        <v>0</v>
      </c>
      <c r="N559" s="857">
        <f>'BASE Y CONFIANZA'!N632</f>
        <v>2830</v>
      </c>
      <c r="O559" s="918"/>
      <c r="P559" s="918"/>
      <c r="Q559" s="918"/>
    </row>
    <row r="560" spans="1:17" s="832" customFormat="1" ht="18.75" customHeight="1">
      <c r="A560" s="852">
        <v>14100203</v>
      </c>
      <c r="B560" s="853" t="s">
        <v>319</v>
      </c>
      <c r="C560" s="872" t="s">
        <v>1102</v>
      </c>
      <c r="D560" s="908" t="s">
        <v>318</v>
      </c>
      <c r="E560" s="873">
        <v>15</v>
      </c>
      <c r="F560" s="857">
        <f>'BASE Y CONFIANZA'!F633</f>
        <v>2372</v>
      </c>
      <c r="G560" s="857">
        <f>'BASE Y CONFIANZA'!G633</f>
        <v>0</v>
      </c>
      <c r="H560" s="857">
        <f>'BASE Y CONFIANZA'!H633</f>
        <v>300</v>
      </c>
      <c r="I560" s="857">
        <f>'BASE Y CONFIANZA'!I633</f>
        <v>0</v>
      </c>
      <c r="J560" s="857">
        <f>'BASE Y CONFIANZA'!J633</f>
        <v>0</v>
      </c>
      <c r="K560" s="857">
        <f>'BASE Y CONFIANZA'!K633</f>
        <v>38</v>
      </c>
      <c r="L560" s="857">
        <f>'BASE Y CONFIANZA'!L633</f>
        <v>0</v>
      </c>
      <c r="M560" s="857">
        <f>'BASE Y CONFIANZA'!M633</f>
        <v>0</v>
      </c>
      <c r="N560" s="857">
        <f>'BASE Y CONFIANZA'!N633</f>
        <v>2710</v>
      </c>
      <c r="O560" s="918"/>
      <c r="P560" s="918"/>
      <c r="Q560" s="918"/>
    </row>
    <row r="561" spans="1:17" s="832" customFormat="1" ht="18.75" customHeight="1">
      <c r="A561" s="852">
        <v>14100401</v>
      </c>
      <c r="B561" s="853" t="s">
        <v>320</v>
      </c>
      <c r="C561" s="872" t="s">
        <v>1102</v>
      </c>
      <c r="D561" s="908" t="s">
        <v>13</v>
      </c>
      <c r="E561" s="873">
        <v>15</v>
      </c>
      <c r="F561" s="857">
        <f>'BASE Y CONFIANZA'!F634</f>
        <v>2730</v>
      </c>
      <c r="G561" s="857">
        <f>'BASE Y CONFIANZA'!G634</f>
        <v>0</v>
      </c>
      <c r="H561" s="857">
        <f>'BASE Y CONFIANZA'!H634</f>
        <v>300</v>
      </c>
      <c r="I561" s="857">
        <f>'BASE Y CONFIANZA'!I634</f>
        <v>0</v>
      </c>
      <c r="J561" s="857">
        <f>'BASE Y CONFIANZA'!J634</f>
        <v>48</v>
      </c>
      <c r="K561" s="857">
        <f>'BASE Y CONFIANZA'!K634</f>
        <v>0</v>
      </c>
      <c r="L561" s="857">
        <f>'BASE Y CONFIANZA'!L634</f>
        <v>0</v>
      </c>
      <c r="M561" s="857">
        <f>'BASE Y CONFIANZA'!M634</f>
        <v>0</v>
      </c>
      <c r="N561" s="857">
        <f>'BASE Y CONFIANZA'!N634</f>
        <v>2982</v>
      </c>
      <c r="O561" s="918"/>
      <c r="P561" s="918"/>
      <c r="Q561" s="918"/>
    </row>
    <row r="562" spans="1:17" s="832" customFormat="1" ht="18.75" customHeight="1">
      <c r="A562" s="852">
        <v>14100402</v>
      </c>
      <c r="B562" s="853" t="s">
        <v>321</v>
      </c>
      <c r="C562" s="872" t="s">
        <v>1102</v>
      </c>
      <c r="D562" s="872" t="s">
        <v>13</v>
      </c>
      <c r="E562" s="873">
        <v>15</v>
      </c>
      <c r="F562" s="857">
        <f>'BASE Y CONFIANZA'!F635</f>
        <v>2730</v>
      </c>
      <c r="G562" s="857">
        <f>'BASE Y CONFIANZA'!G635</f>
        <v>0</v>
      </c>
      <c r="H562" s="857">
        <f>'BASE Y CONFIANZA'!H635</f>
        <v>300</v>
      </c>
      <c r="I562" s="857">
        <f>'BASE Y CONFIANZA'!I635</f>
        <v>0</v>
      </c>
      <c r="J562" s="857">
        <f>'BASE Y CONFIANZA'!J635</f>
        <v>48</v>
      </c>
      <c r="K562" s="857">
        <f>'BASE Y CONFIANZA'!K635</f>
        <v>0</v>
      </c>
      <c r="L562" s="857">
        <f>'BASE Y CONFIANZA'!L635</f>
        <v>0</v>
      </c>
      <c r="M562" s="857">
        <f>'BASE Y CONFIANZA'!M635</f>
        <v>0</v>
      </c>
      <c r="N562" s="857">
        <f>'BASE Y CONFIANZA'!N635</f>
        <v>2982</v>
      </c>
      <c r="O562" s="918"/>
      <c r="P562" s="918"/>
      <c r="Q562" s="918"/>
    </row>
    <row r="563" spans="1:17" s="832" customFormat="1" ht="18.75" customHeight="1">
      <c r="A563" s="852">
        <v>14100403</v>
      </c>
      <c r="B563" s="853" t="s">
        <v>914</v>
      </c>
      <c r="C563" s="872" t="s">
        <v>1102</v>
      </c>
      <c r="D563" s="872" t="s">
        <v>13</v>
      </c>
      <c r="E563" s="873">
        <v>15</v>
      </c>
      <c r="F563" s="857">
        <f>'BASE Y CONFIANZA'!F636</f>
        <v>2730</v>
      </c>
      <c r="G563" s="857">
        <f>'BASE Y CONFIANZA'!G636</f>
        <v>0</v>
      </c>
      <c r="H563" s="857">
        <f>'BASE Y CONFIANZA'!H636</f>
        <v>300</v>
      </c>
      <c r="I563" s="857">
        <f>'BASE Y CONFIANZA'!I636</f>
        <v>0</v>
      </c>
      <c r="J563" s="857">
        <f>'BASE Y CONFIANZA'!J636</f>
        <v>48</v>
      </c>
      <c r="K563" s="857">
        <f>'BASE Y CONFIANZA'!K636</f>
        <v>0</v>
      </c>
      <c r="L563" s="857">
        <f>'BASE Y CONFIANZA'!L636</f>
        <v>0</v>
      </c>
      <c r="M563" s="857">
        <f>'BASE Y CONFIANZA'!M636</f>
        <v>0</v>
      </c>
      <c r="N563" s="857">
        <f>'BASE Y CONFIANZA'!N636</f>
        <v>2982</v>
      </c>
      <c r="O563" s="918"/>
      <c r="P563" s="918"/>
      <c r="Q563" s="918"/>
    </row>
    <row r="564" spans="1:17" s="832" customFormat="1" ht="18.75" customHeight="1">
      <c r="A564" s="852">
        <v>14100404</v>
      </c>
      <c r="B564" s="853" t="s">
        <v>1424</v>
      </c>
      <c r="C564" s="872" t="s">
        <v>1102</v>
      </c>
      <c r="D564" s="872" t="s">
        <v>13</v>
      </c>
      <c r="E564" s="873">
        <v>15</v>
      </c>
      <c r="F564" s="857">
        <f>'BASE Y CONFIANZA'!F637</f>
        <v>2730</v>
      </c>
      <c r="G564" s="857">
        <f>'BASE Y CONFIANZA'!G637</f>
        <v>0</v>
      </c>
      <c r="H564" s="857">
        <f>'BASE Y CONFIANZA'!H637</f>
        <v>300</v>
      </c>
      <c r="I564" s="857">
        <f>'BASE Y CONFIANZA'!I637</f>
        <v>0</v>
      </c>
      <c r="J564" s="857">
        <f>'BASE Y CONFIANZA'!J637</f>
        <v>48</v>
      </c>
      <c r="K564" s="857">
        <f>'BASE Y CONFIANZA'!K637</f>
        <v>0</v>
      </c>
      <c r="L564" s="857">
        <f>'BASE Y CONFIANZA'!L637</f>
        <v>0</v>
      </c>
      <c r="M564" s="857">
        <f>'BASE Y CONFIANZA'!M637</f>
        <v>0</v>
      </c>
      <c r="N564" s="857">
        <f>'BASE Y CONFIANZA'!N637</f>
        <v>2982</v>
      </c>
      <c r="O564" s="918"/>
      <c r="P564" s="918"/>
      <c r="Q564" s="918"/>
    </row>
    <row r="565" spans="1:17" s="832" customFormat="1" ht="18.75" customHeight="1">
      <c r="A565" s="852">
        <v>14100407</v>
      </c>
      <c r="B565" s="853" t="s">
        <v>322</v>
      </c>
      <c r="C565" s="872" t="s">
        <v>1102</v>
      </c>
      <c r="D565" s="872" t="s">
        <v>13</v>
      </c>
      <c r="E565" s="873">
        <v>15</v>
      </c>
      <c r="F565" s="857">
        <f>'BASE Y CONFIANZA'!F638</f>
        <v>2730</v>
      </c>
      <c r="G565" s="857">
        <f>'BASE Y CONFIANZA'!G638</f>
        <v>0</v>
      </c>
      <c r="H565" s="857">
        <f>'BASE Y CONFIANZA'!H638</f>
        <v>300</v>
      </c>
      <c r="I565" s="857">
        <f>'BASE Y CONFIANZA'!I638</f>
        <v>0</v>
      </c>
      <c r="J565" s="857">
        <f>'BASE Y CONFIANZA'!J638</f>
        <v>48</v>
      </c>
      <c r="K565" s="857">
        <f>'BASE Y CONFIANZA'!K638</f>
        <v>0</v>
      </c>
      <c r="L565" s="857">
        <f>'BASE Y CONFIANZA'!L638</f>
        <v>0</v>
      </c>
      <c r="M565" s="857">
        <f>'BASE Y CONFIANZA'!M638</f>
        <v>0</v>
      </c>
      <c r="N565" s="857">
        <f>'BASE Y CONFIANZA'!N638</f>
        <v>2982</v>
      </c>
      <c r="O565" s="952"/>
      <c r="P565" s="952"/>
      <c r="Q565" s="918"/>
    </row>
    <row r="566" spans="1:17" s="832" customFormat="1" ht="18.75" customHeight="1">
      <c r="A566" s="852">
        <v>14100412</v>
      </c>
      <c r="B566" s="853" t="s">
        <v>323</v>
      </c>
      <c r="C566" s="872" t="s">
        <v>1102</v>
      </c>
      <c r="D566" s="872" t="s">
        <v>316</v>
      </c>
      <c r="E566" s="873">
        <v>15</v>
      </c>
      <c r="F566" s="857">
        <f>'BASE Y CONFIANZA'!F639</f>
        <v>6347</v>
      </c>
      <c r="G566" s="857">
        <f>'BASE Y CONFIANZA'!G639</f>
        <v>0</v>
      </c>
      <c r="H566" s="857">
        <f>'BASE Y CONFIANZA'!H639</f>
        <v>300</v>
      </c>
      <c r="I566" s="857">
        <f>'BASE Y CONFIANZA'!I639</f>
        <v>0</v>
      </c>
      <c r="J566" s="857">
        <f>'BASE Y CONFIANZA'!J639</f>
        <v>808</v>
      </c>
      <c r="K566" s="857">
        <f>'BASE Y CONFIANZA'!K639</f>
        <v>0</v>
      </c>
      <c r="L566" s="857">
        <f>'BASE Y CONFIANZA'!L639</f>
        <v>0</v>
      </c>
      <c r="M566" s="857">
        <f>'BASE Y CONFIANZA'!M639</f>
        <v>0</v>
      </c>
      <c r="N566" s="857">
        <f>'BASE Y CONFIANZA'!N639</f>
        <v>5839</v>
      </c>
      <c r="O566" s="918"/>
      <c r="P566" s="918"/>
      <c r="Q566" s="918"/>
    </row>
    <row r="567" spans="1:17" s="832" customFormat="1" ht="18.75" customHeight="1">
      <c r="A567" s="852">
        <v>12</v>
      </c>
      <c r="B567" s="853" t="s">
        <v>1189</v>
      </c>
      <c r="C567" s="872" t="s">
        <v>1103</v>
      </c>
      <c r="D567" s="872" t="s">
        <v>1191</v>
      </c>
      <c r="E567" s="873">
        <v>15</v>
      </c>
      <c r="F567" s="857">
        <f>EVENTUAL!F429</f>
        <v>3109</v>
      </c>
      <c r="G567" s="857">
        <f>EVENTUAL!G429</f>
        <v>0</v>
      </c>
      <c r="H567" s="857">
        <f>EVENTUAL!H429</f>
        <v>0</v>
      </c>
      <c r="I567" s="857">
        <f>EVENTUAL!I429</f>
        <v>0</v>
      </c>
      <c r="J567" s="857">
        <f>EVENTUAL!J429</f>
        <v>109</v>
      </c>
      <c r="K567" s="857">
        <f>EVENTUAL!K429</f>
        <v>0</v>
      </c>
      <c r="L567" s="857">
        <f>EVENTUAL!L429</f>
        <v>0</v>
      </c>
      <c r="M567" s="857">
        <f>EVENTUAL!M429</f>
        <v>0</v>
      </c>
      <c r="N567" s="857">
        <f>EVENTUAL!N429</f>
        <v>3000</v>
      </c>
      <c r="O567" s="918"/>
      <c r="P567" s="918"/>
      <c r="Q567" s="918"/>
    </row>
    <row r="568" spans="1:17" s="832" customFormat="1" ht="18.75" customHeight="1">
      <c r="A568" s="852">
        <v>15</v>
      </c>
      <c r="B568" s="853" t="s">
        <v>528</v>
      </c>
      <c r="C568" s="872" t="s">
        <v>1103</v>
      </c>
      <c r="D568" s="908" t="s">
        <v>13</v>
      </c>
      <c r="E568" s="873">
        <v>15</v>
      </c>
      <c r="F568" s="857">
        <f>EVENTUAL!F430</f>
        <v>2730</v>
      </c>
      <c r="G568" s="857">
        <f>EVENTUAL!G430</f>
        <v>0</v>
      </c>
      <c r="H568" s="857">
        <f>EVENTUAL!H430</f>
        <v>300</v>
      </c>
      <c r="I568" s="857">
        <f>EVENTUAL!I430</f>
        <v>0</v>
      </c>
      <c r="J568" s="857">
        <f>EVENTUAL!J430</f>
        <v>48</v>
      </c>
      <c r="K568" s="857">
        <f>EVENTUAL!K430</f>
        <v>0</v>
      </c>
      <c r="L568" s="857">
        <f>EVENTUAL!L430</f>
        <v>0</v>
      </c>
      <c r="M568" s="857">
        <f>EVENTUAL!M430</f>
        <v>0</v>
      </c>
      <c r="N568" s="857">
        <f>EVENTUAL!N430</f>
        <v>2982</v>
      </c>
      <c r="O568" s="918"/>
      <c r="P568" s="918"/>
      <c r="Q568" s="918"/>
    </row>
    <row r="569" spans="1:17" s="832" customFormat="1" ht="18.75" customHeight="1">
      <c r="A569" s="852">
        <v>30</v>
      </c>
      <c r="B569" s="853" t="s">
        <v>1192</v>
      </c>
      <c r="C569" s="872" t="s">
        <v>1103</v>
      </c>
      <c r="D569" s="908" t="s">
        <v>1191</v>
      </c>
      <c r="E569" s="873">
        <v>15</v>
      </c>
      <c r="F569" s="857">
        <f>EVENTUAL!F431</f>
        <v>3109</v>
      </c>
      <c r="G569" s="857">
        <f>EVENTUAL!G431</f>
        <v>0</v>
      </c>
      <c r="H569" s="857">
        <f>EVENTUAL!H431</f>
        <v>0</v>
      </c>
      <c r="I569" s="857">
        <f>EVENTUAL!I431</f>
        <v>0</v>
      </c>
      <c r="J569" s="857">
        <f>EVENTUAL!J431</f>
        <v>109</v>
      </c>
      <c r="K569" s="857">
        <f>EVENTUAL!K431</f>
        <v>0</v>
      </c>
      <c r="L569" s="857">
        <f>EVENTUAL!L431</f>
        <v>0</v>
      </c>
      <c r="M569" s="857">
        <f>EVENTUAL!M431</f>
        <v>0</v>
      </c>
      <c r="N569" s="857">
        <f>EVENTUAL!N431</f>
        <v>3000</v>
      </c>
      <c r="O569" s="918"/>
      <c r="P569" s="918"/>
      <c r="Q569" s="918"/>
    </row>
    <row r="570" spans="1:17" s="832" customFormat="1" ht="18.75" customHeight="1">
      <c r="A570" s="852">
        <v>32</v>
      </c>
      <c r="B570" s="853" t="s">
        <v>1194</v>
      </c>
      <c r="C570" s="872" t="s">
        <v>1103</v>
      </c>
      <c r="D570" s="908" t="s">
        <v>1191</v>
      </c>
      <c r="E570" s="873">
        <v>15</v>
      </c>
      <c r="F570" s="857">
        <f>EVENTUAL!F442</f>
        <v>3109</v>
      </c>
      <c r="G570" s="857">
        <f>EVENTUAL!G442</f>
        <v>0</v>
      </c>
      <c r="H570" s="857">
        <f>EVENTUAL!H442</f>
        <v>0</v>
      </c>
      <c r="I570" s="857">
        <f>EVENTUAL!I442</f>
        <v>0</v>
      </c>
      <c r="J570" s="857">
        <f>EVENTUAL!J442</f>
        <v>109</v>
      </c>
      <c r="K570" s="857">
        <f>EVENTUAL!K442</f>
        <v>0</v>
      </c>
      <c r="L570" s="857">
        <f>EVENTUAL!L442</f>
        <v>0</v>
      </c>
      <c r="M570" s="857">
        <f>EVENTUAL!M442</f>
        <v>0</v>
      </c>
      <c r="N570" s="857">
        <f>EVENTUAL!N442</f>
        <v>3000</v>
      </c>
      <c r="O570" s="918"/>
      <c r="P570" s="918"/>
      <c r="Q570" s="918"/>
    </row>
    <row r="571" spans="1:17" s="832" customFormat="1" ht="18.75" customHeight="1">
      <c r="A571" s="852">
        <v>40</v>
      </c>
      <c r="B571" s="853" t="s">
        <v>1208</v>
      </c>
      <c r="C571" s="872" t="s">
        <v>1103</v>
      </c>
      <c r="D571" s="908" t="s">
        <v>316</v>
      </c>
      <c r="E571" s="873">
        <v>15</v>
      </c>
      <c r="F571" s="857">
        <f>EVENTUAL!F443</f>
        <v>6348</v>
      </c>
      <c r="G571" s="857">
        <f>EVENTUAL!G443</f>
        <v>0</v>
      </c>
      <c r="H571" s="857">
        <f>EVENTUAL!H443</f>
        <v>300</v>
      </c>
      <c r="I571" s="857">
        <f>EVENTUAL!I443</f>
        <v>0</v>
      </c>
      <c r="J571" s="857">
        <f>EVENTUAL!J443</f>
        <v>809</v>
      </c>
      <c r="K571" s="857">
        <f>EVENTUAL!K443</f>
        <v>0</v>
      </c>
      <c r="L571" s="857">
        <f>EVENTUAL!L443</f>
        <v>0</v>
      </c>
      <c r="M571" s="857">
        <f>EVENTUAL!M443</f>
        <v>0</v>
      </c>
      <c r="N571" s="857">
        <f>EVENTUAL!N443</f>
        <v>5839</v>
      </c>
      <c r="O571" s="918"/>
      <c r="P571" s="918"/>
      <c r="Q571" s="918"/>
    </row>
    <row r="572" spans="1:17" s="832" customFormat="1" ht="18.75" customHeight="1">
      <c r="A572" s="852">
        <v>46</v>
      </c>
      <c r="B572" s="853" t="s">
        <v>58</v>
      </c>
      <c r="C572" s="872" t="s">
        <v>1103</v>
      </c>
      <c r="D572" s="908" t="s">
        <v>13</v>
      </c>
      <c r="E572" s="873">
        <v>15</v>
      </c>
      <c r="F572" s="857">
        <f>EVENTUAL!F444</f>
        <v>2730</v>
      </c>
      <c r="G572" s="857">
        <f>EVENTUAL!G444</f>
        <v>0</v>
      </c>
      <c r="H572" s="857">
        <f>EVENTUAL!H444</f>
        <v>300</v>
      </c>
      <c r="I572" s="857">
        <f>EVENTUAL!I444</f>
        <v>0</v>
      </c>
      <c r="J572" s="857">
        <f>EVENTUAL!J444</f>
        <v>48</v>
      </c>
      <c r="K572" s="857">
        <f>EVENTUAL!K444</f>
        <v>0</v>
      </c>
      <c r="L572" s="857">
        <f>EVENTUAL!L444</f>
        <v>0</v>
      </c>
      <c r="M572" s="857">
        <f>EVENTUAL!M444</f>
        <v>0</v>
      </c>
      <c r="N572" s="857">
        <f>EVENTUAL!N444</f>
        <v>2982</v>
      </c>
      <c r="O572" s="918"/>
      <c r="P572" s="918"/>
      <c r="Q572" s="918"/>
    </row>
    <row r="573" spans="1:17" s="832" customFormat="1" ht="18.75" customHeight="1">
      <c r="A573" s="852">
        <v>84</v>
      </c>
      <c r="B573" s="853" t="s">
        <v>1341</v>
      </c>
      <c r="C573" s="872" t="s">
        <v>1103</v>
      </c>
      <c r="D573" s="908" t="s">
        <v>13</v>
      </c>
      <c r="E573" s="873">
        <v>15</v>
      </c>
      <c r="F573" s="857">
        <f>EVENTUAL!F445</f>
        <v>2730</v>
      </c>
      <c r="G573" s="857">
        <f>EVENTUAL!G445</f>
        <v>0</v>
      </c>
      <c r="H573" s="857">
        <f>EVENTUAL!H445</f>
        <v>300</v>
      </c>
      <c r="I573" s="857">
        <f>EVENTUAL!I445</f>
        <v>0</v>
      </c>
      <c r="J573" s="857">
        <f>EVENTUAL!J445</f>
        <v>48</v>
      </c>
      <c r="K573" s="857">
        <f>EVENTUAL!K445</f>
        <v>0</v>
      </c>
      <c r="L573" s="857">
        <f>EVENTUAL!L445</f>
        <v>0</v>
      </c>
      <c r="M573" s="857">
        <f>EVENTUAL!M445</f>
        <v>0</v>
      </c>
      <c r="N573" s="857">
        <f>EVENTUAL!N445</f>
        <v>2982</v>
      </c>
      <c r="O573" s="918"/>
      <c r="P573" s="918"/>
      <c r="Q573" s="918"/>
    </row>
    <row r="574" spans="1:17" s="832" customFormat="1" ht="18.75" customHeight="1">
      <c r="A574" s="852">
        <v>132</v>
      </c>
      <c r="B574" s="853" t="s">
        <v>1162</v>
      </c>
      <c r="C574" s="872" t="s">
        <v>1103</v>
      </c>
      <c r="D574" s="908" t="s">
        <v>1407</v>
      </c>
      <c r="E574" s="873">
        <v>15</v>
      </c>
      <c r="F574" s="857">
        <f>EVENTUAL!F446</f>
        <v>2167</v>
      </c>
      <c r="G574" s="857">
        <f>EVENTUAL!G446</f>
        <v>0</v>
      </c>
      <c r="H574" s="857">
        <f>EVENTUAL!H446</f>
        <v>0</v>
      </c>
      <c r="I574" s="857">
        <f>EVENTUAL!I446</f>
        <v>0</v>
      </c>
      <c r="J574" s="857">
        <f>EVENTUAL!J446</f>
        <v>0</v>
      </c>
      <c r="K574" s="857">
        <f>EVENTUAL!K446</f>
        <v>57</v>
      </c>
      <c r="L574" s="857">
        <f>EVENTUAL!L446</f>
        <v>0</v>
      </c>
      <c r="M574" s="857">
        <f>EVENTUAL!M446</f>
        <v>0</v>
      </c>
      <c r="N574" s="857">
        <f>EVENTUAL!N446</f>
        <v>2224</v>
      </c>
      <c r="O574" s="918"/>
      <c r="P574" s="918"/>
      <c r="Q574" s="918"/>
    </row>
    <row r="575" spans="1:17" s="832" customFormat="1" ht="18.75" customHeight="1">
      <c r="A575" s="852">
        <v>137</v>
      </c>
      <c r="B575" s="853" t="s">
        <v>1414</v>
      </c>
      <c r="C575" s="872" t="s">
        <v>1103</v>
      </c>
      <c r="D575" s="908" t="s">
        <v>13</v>
      </c>
      <c r="E575" s="873">
        <v>15</v>
      </c>
      <c r="F575" s="857">
        <f>EVENTUAL!F447</f>
        <v>2730</v>
      </c>
      <c r="G575" s="857">
        <f>EVENTUAL!G447</f>
        <v>0</v>
      </c>
      <c r="H575" s="857">
        <f>EVENTUAL!H447</f>
        <v>300</v>
      </c>
      <c r="I575" s="857">
        <f>EVENTUAL!I447</f>
        <v>0</v>
      </c>
      <c r="J575" s="857">
        <f>EVENTUAL!J447</f>
        <v>48</v>
      </c>
      <c r="K575" s="857">
        <f>EVENTUAL!K447</f>
        <v>0</v>
      </c>
      <c r="L575" s="857">
        <f>EVENTUAL!L447</f>
        <v>0</v>
      </c>
      <c r="M575" s="857">
        <f>EVENTUAL!M447</f>
        <v>0</v>
      </c>
      <c r="N575" s="857">
        <f>EVENTUAL!N447</f>
        <v>2982</v>
      </c>
      <c r="O575" s="918"/>
      <c r="P575" s="918"/>
      <c r="Q575" s="918"/>
    </row>
    <row r="576" spans="1:17" s="832" customFormat="1" ht="18.75" customHeight="1">
      <c r="A576" s="852">
        <v>195</v>
      </c>
      <c r="B576" s="853" t="s">
        <v>568</v>
      </c>
      <c r="C576" s="872" t="s">
        <v>1103</v>
      </c>
      <c r="D576" s="908" t="s">
        <v>570</v>
      </c>
      <c r="E576" s="873">
        <v>15</v>
      </c>
      <c r="F576" s="857">
        <f>EVENTUAL!F448</f>
        <v>2508</v>
      </c>
      <c r="G576" s="857">
        <f>EVENTUAL!G448</f>
        <v>0</v>
      </c>
      <c r="H576" s="857">
        <f>EVENTUAL!H448</f>
        <v>300</v>
      </c>
      <c r="I576" s="857">
        <f>EVENTUAL!I448</f>
        <v>0</v>
      </c>
      <c r="J576" s="857">
        <f>EVENTUAL!J448</f>
        <v>9</v>
      </c>
      <c r="K576" s="857">
        <f>EVENTUAL!K448</f>
        <v>0</v>
      </c>
      <c r="L576" s="857">
        <f>EVENTUAL!L448</f>
        <v>0</v>
      </c>
      <c r="M576" s="857">
        <f>EVENTUAL!M448</f>
        <v>0</v>
      </c>
      <c r="N576" s="857">
        <f>EVENTUAL!N448</f>
        <v>2799</v>
      </c>
      <c r="O576" s="918"/>
      <c r="P576" s="918"/>
      <c r="Q576" s="918"/>
    </row>
    <row r="577" spans="1:17" s="833" customFormat="1" ht="18.75" customHeight="1">
      <c r="A577" s="852">
        <v>253</v>
      </c>
      <c r="B577" s="853" t="s">
        <v>874</v>
      </c>
      <c r="C577" s="872" t="s">
        <v>1103</v>
      </c>
      <c r="D577" s="908" t="s">
        <v>876</v>
      </c>
      <c r="E577" s="873">
        <v>15</v>
      </c>
      <c r="F577" s="857">
        <f>EVENTUAL!F449</f>
        <v>6348</v>
      </c>
      <c r="G577" s="857">
        <f>EVENTUAL!G449</f>
        <v>0</v>
      </c>
      <c r="H577" s="857">
        <f>EVENTUAL!H449</f>
        <v>300</v>
      </c>
      <c r="I577" s="857">
        <f>EVENTUAL!I449</f>
        <v>0</v>
      </c>
      <c r="J577" s="857">
        <f>EVENTUAL!J449</f>
        <v>809</v>
      </c>
      <c r="K577" s="857">
        <f>EVENTUAL!K449</f>
        <v>0</v>
      </c>
      <c r="L577" s="857">
        <f>EVENTUAL!L449</f>
        <v>0</v>
      </c>
      <c r="M577" s="857">
        <f>EVENTUAL!M449</f>
        <v>0</v>
      </c>
      <c r="N577" s="857">
        <f>EVENTUAL!N449</f>
        <v>5839</v>
      </c>
      <c r="O577" s="918"/>
      <c r="P577" s="918"/>
      <c r="Q577" s="952"/>
    </row>
    <row r="578" spans="1:17" s="832" customFormat="1" ht="18.75" customHeight="1">
      <c r="A578" s="885" t="s">
        <v>69</v>
      </c>
      <c r="B578" s="886"/>
      <c r="C578" s="903"/>
      <c r="D578" s="903"/>
      <c r="E578" s="904"/>
      <c r="F578" s="890">
        <f aca="true" t="shared" si="69" ref="F578:N578">SUM(F558:F577)</f>
        <v>66055</v>
      </c>
      <c r="G578" s="890">
        <f t="shared" si="69"/>
        <v>0</v>
      </c>
      <c r="H578" s="890">
        <f t="shared" si="69"/>
        <v>4500</v>
      </c>
      <c r="I578" s="890">
        <f t="shared" si="69"/>
        <v>0</v>
      </c>
      <c r="J578" s="890">
        <f t="shared" si="69"/>
        <v>3378</v>
      </c>
      <c r="K578" s="890">
        <f t="shared" si="69"/>
        <v>95</v>
      </c>
      <c r="L578" s="890">
        <f t="shared" si="69"/>
        <v>0</v>
      </c>
      <c r="M578" s="890">
        <f t="shared" si="69"/>
        <v>0</v>
      </c>
      <c r="N578" s="890">
        <f t="shared" si="69"/>
        <v>67272</v>
      </c>
      <c r="O578" s="920">
        <f>SUM(N558:N566)</f>
        <v>29643</v>
      </c>
      <c r="P578" s="920">
        <f>SUM(N567:N577)</f>
        <v>37629</v>
      </c>
      <c r="Q578" s="918"/>
    </row>
    <row r="579" spans="1:17" s="832" customFormat="1" ht="18.75" customHeight="1">
      <c r="A579" s="847"/>
      <c r="B579" s="848"/>
      <c r="C579" s="849" t="s">
        <v>324</v>
      </c>
      <c r="D579" s="907"/>
      <c r="E579" s="850"/>
      <c r="F579" s="851"/>
      <c r="G579" s="851"/>
      <c r="H579" s="851"/>
      <c r="I579" s="851"/>
      <c r="J579" s="851"/>
      <c r="K579" s="851"/>
      <c r="L579" s="851"/>
      <c r="M579" s="851"/>
      <c r="N579" s="851"/>
      <c r="O579" s="918"/>
      <c r="P579" s="918"/>
      <c r="Q579" s="918"/>
    </row>
    <row r="580" spans="1:17" s="832" customFormat="1" ht="18.75" customHeight="1">
      <c r="A580" s="852">
        <v>15100203</v>
      </c>
      <c r="B580" s="853" t="s">
        <v>327</v>
      </c>
      <c r="C580" s="872" t="s">
        <v>1102</v>
      </c>
      <c r="D580" s="872" t="s">
        <v>326</v>
      </c>
      <c r="E580" s="873">
        <v>15</v>
      </c>
      <c r="F580" s="857">
        <v>1641</v>
      </c>
      <c r="G580" s="857">
        <v>0</v>
      </c>
      <c r="H580" s="857">
        <v>0</v>
      </c>
      <c r="I580" s="857">
        <v>0</v>
      </c>
      <c r="J580" s="857">
        <v>0</v>
      </c>
      <c r="K580" s="857">
        <v>107</v>
      </c>
      <c r="L580" s="857">
        <v>0</v>
      </c>
      <c r="M580" s="857">
        <v>0</v>
      </c>
      <c r="N580" s="856">
        <f>F580+G580+H580+I580-J580+K580-L580-M580</f>
        <v>1748</v>
      </c>
      <c r="O580" s="918"/>
      <c r="P580" s="918"/>
      <c r="Q580" s="918"/>
    </row>
    <row r="581" spans="1:17" s="832" customFormat="1" ht="18.75" customHeight="1">
      <c r="A581" s="852">
        <v>15100208</v>
      </c>
      <c r="B581" s="853" t="s">
        <v>609</v>
      </c>
      <c r="C581" s="872" t="s">
        <v>1102</v>
      </c>
      <c r="D581" s="872" t="s">
        <v>403</v>
      </c>
      <c r="E581" s="873">
        <v>15</v>
      </c>
      <c r="F581" s="857">
        <v>3169</v>
      </c>
      <c r="G581" s="857">
        <v>0</v>
      </c>
      <c r="H581" s="857">
        <v>0</v>
      </c>
      <c r="I581" s="857">
        <v>0</v>
      </c>
      <c r="J581" s="857">
        <v>116</v>
      </c>
      <c r="K581" s="857">
        <v>0</v>
      </c>
      <c r="L581" s="857">
        <v>0</v>
      </c>
      <c r="M581" s="857">
        <v>0</v>
      </c>
      <c r="N581" s="856">
        <f>F581+G581+H581+I581-J581+K581-L581-M581</f>
        <v>3053</v>
      </c>
      <c r="O581" s="918"/>
      <c r="P581" s="918"/>
      <c r="Q581" s="918"/>
    </row>
    <row r="582" spans="1:17" s="832" customFormat="1" ht="18.75" customHeight="1">
      <c r="A582" s="852">
        <v>217</v>
      </c>
      <c r="B582" s="853" t="s">
        <v>619</v>
      </c>
      <c r="C582" s="872" t="s">
        <v>1103</v>
      </c>
      <c r="D582" s="872" t="s">
        <v>11</v>
      </c>
      <c r="E582" s="873">
        <v>15</v>
      </c>
      <c r="F582" s="857">
        <v>1703</v>
      </c>
      <c r="G582" s="857">
        <v>0</v>
      </c>
      <c r="H582" s="857">
        <v>0</v>
      </c>
      <c r="I582" s="857">
        <v>0</v>
      </c>
      <c r="J582" s="857">
        <v>0</v>
      </c>
      <c r="K582" s="857">
        <v>103</v>
      </c>
      <c r="L582" s="857">
        <v>0</v>
      </c>
      <c r="M582" s="857">
        <v>0</v>
      </c>
      <c r="N582" s="856">
        <f>F582+G582+H582+I582-J582+K582-L582-M582</f>
        <v>1806</v>
      </c>
      <c r="O582" s="918"/>
      <c r="P582" s="918"/>
      <c r="Q582" s="918"/>
    </row>
    <row r="583" spans="1:17" s="832" customFormat="1" ht="18.75" customHeight="1">
      <c r="A583" s="852">
        <v>287</v>
      </c>
      <c r="B583" s="853" t="s">
        <v>325</v>
      </c>
      <c r="C583" s="872" t="s">
        <v>1103</v>
      </c>
      <c r="D583" s="872" t="s">
        <v>11</v>
      </c>
      <c r="E583" s="873">
        <v>15</v>
      </c>
      <c r="F583" s="857">
        <v>524</v>
      </c>
      <c r="G583" s="857">
        <v>0</v>
      </c>
      <c r="H583" s="857">
        <v>0</v>
      </c>
      <c r="I583" s="857">
        <v>0</v>
      </c>
      <c r="J583" s="857">
        <v>0</v>
      </c>
      <c r="K583" s="857">
        <v>178</v>
      </c>
      <c r="L583" s="857">
        <v>0</v>
      </c>
      <c r="M583" s="857">
        <v>0</v>
      </c>
      <c r="N583" s="856">
        <f>F583+G583+H583+I583-J583+K583-L583-M583</f>
        <v>702</v>
      </c>
      <c r="O583" s="918"/>
      <c r="P583" s="918"/>
      <c r="Q583" s="918"/>
    </row>
    <row r="584" spans="1:17" s="832" customFormat="1" ht="18.75" customHeight="1">
      <c r="A584" s="885" t="s">
        <v>69</v>
      </c>
      <c r="B584" s="891"/>
      <c r="C584" s="897"/>
      <c r="D584" s="897"/>
      <c r="E584" s="898"/>
      <c r="F584" s="890">
        <f>SUM(F580:F583)</f>
        <v>7037</v>
      </c>
      <c r="G584" s="890">
        <f aca="true" t="shared" si="70" ref="G584:N584">SUM(G580:G583)</f>
        <v>0</v>
      </c>
      <c r="H584" s="890">
        <f t="shared" si="70"/>
        <v>0</v>
      </c>
      <c r="I584" s="890">
        <f t="shared" si="70"/>
        <v>0</v>
      </c>
      <c r="J584" s="890">
        <f t="shared" si="70"/>
        <v>116</v>
      </c>
      <c r="K584" s="890">
        <f t="shared" si="70"/>
        <v>388</v>
      </c>
      <c r="L584" s="890">
        <f t="shared" si="70"/>
        <v>0</v>
      </c>
      <c r="M584" s="890">
        <f t="shared" si="70"/>
        <v>0</v>
      </c>
      <c r="N584" s="890">
        <f t="shared" si="70"/>
        <v>7309</v>
      </c>
      <c r="O584" s="920">
        <f>SUM(N580:N581)</f>
        <v>4801</v>
      </c>
      <c r="P584" s="920">
        <f>SUM(N582:N583)</f>
        <v>2508</v>
      </c>
      <c r="Q584" s="918"/>
    </row>
    <row r="585" spans="1:17" s="832" customFormat="1" ht="18.75" customHeight="1">
      <c r="A585" s="847"/>
      <c r="B585" s="848"/>
      <c r="C585" s="849" t="s">
        <v>417</v>
      </c>
      <c r="D585" s="907"/>
      <c r="E585" s="850"/>
      <c r="F585" s="851"/>
      <c r="G585" s="851"/>
      <c r="H585" s="851"/>
      <c r="I585" s="851"/>
      <c r="J585" s="851"/>
      <c r="K585" s="851"/>
      <c r="L585" s="851"/>
      <c r="M585" s="851"/>
      <c r="N585" s="851"/>
      <c r="O585" s="918"/>
      <c r="P585" s="918"/>
      <c r="Q585" s="918"/>
    </row>
    <row r="586" spans="1:17" s="832" customFormat="1" ht="25.5" customHeight="1">
      <c r="A586" s="895">
        <v>1510002</v>
      </c>
      <c r="B586" s="905" t="s">
        <v>767</v>
      </c>
      <c r="C586" s="881" t="s">
        <v>1101</v>
      </c>
      <c r="D586" s="908" t="s">
        <v>689</v>
      </c>
      <c r="E586" s="873">
        <v>15</v>
      </c>
      <c r="F586" s="857">
        <f>'BASE Y CONFIANZA'!F655</f>
        <v>2831</v>
      </c>
      <c r="G586" s="857">
        <f>'BASE Y CONFIANZA'!G655</f>
        <v>0</v>
      </c>
      <c r="H586" s="857">
        <f>'BASE Y CONFIANZA'!H655</f>
        <v>0</v>
      </c>
      <c r="I586" s="857">
        <f>'BASE Y CONFIANZA'!I655</f>
        <v>0</v>
      </c>
      <c r="J586" s="857">
        <f>'BASE Y CONFIANZA'!J655</f>
        <v>59</v>
      </c>
      <c r="K586" s="857">
        <f>'BASE Y CONFIANZA'!K655</f>
        <v>0</v>
      </c>
      <c r="L586" s="857">
        <f>'BASE Y CONFIANZA'!L655</f>
        <v>0</v>
      </c>
      <c r="M586" s="857">
        <f>'BASE Y CONFIANZA'!M655</f>
        <v>0</v>
      </c>
      <c r="N586" s="856">
        <f>F586+G586+H586+I586-J586+K586-L586-M586</f>
        <v>2772</v>
      </c>
      <c r="O586" s="918"/>
      <c r="P586" s="918"/>
      <c r="Q586" s="918"/>
    </row>
    <row r="587" spans="1:17" s="832" customFormat="1" ht="18.75" customHeight="1">
      <c r="A587" s="885" t="s">
        <v>69</v>
      </c>
      <c r="B587" s="891"/>
      <c r="C587" s="897"/>
      <c r="D587" s="912"/>
      <c r="E587" s="898"/>
      <c r="F587" s="890">
        <f aca="true" t="shared" si="71" ref="F587:L587">SUM(F586:F586)</f>
        <v>2831</v>
      </c>
      <c r="G587" s="890">
        <f t="shared" si="71"/>
        <v>0</v>
      </c>
      <c r="H587" s="890">
        <f t="shared" si="71"/>
        <v>0</v>
      </c>
      <c r="I587" s="890">
        <f t="shared" si="71"/>
        <v>0</v>
      </c>
      <c r="J587" s="890">
        <f t="shared" si="71"/>
        <v>59</v>
      </c>
      <c r="K587" s="890">
        <f t="shared" si="71"/>
        <v>0</v>
      </c>
      <c r="L587" s="890">
        <f t="shared" si="71"/>
        <v>0</v>
      </c>
      <c r="M587" s="890">
        <f>SUM(M586:M586)</f>
        <v>0</v>
      </c>
      <c r="N587" s="890">
        <f>SUM(N586:N586)</f>
        <v>2772</v>
      </c>
      <c r="O587" s="920">
        <f>SUM(N586:N586)</f>
        <v>2772</v>
      </c>
      <c r="P587" s="918"/>
      <c r="Q587" s="918"/>
    </row>
    <row r="588" spans="1:17" s="832" customFormat="1" ht="18.75" customHeight="1">
      <c r="A588" s="847"/>
      <c r="B588" s="848"/>
      <c r="C588" s="849" t="s">
        <v>418</v>
      </c>
      <c r="D588" s="910"/>
      <c r="E588" s="850"/>
      <c r="F588" s="851"/>
      <c r="G588" s="851"/>
      <c r="H588" s="851"/>
      <c r="I588" s="851"/>
      <c r="J588" s="851"/>
      <c r="K588" s="851"/>
      <c r="L588" s="851"/>
      <c r="M588" s="851"/>
      <c r="N588" s="851"/>
      <c r="O588" s="918"/>
      <c r="P588" s="918"/>
      <c r="Q588" s="918"/>
    </row>
    <row r="589" spans="1:17" s="832" customFormat="1" ht="18.75" customHeight="1">
      <c r="A589" s="852">
        <v>1520002</v>
      </c>
      <c r="B589" s="853" t="s">
        <v>737</v>
      </c>
      <c r="C589" s="881" t="s">
        <v>1101</v>
      </c>
      <c r="D589" s="908" t="s">
        <v>690</v>
      </c>
      <c r="E589" s="876">
        <v>15</v>
      </c>
      <c r="F589" s="857">
        <f>'BASE Y CONFIANZA'!F658</f>
        <v>3467</v>
      </c>
      <c r="G589" s="857">
        <f>'BASE Y CONFIANZA'!G658</f>
        <v>0</v>
      </c>
      <c r="H589" s="857">
        <f>'BASE Y CONFIANZA'!H658</f>
        <v>0</v>
      </c>
      <c r="I589" s="857">
        <f>'BASE Y CONFIANZA'!I658</f>
        <v>0</v>
      </c>
      <c r="J589" s="857">
        <f>'BASE Y CONFIANZA'!J658</f>
        <v>148</v>
      </c>
      <c r="K589" s="857">
        <f>'BASE Y CONFIANZA'!K658</f>
        <v>0</v>
      </c>
      <c r="L589" s="857">
        <f>'BASE Y CONFIANZA'!L658</f>
        <v>0</v>
      </c>
      <c r="M589" s="857">
        <f>'BASE Y CONFIANZA'!M658</f>
        <v>0</v>
      </c>
      <c r="N589" s="856">
        <f>F589+G589+H589+I589-J589+K589-L589-M589</f>
        <v>3319</v>
      </c>
      <c r="O589" s="918"/>
      <c r="P589" s="918"/>
      <c r="Q589" s="918"/>
    </row>
    <row r="590" spans="1:17" s="832" customFormat="1" ht="18.75" customHeight="1">
      <c r="A590" s="852">
        <v>15100206</v>
      </c>
      <c r="B590" s="853" t="s">
        <v>331</v>
      </c>
      <c r="C590" s="872" t="s">
        <v>1102</v>
      </c>
      <c r="D590" s="908" t="s">
        <v>53</v>
      </c>
      <c r="E590" s="876">
        <v>15</v>
      </c>
      <c r="F590" s="857">
        <f>'BASE Y CONFIANZA'!F659</f>
        <v>1363</v>
      </c>
      <c r="G590" s="857">
        <f>'BASE Y CONFIANZA'!G659</f>
        <v>0</v>
      </c>
      <c r="H590" s="857">
        <f>'BASE Y CONFIANZA'!H659</f>
        <v>0</v>
      </c>
      <c r="I590" s="857">
        <f>'BASE Y CONFIANZA'!I659</f>
        <v>0</v>
      </c>
      <c r="J590" s="857">
        <f>'BASE Y CONFIANZA'!J659</f>
        <v>0</v>
      </c>
      <c r="K590" s="857">
        <f>'BASE Y CONFIANZA'!K659</f>
        <v>124</v>
      </c>
      <c r="L590" s="857">
        <f>'BASE Y CONFIANZA'!L659</f>
        <v>0</v>
      </c>
      <c r="M590" s="857">
        <f>'BASE Y CONFIANZA'!M659</f>
        <v>0</v>
      </c>
      <c r="N590" s="856">
        <f>F590+G590+H590+I590-J590+K590-L590-M590</f>
        <v>1487</v>
      </c>
      <c r="O590" s="918"/>
      <c r="P590" s="918"/>
      <c r="Q590" s="918"/>
    </row>
    <row r="591" spans="1:17" s="832" customFormat="1" ht="18.75" customHeight="1">
      <c r="A591" s="852">
        <v>98</v>
      </c>
      <c r="B591" s="853" t="s">
        <v>48</v>
      </c>
      <c r="C591" s="872" t="s">
        <v>1103</v>
      </c>
      <c r="D591" s="908" t="s">
        <v>53</v>
      </c>
      <c r="E591" s="873">
        <v>15</v>
      </c>
      <c r="F591" s="857">
        <f>EVENTUAL!F464</f>
        <v>2184</v>
      </c>
      <c r="G591" s="857">
        <f>EVENTUAL!G464</f>
        <v>0</v>
      </c>
      <c r="H591" s="857">
        <f>EVENTUAL!H464</f>
        <v>0</v>
      </c>
      <c r="I591" s="857">
        <f>EVENTUAL!I464</f>
        <v>0</v>
      </c>
      <c r="J591" s="857">
        <f>EVENTUAL!J464</f>
        <v>0</v>
      </c>
      <c r="K591" s="857">
        <f>EVENTUAL!K464</f>
        <v>55</v>
      </c>
      <c r="L591" s="857">
        <f>EVENTUAL!L464</f>
        <v>600</v>
      </c>
      <c r="M591" s="857">
        <f>EVENTUAL!M464</f>
        <v>0</v>
      </c>
      <c r="N591" s="856">
        <f>F591+G591+H591+I591-J591+K591-L591-M591</f>
        <v>1639</v>
      </c>
      <c r="O591" s="918"/>
      <c r="P591" s="918"/>
      <c r="Q591" s="918"/>
    </row>
    <row r="592" spans="1:17" s="832" customFormat="1" ht="18.75" customHeight="1">
      <c r="A592" s="852">
        <v>264</v>
      </c>
      <c r="B592" s="853" t="s">
        <v>893</v>
      </c>
      <c r="C592" s="872" t="s">
        <v>1103</v>
      </c>
      <c r="D592" s="908" t="s">
        <v>526</v>
      </c>
      <c r="E592" s="873">
        <v>15</v>
      </c>
      <c r="F592" s="857">
        <f>EVENTUAL!F465</f>
        <v>3820</v>
      </c>
      <c r="G592" s="857">
        <f>EVENTUAL!G465</f>
        <v>0</v>
      </c>
      <c r="H592" s="857">
        <f>EVENTUAL!H465</f>
        <v>0</v>
      </c>
      <c r="I592" s="857">
        <f>EVENTUAL!I465</f>
        <v>0</v>
      </c>
      <c r="J592" s="857">
        <f>EVENTUAL!J465</f>
        <v>320</v>
      </c>
      <c r="K592" s="857">
        <f>EVENTUAL!K465</f>
        <v>0</v>
      </c>
      <c r="L592" s="857">
        <f>EVENTUAL!L465</f>
        <v>450</v>
      </c>
      <c r="M592" s="857">
        <f>EVENTUAL!M465</f>
        <v>0</v>
      </c>
      <c r="N592" s="856">
        <f>F592+G592+H592+I592-J592+K592-L592-M592</f>
        <v>3050</v>
      </c>
      <c r="O592" s="918"/>
      <c r="P592" s="918"/>
      <c r="Q592" s="918"/>
    </row>
    <row r="593" spans="1:17" s="832" customFormat="1" ht="18.75" customHeight="1">
      <c r="A593" s="885" t="s">
        <v>69</v>
      </c>
      <c r="B593" s="891"/>
      <c r="C593" s="897"/>
      <c r="D593" s="897"/>
      <c r="E593" s="898"/>
      <c r="F593" s="890">
        <f aca="true" t="shared" si="72" ref="F593:N593">SUM(F589:F592)</f>
        <v>10834</v>
      </c>
      <c r="G593" s="890">
        <f t="shared" si="72"/>
        <v>0</v>
      </c>
      <c r="H593" s="890">
        <f t="shared" si="72"/>
        <v>0</v>
      </c>
      <c r="I593" s="890">
        <f t="shared" si="72"/>
        <v>0</v>
      </c>
      <c r="J593" s="890">
        <f t="shared" si="72"/>
        <v>468</v>
      </c>
      <c r="K593" s="890">
        <f t="shared" si="72"/>
        <v>179</v>
      </c>
      <c r="L593" s="890">
        <f t="shared" si="72"/>
        <v>1050</v>
      </c>
      <c r="M593" s="890">
        <f t="shared" si="72"/>
        <v>0</v>
      </c>
      <c r="N593" s="890">
        <f t="shared" si="72"/>
        <v>9495</v>
      </c>
      <c r="O593" s="920">
        <f>SUM(N589:N590)</f>
        <v>4806</v>
      </c>
      <c r="P593" s="920">
        <f>SUM(N591:N592)</f>
        <v>4689</v>
      </c>
      <c r="Q593" s="918"/>
    </row>
    <row r="594" spans="1:17" s="832" customFormat="1" ht="18.75" customHeight="1">
      <c r="A594" s="847"/>
      <c r="B594" s="848"/>
      <c r="C594" s="849" t="s">
        <v>419</v>
      </c>
      <c r="D594" s="907"/>
      <c r="E594" s="850"/>
      <c r="F594" s="851"/>
      <c r="G594" s="851"/>
      <c r="H594" s="851"/>
      <c r="I594" s="851"/>
      <c r="J594" s="851"/>
      <c r="K594" s="851"/>
      <c r="L594" s="851"/>
      <c r="M594" s="851"/>
      <c r="N594" s="851"/>
      <c r="O594" s="918"/>
      <c r="P594" s="918"/>
      <c r="Q594" s="918"/>
    </row>
    <row r="595" spans="1:17" s="832" customFormat="1" ht="18.75" customHeight="1">
      <c r="A595" s="852">
        <v>1700002</v>
      </c>
      <c r="B595" s="853" t="s">
        <v>420</v>
      </c>
      <c r="C595" s="872" t="s">
        <v>1102</v>
      </c>
      <c r="D595" s="872" t="s">
        <v>2</v>
      </c>
      <c r="E595" s="873">
        <v>15</v>
      </c>
      <c r="F595" s="857">
        <f>'BASE Y CONFIANZA'!F672</f>
        <v>4013</v>
      </c>
      <c r="G595" s="857">
        <f>'BASE Y CONFIANZA'!G672</f>
        <v>0</v>
      </c>
      <c r="H595" s="857">
        <f>'BASE Y CONFIANZA'!H672</f>
        <v>0</v>
      </c>
      <c r="I595" s="857">
        <f>'BASE Y CONFIANZA'!I672</f>
        <v>0</v>
      </c>
      <c r="J595" s="857">
        <f>'BASE Y CONFIANZA'!J672</f>
        <v>351</v>
      </c>
      <c r="K595" s="857">
        <f>'BASE Y CONFIANZA'!K672</f>
        <v>0</v>
      </c>
      <c r="L595" s="857">
        <f>'BASE Y CONFIANZA'!L672</f>
        <v>0</v>
      </c>
      <c r="M595" s="857">
        <f>'BASE Y CONFIANZA'!M672</f>
        <v>0</v>
      </c>
      <c r="N595" s="857">
        <f>'BASE Y CONFIANZA'!N672</f>
        <v>3662</v>
      </c>
      <c r="O595" s="918"/>
      <c r="P595" s="918"/>
      <c r="Q595" s="918"/>
    </row>
    <row r="596" spans="1:17" s="832" customFormat="1" ht="18.75" customHeight="1">
      <c r="A596" s="852">
        <v>1700003</v>
      </c>
      <c r="B596" s="853" t="s">
        <v>693</v>
      </c>
      <c r="C596" s="881" t="s">
        <v>1101</v>
      </c>
      <c r="D596" s="908" t="s">
        <v>694</v>
      </c>
      <c r="E596" s="873">
        <v>15</v>
      </c>
      <c r="F596" s="857">
        <f>'BASE Y CONFIANZA'!F673</f>
        <v>3467</v>
      </c>
      <c r="G596" s="857">
        <f>'BASE Y CONFIANZA'!G673</f>
        <v>0</v>
      </c>
      <c r="H596" s="857">
        <f>'BASE Y CONFIANZA'!H673</f>
        <v>0</v>
      </c>
      <c r="I596" s="857">
        <f>'BASE Y CONFIANZA'!I673</f>
        <v>0</v>
      </c>
      <c r="J596" s="857">
        <f>'BASE Y CONFIANZA'!J673</f>
        <v>148</v>
      </c>
      <c r="K596" s="857">
        <f>'BASE Y CONFIANZA'!K673</f>
        <v>0</v>
      </c>
      <c r="L596" s="857">
        <f>'BASE Y CONFIANZA'!L673</f>
        <v>0</v>
      </c>
      <c r="M596" s="857">
        <f>'BASE Y CONFIANZA'!M673</f>
        <v>0</v>
      </c>
      <c r="N596" s="857">
        <f>'BASE Y CONFIANZA'!N673</f>
        <v>3319</v>
      </c>
      <c r="O596" s="918"/>
      <c r="P596" s="918"/>
      <c r="Q596" s="918"/>
    </row>
    <row r="597" spans="1:17" s="832" customFormat="1" ht="18.75" customHeight="1">
      <c r="A597" s="858" t="s">
        <v>69</v>
      </c>
      <c r="B597" s="859"/>
      <c r="C597" s="860"/>
      <c r="D597" s="860"/>
      <c r="E597" s="861"/>
      <c r="F597" s="875">
        <f>SUM(F595:F596)</f>
        <v>7480</v>
      </c>
      <c r="G597" s="875">
        <f aca="true" t="shared" si="73" ref="G597:N597">SUM(G595:G596)</f>
        <v>0</v>
      </c>
      <c r="H597" s="875">
        <f t="shared" si="73"/>
        <v>0</v>
      </c>
      <c r="I597" s="875">
        <f t="shared" si="73"/>
        <v>0</v>
      </c>
      <c r="J597" s="875">
        <f t="shared" si="73"/>
        <v>499</v>
      </c>
      <c r="K597" s="875">
        <f t="shared" si="73"/>
        <v>0</v>
      </c>
      <c r="L597" s="875">
        <f t="shared" si="73"/>
        <v>0</v>
      </c>
      <c r="M597" s="875">
        <f t="shared" si="73"/>
        <v>0</v>
      </c>
      <c r="N597" s="875">
        <f t="shared" si="73"/>
        <v>6981</v>
      </c>
      <c r="O597" s="920">
        <f>SUM(N595:N596)</f>
        <v>6981</v>
      </c>
      <c r="P597" s="918"/>
      <c r="Q597" s="918"/>
    </row>
    <row r="598" spans="1:17" s="832" customFormat="1" ht="18.75" customHeight="1">
      <c r="A598" s="867"/>
      <c r="B598" s="868"/>
      <c r="C598" s="869" t="s">
        <v>61</v>
      </c>
      <c r="D598" s="911"/>
      <c r="E598" s="870"/>
      <c r="F598" s="871"/>
      <c r="G598" s="871"/>
      <c r="H598" s="871"/>
      <c r="I598" s="871"/>
      <c r="J598" s="871"/>
      <c r="K598" s="871"/>
      <c r="L598" s="906"/>
      <c r="M598" s="871"/>
      <c r="N598" s="871"/>
      <c r="O598" s="918"/>
      <c r="P598" s="918"/>
      <c r="Q598" s="918"/>
    </row>
    <row r="599" spans="1:17" s="832" customFormat="1" ht="18.75" customHeight="1">
      <c r="A599" s="852">
        <v>34</v>
      </c>
      <c r="B599" s="853" t="s">
        <v>52</v>
      </c>
      <c r="C599" s="872" t="s">
        <v>1103</v>
      </c>
      <c r="D599" s="908" t="s">
        <v>53</v>
      </c>
      <c r="E599" s="873">
        <v>15</v>
      </c>
      <c r="F599" s="857">
        <v>4013</v>
      </c>
      <c r="G599" s="857">
        <v>0</v>
      </c>
      <c r="H599" s="857">
        <v>0</v>
      </c>
      <c r="I599" s="857">
        <v>0</v>
      </c>
      <c r="J599" s="857">
        <v>351</v>
      </c>
      <c r="K599" s="857">
        <v>0</v>
      </c>
      <c r="L599" s="857">
        <v>0</v>
      </c>
      <c r="M599" s="857">
        <v>0</v>
      </c>
      <c r="N599" s="856">
        <f>F599+G599+H599+I599-J599+K599-L599-M599</f>
        <v>3662</v>
      </c>
      <c r="O599" s="918"/>
      <c r="P599" s="918"/>
      <c r="Q599" s="918"/>
    </row>
    <row r="600" spans="1:17" s="832" customFormat="1" ht="18.75" customHeight="1">
      <c r="A600" s="858" t="s">
        <v>69</v>
      </c>
      <c r="B600" s="859"/>
      <c r="C600" s="860"/>
      <c r="D600" s="909"/>
      <c r="E600" s="861"/>
      <c r="F600" s="875">
        <f aca="true" t="shared" si="74" ref="F600:N600">SUM(F599:F599)</f>
        <v>4013</v>
      </c>
      <c r="G600" s="875">
        <f t="shared" si="74"/>
        <v>0</v>
      </c>
      <c r="H600" s="875">
        <f t="shared" si="74"/>
        <v>0</v>
      </c>
      <c r="I600" s="875">
        <f t="shared" si="74"/>
        <v>0</v>
      </c>
      <c r="J600" s="875">
        <f t="shared" si="74"/>
        <v>351</v>
      </c>
      <c r="K600" s="875">
        <f t="shared" si="74"/>
        <v>0</v>
      </c>
      <c r="L600" s="875">
        <f t="shared" si="74"/>
        <v>0</v>
      </c>
      <c r="M600" s="875">
        <f t="shared" si="74"/>
        <v>0</v>
      </c>
      <c r="N600" s="875">
        <f t="shared" si="74"/>
        <v>3662</v>
      </c>
      <c r="O600" s="920"/>
      <c r="P600" s="920">
        <f>N599</f>
        <v>3662</v>
      </c>
      <c r="Q600" s="918"/>
    </row>
    <row r="601" spans="1:17" s="832" customFormat="1" ht="18.75" customHeight="1">
      <c r="A601" s="847"/>
      <c r="B601" s="848"/>
      <c r="C601" s="849" t="s">
        <v>14</v>
      </c>
      <c r="D601" s="907"/>
      <c r="E601" s="850"/>
      <c r="F601" s="851"/>
      <c r="G601" s="851"/>
      <c r="H601" s="851"/>
      <c r="I601" s="851"/>
      <c r="J601" s="851"/>
      <c r="K601" s="851"/>
      <c r="L601" s="851"/>
      <c r="M601" s="851"/>
      <c r="N601" s="851"/>
      <c r="O601" s="918"/>
      <c r="P601" s="918"/>
      <c r="Q601" s="918"/>
    </row>
    <row r="602" spans="1:17" s="832" customFormat="1" ht="18.75" customHeight="1">
      <c r="A602" s="852">
        <v>1720001</v>
      </c>
      <c r="B602" s="853" t="s">
        <v>695</v>
      </c>
      <c r="C602" s="881" t="s">
        <v>1101</v>
      </c>
      <c r="D602" s="908" t="s">
        <v>696</v>
      </c>
      <c r="E602" s="873">
        <v>15</v>
      </c>
      <c r="F602" s="857">
        <f>'BASE Y CONFIANZA'!F676</f>
        <v>3467</v>
      </c>
      <c r="G602" s="857">
        <f>'BASE Y CONFIANZA'!G676</f>
        <v>0</v>
      </c>
      <c r="H602" s="857">
        <f>'BASE Y CONFIANZA'!H676</f>
        <v>0</v>
      </c>
      <c r="I602" s="857">
        <f>'BASE Y CONFIANZA'!I676</f>
        <v>0</v>
      </c>
      <c r="J602" s="857">
        <f>'BASE Y CONFIANZA'!J676</f>
        <v>148</v>
      </c>
      <c r="K602" s="857">
        <f>'BASE Y CONFIANZA'!K676</f>
        <v>0</v>
      </c>
      <c r="L602" s="857">
        <f>'BASE Y CONFIANZA'!L676</f>
        <v>0</v>
      </c>
      <c r="M602" s="857">
        <f>'BASE Y CONFIANZA'!M676</f>
        <v>0</v>
      </c>
      <c r="N602" s="856">
        <f>F602+G602+H602+I602-J602+K602-L602-M602</f>
        <v>3319</v>
      </c>
      <c r="O602" s="920"/>
      <c r="P602" s="918"/>
      <c r="Q602" s="918"/>
    </row>
    <row r="603" spans="1:17" s="832" customFormat="1" ht="18.75" customHeight="1">
      <c r="A603" s="852">
        <v>17100401</v>
      </c>
      <c r="B603" s="853" t="s">
        <v>340</v>
      </c>
      <c r="C603" s="872" t="s">
        <v>1102</v>
      </c>
      <c r="D603" s="872" t="s">
        <v>11</v>
      </c>
      <c r="E603" s="873">
        <v>15</v>
      </c>
      <c r="F603" s="857">
        <v>1772</v>
      </c>
      <c r="G603" s="857">
        <v>0</v>
      </c>
      <c r="H603" s="857">
        <v>0</v>
      </c>
      <c r="I603" s="857">
        <v>0</v>
      </c>
      <c r="J603" s="857">
        <v>0</v>
      </c>
      <c r="K603" s="857">
        <v>86</v>
      </c>
      <c r="L603" s="857">
        <v>0</v>
      </c>
      <c r="M603" s="857">
        <v>0</v>
      </c>
      <c r="N603" s="856">
        <f>F603+G603+H603+I603-J603+K603-L603-M603</f>
        <v>1858</v>
      </c>
      <c r="O603" s="918"/>
      <c r="P603" s="918"/>
      <c r="Q603" s="918"/>
    </row>
    <row r="604" spans="1:17" s="832" customFormat="1" ht="18.75" customHeight="1">
      <c r="A604" s="852">
        <v>87</v>
      </c>
      <c r="B604" s="853" t="s">
        <v>50</v>
      </c>
      <c r="C604" s="872" t="s">
        <v>1103</v>
      </c>
      <c r="D604" s="908" t="s">
        <v>51</v>
      </c>
      <c r="E604" s="873">
        <v>15</v>
      </c>
      <c r="F604" s="857">
        <f>EVENTUAL!F484</f>
        <v>3109</v>
      </c>
      <c r="G604" s="857">
        <f>EVENTUAL!G484</f>
        <v>0</v>
      </c>
      <c r="H604" s="857">
        <f>EVENTUAL!H484</f>
        <v>0</v>
      </c>
      <c r="I604" s="857">
        <f>EVENTUAL!I484</f>
        <v>0</v>
      </c>
      <c r="J604" s="857">
        <f>EVENTUAL!J484</f>
        <v>109</v>
      </c>
      <c r="K604" s="857">
        <f>EVENTUAL!K484</f>
        <v>0</v>
      </c>
      <c r="L604" s="857">
        <f>EVENTUAL!L484</f>
        <v>0</v>
      </c>
      <c r="M604" s="857">
        <v>0</v>
      </c>
      <c r="N604" s="856">
        <f>F604+G604+H604+I604-J604+K604-L604-M604</f>
        <v>3000</v>
      </c>
      <c r="O604" s="918"/>
      <c r="P604" s="918"/>
      <c r="Q604" s="918"/>
    </row>
    <row r="605" spans="1:17" s="832" customFormat="1" ht="18.75" customHeight="1">
      <c r="A605" s="852">
        <v>232</v>
      </c>
      <c r="B605" s="853" t="s">
        <v>780</v>
      </c>
      <c r="C605" s="872" t="s">
        <v>1103</v>
      </c>
      <c r="D605" s="908" t="s">
        <v>6</v>
      </c>
      <c r="E605" s="873">
        <v>15</v>
      </c>
      <c r="F605" s="857">
        <f>EVENTUAL!F485</f>
        <v>2210</v>
      </c>
      <c r="G605" s="857">
        <f>EVENTUAL!G485</f>
        <v>0</v>
      </c>
      <c r="H605" s="857">
        <f>EVENTUAL!H485</f>
        <v>0</v>
      </c>
      <c r="I605" s="857">
        <f>EVENTUAL!I485</f>
        <v>0</v>
      </c>
      <c r="J605" s="857">
        <f>EVENTUAL!J485</f>
        <v>0</v>
      </c>
      <c r="K605" s="857">
        <f>EVENTUAL!K485</f>
        <v>38</v>
      </c>
      <c r="L605" s="857">
        <f>EVENTUAL!L485</f>
        <v>0</v>
      </c>
      <c r="M605" s="857">
        <v>0</v>
      </c>
      <c r="N605" s="856">
        <f>F605+G605+H605+I605-J605+K605-L605-M605</f>
        <v>2248</v>
      </c>
      <c r="O605" s="918"/>
      <c r="P605" s="918"/>
      <c r="Q605" s="918"/>
    </row>
    <row r="606" spans="1:17" s="832" customFormat="1" ht="18.75" customHeight="1">
      <c r="A606" s="852">
        <v>241</v>
      </c>
      <c r="B606" s="853" t="s">
        <v>820</v>
      </c>
      <c r="C606" s="872" t="s">
        <v>1103</v>
      </c>
      <c r="D606" s="908" t="s">
        <v>822</v>
      </c>
      <c r="E606" s="873">
        <v>15</v>
      </c>
      <c r="F606" s="857">
        <f>EVENTUAL!F486</f>
        <v>4569</v>
      </c>
      <c r="G606" s="857">
        <f>EVENTUAL!G486</f>
        <v>0</v>
      </c>
      <c r="H606" s="857">
        <f>EVENTUAL!H486</f>
        <v>0</v>
      </c>
      <c r="I606" s="857">
        <f>EVENTUAL!I486</f>
        <v>0</v>
      </c>
      <c r="J606" s="857">
        <f>EVENTUAL!J486</f>
        <v>446</v>
      </c>
      <c r="K606" s="857">
        <f>EVENTUAL!K486</f>
        <v>0</v>
      </c>
      <c r="L606" s="857">
        <f>EVENTUAL!L486</f>
        <v>0</v>
      </c>
      <c r="M606" s="857">
        <v>0</v>
      </c>
      <c r="N606" s="856">
        <f>F606+G606+H606+I606-J606+K606-L606-M606</f>
        <v>4123</v>
      </c>
      <c r="O606" s="918"/>
      <c r="P606" s="918"/>
      <c r="Q606" s="918"/>
    </row>
    <row r="607" spans="1:17" s="832" customFormat="1" ht="18.75" customHeight="1">
      <c r="A607" s="858" t="s">
        <v>69</v>
      </c>
      <c r="B607" s="859"/>
      <c r="C607" s="860"/>
      <c r="D607" s="860"/>
      <c r="E607" s="861"/>
      <c r="F607" s="875">
        <f>SUM(F602:F606)</f>
        <v>15127</v>
      </c>
      <c r="G607" s="875">
        <f aca="true" t="shared" si="75" ref="G607:M607">SUM(G602:G606)</f>
        <v>0</v>
      </c>
      <c r="H607" s="875">
        <f t="shared" si="75"/>
        <v>0</v>
      </c>
      <c r="I607" s="875">
        <f t="shared" si="75"/>
        <v>0</v>
      </c>
      <c r="J607" s="875">
        <f t="shared" si="75"/>
        <v>703</v>
      </c>
      <c r="K607" s="875">
        <f t="shared" si="75"/>
        <v>124</v>
      </c>
      <c r="L607" s="875">
        <f>SUM(L602:L606)</f>
        <v>0</v>
      </c>
      <c r="M607" s="875">
        <f t="shared" si="75"/>
        <v>0</v>
      </c>
      <c r="N607" s="875">
        <f>SUM(N602:N606)</f>
        <v>14548</v>
      </c>
      <c r="O607" s="953">
        <f>SUM(N602:N603)</f>
        <v>5177</v>
      </c>
      <c r="P607" s="953">
        <f>SUM(N604:N606)</f>
        <v>9371</v>
      </c>
      <c r="Q607" s="918"/>
    </row>
    <row r="608" spans="1:17" s="832" customFormat="1" ht="18.75" customHeight="1">
      <c r="A608" s="847"/>
      <c r="B608" s="848"/>
      <c r="C608" s="849" t="s">
        <v>421</v>
      </c>
      <c r="D608" s="907"/>
      <c r="E608" s="850"/>
      <c r="F608" s="851"/>
      <c r="G608" s="851"/>
      <c r="H608" s="851"/>
      <c r="I608" s="851"/>
      <c r="J608" s="851"/>
      <c r="K608" s="851"/>
      <c r="L608" s="851"/>
      <c r="M608" s="851"/>
      <c r="N608" s="851"/>
      <c r="O608" s="918"/>
      <c r="P608" s="918"/>
      <c r="Q608" s="918"/>
    </row>
    <row r="609" spans="1:17" s="832" customFormat="1" ht="18.75" customHeight="1">
      <c r="A609" s="852">
        <v>1900001</v>
      </c>
      <c r="B609" s="853" t="s">
        <v>697</v>
      </c>
      <c r="C609" s="881" t="s">
        <v>1101</v>
      </c>
      <c r="D609" s="908" t="s">
        <v>406</v>
      </c>
      <c r="E609" s="876">
        <v>15</v>
      </c>
      <c r="F609" s="857">
        <f>'BASE Y CONFIANZA'!F693</f>
        <v>3467</v>
      </c>
      <c r="G609" s="857">
        <f>'BASE Y CONFIANZA'!G693</f>
        <v>0</v>
      </c>
      <c r="H609" s="857">
        <f>'BASE Y CONFIANZA'!H693</f>
        <v>0</v>
      </c>
      <c r="I609" s="857">
        <f>'BASE Y CONFIANZA'!I693</f>
        <v>0</v>
      </c>
      <c r="J609" s="857">
        <f>'BASE Y CONFIANZA'!J693</f>
        <v>148</v>
      </c>
      <c r="K609" s="857">
        <f>'BASE Y CONFIANZA'!K693</f>
        <v>0</v>
      </c>
      <c r="L609" s="857">
        <f>'BASE Y CONFIANZA'!L693</f>
        <v>0</v>
      </c>
      <c r="M609" s="857">
        <v>0</v>
      </c>
      <c r="N609" s="856">
        <f>F609+G609+H609+I609-J609+K609-L609-M609</f>
        <v>3319</v>
      </c>
      <c r="O609" s="918"/>
      <c r="P609" s="918"/>
      <c r="Q609" s="918"/>
    </row>
    <row r="610" spans="1:17" s="832" customFormat="1" ht="18.75" customHeight="1">
      <c r="A610" s="852">
        <v>19000101</v>
      </c>
      <c r="B610" s="853" t="s">
        <v>343</v>
      </c>
      <c r="C610" s="872" t="s">
        <v>1102</v>
      </c>
      <c r="D610" s="908" t="s">
        <v>2</v>
      </c>
      <c r="E610" s="873">
        <v>15</v>
      </c>
      <c r="F610" s="857">
        <f>'BASE Y CONFIANZA'!F694</f>
        <v>2699</v>
      </c>
      <c r="G610" s="857">
        <f>'BASE Y CONFIANZA'!G694</f>
        <v>0</v>
      </c>
      <c r="H610" s="857">
        <f>'BASE Y CONFIANZA'!H694</f>
        <v>0</v>
      </c>
      <c r="I610" s="857">
        <f>'BASE Y CONFIANZA'!I694</f>
        <v>0</v>
      </c>
      <c r="J610" s="857">
        <f>'BASE Y CONFIANZA'!J694</f>
        <v>44</v>
      </c>
      <c r="K610" s="857">
        <f>'BASE Y CONFIANZA'!K694</f>
        <v>0</v>
      </c>
      <c r="L610" s="857">
        <f>'BASE Y CONFIANZA'!L694</f>
        <v>0</v>
      </c>
      <c r="M610" s="857">
        <v>0</v>
      </c>
      <c r="N610" s="856">
        <f>F610+G610+H610+I610-J610+K610-L610-M610</f>
        <v>2655</v>
      </c>
      <c r="O610" s="918"/>
      <c r="P610" s="918"/>
      <c r="Q610" s="918"/>
    </row>
    <row r="611" spans="1:17" s="832" customFormat="1" ht="18.75" customHeight="1">
      <c r="A611" s="858" t="s">
        <v>69</v>
      </c>
      <c r="B611" s="859"/>
      <c r="C611" s="860"/>
      <c r="D611" s="860"/>
      <c r="E611" s="861"/>
      <c r="F611" s="875">
        <f>SUM(F609:F610)</f>
        <v>6166</v>
      </c>
      <c r="G611" s="875">
        <f aca="true" t="shared" si="76" ref="G611:N611">SUM(G609:G610)</f>
        <v>0</v>
      </c>
      <c r="H611" s="875">
        <f t="shared" si="76"/>
        <v>0</v>
      </c>
      <c r="I611" s="875">
        <f t="shared" si="76"/>
        <v>0</v>
      </c>
      <c r="J611" s="875">
        <f t="shared" si="76"/>
        <v>192</v>
      </c>
      <c r="K611" s="875">
        <f t="shared" si="76"/>
        <v>0</v>
      </c>
      <c r="L611" s="875">
        <f t="shared" si="76"/>
        <v>0</v>
      </c>
      <c r="M611" s="875">
        <f t="shared" si="76"/>
        <v>0</v>
      </c>
      <c r="N611" s="875">
        <f t="shared" si="76"/>
        <v>5974</v>
      </c>
      <c r="O611" s="920">
        <f>SUM(N609:N610)</f>
        <v>5974</v>
      </c>
      <c r="P611" s="918"/>
      <c r="Q611" s="918"/>
    </row>
    <row r="612" spans="1:17" s="832" customFormat="1" ht="18.75" customHeight="1">
      <c r="A612" s="847"/>
      <c r="B612" s="848"/>
      <c r="C612" s="849" t="s">
        <v>345</v>
      </c>
      <c r="D612" s="907"/>
      <c r="E612" s="850"/>
      <c r="F612" s="851"/>
      <c r="G612" s="851"/>
      <c r="H612" s="851"/>
      <c r="I612" s="851"/>
      <c r="J612" s="851"/>
      <c r="K612" s="851"/>
      <c r="L612" s="851"/>
      <c r="M612" s="851"/>
      <c r="N612" s="851"/>
      <c r="O612" s="918"/>
      <c r="P612" s="918"/>
      <c r="Q612" s="918"/>
    </row>
    <row r="613" spans="1:17" s="832" customFormat="1" ht="18.75" customHeight="1">
      <c r="A613" s="852">
        <v>19100001</v>
      </c>
      <c r="B613" s="853" t="s">
        <v>346</v>
      </c>
      <c r="C613" s="872" t="s">
        <v>1102</v>
      </c>
      <c r="D613" s="908" t="s">
        <v>438</v>
      </c>
      <c r="E613" s="873">
        <v>15</v>
      </c>
      <c r="F613" s="857">
        <f>'BASE Y CONFIANZA'!F697</f>
        <v>4541</v>
      </c>
      <c r="G613" s="857">
        <f>'BASE Y CONFIANZA'!G697</f>
        <v>0</v>
      </c>
      <c r="H613" s="857">
        <f>'BASE Y CONFIANZA'!H697</f>
        <v>300</v>
      </c>
      <c r="I613" s="857">
        <f>'BASE Y CONFIANZA'!I697</f>
        <v>0</v>
      </c>
      <c r="J613" s="857">
        <f>'BASE Y CONFIANZA'!J697</f>
        <v>441</v>
      </c>
      <c r="K613" s="857">
        <f>'BASE Y CONFIANZA'!K697</f>
        <v>0</v>
      </c>
      <c r="L613" s="857">
        <f>'BASE Y CONFIANZA'!L697</f>
        <v>0</v>
      </c>
      <c r="M613" s="857">
        <f>'BASE Y CONFIANZA'!M697</f>
        <v>0</v>
      </c>
      <c r="N613" s="856">
        <f>F613+G613+H613+I613-J613+K613-L613-M613</f>
        <v>4400</v>
      </c>
      <c r="O613" s="918"/>
      <c r="P613" s="918"/>
      <c r="Q613" s="918"/>
    </row>
    <row r="614" spans="1:17" s="832" customFormat="1" ht="18.75" customHeight="1">
      <c r="A614" s="858" t="s">
        <v>69</v>
      </c>
      <c r="B614" s="859"/>
      <c r="C614" s="860"/>
      <c r="D614" s="860"/>
      <c r="E614" s="861"/>
      <c r="F614" s="875">
        <f aca="true" t="shared" si="77" ref="F614:N614">F613</f>
        <v>4541</v>
      </c>
      <c r="G614" s="875">
        <f t="shared" si="77"/>
        <v>0</v>
      </c>
      <c r="H614" s="875">
        <f t="shared" si="77"/>
        <v>300</v>
      </c>
      <c r="I614" s="875">
        <f t="shared" si="77"/>
        <v>0</v>
      </c>
      <c r="J614" s="875">
        <f t="shared" si="77"/>
        <v>441</v>
      </c>
      <c r="K614" s="875">
        <f t="shared" si="77"/>
        <v>0</v>
      </c>
      <c r="L614" s="875">
        <f t="shared" si="77"/>
        <v>0</v>
      </c>
      <c r="M614" s="875">
        <f t="shared" si="77"/>
        <v>0</v>
      </c>
      <c r="N614" s="875">
        <f t="shared" si="77"/>
        <v>4400</v>
      </c>
      <c r="O614" s="920">
        <f>N613</f>
        <v>4400</v>
      </c>
      <c r="P614" s="918"/>
      <c r="Q614" s="918"/>
    </row>
    <row r="615" spans="1:17" s="832" customFormat="1" ht="18.75" customHeight="1">
      <c r="A615" s="847"/>
      <c r="B615" s="848"/>
      <c r="C615" s="849" t="s">
        <v>348</v>
      </c>
      <c r="D615" s="907"/>
      <c r="E615" s="850"/>
      <c r="F615" s="851"/>
      <c r="G615" s="851"/>
      <c r="H615" s="851"/>
      <c r="I615" s="851"/>
      <c r="J615" s="851"/>
      <c r="K615" s="851"/>
      <c r="L615" s="851"/>
      <c r="M615" s="851"/>
      <c r="N615" s="851"/>
      <c r="O615" s="918"/>
      <c r="P615" s="918"/>
      <c r="Q615" s="918"/>
    </row>
    <row r="616" spans="1:17" s="832" customFormat="1" ht="18.75" customHeight="1">
      <c r="A616" s="852">
        <v>19200001</v>
      </c>
      <c r="B616" s="853" t="s">
        <v>349</v>
      </c>
      <c r="C616" s="872" t="s">
        <v>1102</v>
      </c>
      <c r="D616" s="908" t="s">
        <v>439</v>
      </c>
      <c r="E616" s="873">
        <v>15</v>
      </c>
      <c r="F616" s="857">
        <f>'BASE Y CONFIANZA'!F700</f>
        <v>4541</v>
      </c>
      <c r="G616" s="857">
        <f>'BASE Y CONFIANZA'!G700</f>
        <v>0</v>
      </c>
      <c r="H616" s="857">
        <f>'BASE Y CONFIANZA'!H700</f>
        <v>300</v>
      </c>
      <c r="I616" s="857">
        <f>'BASE Y CONFIANZA'!I700</f>
        <v>0</v>
      </c>
      <c r="J616" s="857">
        <f>'BASE Y CONFIANZA'!J700</f>
        <v>441</v>
      </c>
      <c r="K616" s="857">
        <f>'BASE Y CONFIANZA'!K700</f>
        <v>0</v>
      </c>
      <c r="L616" s="857">
        <f>'BASE Y CONFIANZA'!L700</f>
        <v>0</v>
      </c>
      <c r="M616" s="857">
        <f>'BASE Y CONFIANZA'!M700</f>
        <v>0</v>
      </c>
      <c r="N616" s="857">
        <f>'BASE Y CONFIANZA'!N700</f>
        <v>4400</v>
      </c>
      <c r="O616" s="918"/>
      <c r="P616" s="918"/>
      <c r="Q616" s="918"/>
    </row>
    <row r="617" spans="1:17" s="832" customFormat="1" ht="18.75" customHeight="1">
      <c r="A617" s="852">
        <v>19300006</v>
      </c>
      <c r="B617" s="853" t="s">
        <v>351</v>
      </c>
      <c r="C617" s="872" t="s">
        <v>1102</v>
      </c>
      <c r="D617" s="908" t="s">
        <v>427</v>
      </c>
      <c r="E617" s="873">
        <v>15</v>
      </c>
      <c r="F617" s="857">
        <f>'BASE Y CONFIANZA'!F701</f>
        <v>2730</v>
      </c>
      <c r="G617" s="857">
        <f>'BASE Y CONFIANZA'!G701</f>
        <v>0</v>
      </c>
      <c r="H617" s="857">
        <f>'BASE Y CONFIANZA'!H701</f>
        <v>300</v>
      </c>
      <c r="I617" s="857">
        <f>'BASE Y CONFIANZA'!I701</f>
        <v>0</v>
      </c>
      <c r="J617" s="857">
        <f>'BASE Y CONFIANZA'!J701</f>
        <v>48</v>
      </c>
      <c r="K617" s="857">
        <f>'BASE Y CONFIANZA'!K701</f>
        <v>0</v>
      </c>
      <c r="L617" s="857">
        <f>'BASE Y CONFIANZA'!L701</f>
        <v>0</v>
      </c>
      <c r="M617" s="857">
        <f>'BASE Y CONFIANZA'!M701</f>
        <v>0</v>
      </c>
      <c r="N617" s="857">
        <f>'BASE Y CONFIANZA'!N701</f>
        <v>2982</v>
      </c>
      <c r="O617" s="918"/>
      <c r="P617" s="918"/>
      <c r="Q617" s="918"/>
    </row>
    <row r="618" spans="1:17" s="670" customFormat="1" ht="18.75" customHeight="1">
      <c r="A618" s="852">
        <v>19300012</v>
      </c>
      <c r="B618" s="853" t="s">
        <v>353</v>
      </c>
      <c r="C618" s="872" t="s">
        <v>1102</v>
      </c>
      <c r="D618" s="908" t="s">
        <v>15</v>
      </c>
      <c r="E618" s="873">
        <v>15</v>
      </c>
      <c r="F618" s="857">
        <f>'BASE Y CONFIANZA'!F702</f>
        <v>3276</v>
      </c>
      <c r="G618" s="857">
        <f>'BASE Y CONFIANZA'!G702</f>
        <v>0</v>
      </c>
      <c r="H618" s="857">
        <f>'BASE Y CONFIANZA'!H702</f>
        <v>300</v>
      </c>
      <c r="I618" s="857">
        <f>'BASE Y CONFIANZA'!I702</f>
        <v>0</v>
      </c>
      <c r="J618" s="857">
        <f>'BASE Y CONFIANZA'!J702</f>
        <v>127</v>
      </c>
      <c r="K618" s="857">
        <f>'BASE Y CONFIANZA'!K702</f>
        <v>0</v>
      </c>
      <c r="L618" s="857">
        <f>'BASE Y CONFIANZA'!L702</f>
        <v>0</v>
      </c>
      <c r="M618" s="857">
        <f>'BASE Y CONFIANZA'!M702</f>
        <v>0</v>
      </c>
      <c r="N618" s="857">
        <f>'BASE Y CONFIANZA'!N702</f>
        <v>3449</v>
      </c>
      <c r="O618" s="918"/>
      <c r="P618" s="918"/>
      <c r="Q618" s="972"/>
    </row>
    <row r="619" spans="1:17" s="832" customFormat="1" ht="18.75" customHeight="1">
      <c r="A619" s="852">
        <v>19300013</v>
      </c>
      <c r="B619" s="853" t="s">
        <v>355</v>
      </c>
      <c r="C619" s="872" t="s">
        <v>1102</v>
      </c>
      <c r="D619" s="908" t="s">
        <v>15</v>
      </c>
      <c r="E619" s="873">
        <v>15</v>
      </c>
      <c r="F619" s="857">
        <f>'BASE Y CONFIANZA'!F703</f>
        <v>2730</v>
      </c>
      <c r="G619" s="857">
        <f>'BASE Y CONFIANZA'!G703</f>
        <v>0</v>
      </c>
      <c r="H619" s="857">
        <f>'BASE Y CONFIANZA'!H703</f>
        <v>300</v>
      </c>
      <c r="I619" s="857">
        <f>'BASE Y CONFIANZA'!I703</f>
        <v>0</v>
      </c>
      <c r="J619" s="857">
        <f>'BASE Y CONFIANZA'!J703</f>
        <v>48</v>
      </c>
      <c r="K619" s="857">
        <f>'BASE Y CONFIANZA'!K703</f>
        <v>0</v>
      </c>
      <c r="L619" s="857">
        <f>'BASE Y CONFIANZA'!L703</f>
        <v>0</v>
      </c>
      <c r="M619" s="857">
        <f>'BASE Y CONFIANZA'!M703</f>
        <v>0</v>
      </c>
      <c r="N619" s="857">
        <f>'BASE Y CONFIANZA'!N703</f>
        <v>2982</v>
      </c>
      <c r="O619" s="918"/>
      <c r="P619" s="918"/>
      <c r="Q619" s="918"/>
    </row>
    <row r="620" spans="1:17" s="832" customFormat="1" ht="18.75" customHeight="1">
      <c r="A620" s="852">
        <v>62</v>
      </c>
      <c r="B620" s="853" t="s">
        <v>43</v>
      </c>
      <c r="C620" s="872" t="s">
        <v>1103</v>
      </c>
      <c r="D620" s="908" t="s">
        <v>15</v>
      </c>
      <c r="E620" s="873">
        <v>15</v>
      </c>
      <c r="F620" s="857">
        <f>EVENTUAL!F500</f>
        <v>2730</v>
      </c>
      <c r="G620" s="857">
        <f>EVENTUAL!G500</f>
        <v>0</v>
      </c>
      <c r="H620" s="857">
        <f>EVENTUAL!H500</f>
        <v>300</v>
      </c>
      <c r="I620" s="857">
        <f>EVENTUAL!I500</f>
        <v>0</v>
      </c>
      <c r="J620" s="857">
        <f>EVENTUAL!J500</f>
        <v>48</v>
      </c>
      <c r="K620" s="857">
        <f>EVENTUAL!K500</f>
        <v>0</v>
      </c>
      <c r="L620" s="857">
        <f>EVENTUAL!L500</f>
        <v>0</v>
      </c>
      <c r="M620" s="857">
        <f>EVENTUAL!M500</f>
        <v>0</v>
      </c>
      <c r="N620" s="857">
        <f>EVENTUAL!N500</f>
        <v>2982</v>
      </c>
      <c r="O620" s="918"/>
      <c r="P620" s="918"/>
      <c r="Q620" s="918"/>
    </row>
    <row r="621" spans="1:17" s="832" customFormat="1" ht="18.75" customHeight="1">
      <c r="A621" s="852">
        <v>121</v>
      </c>
      <c r="B621" s="853" t="s">
        <v>1388</v>
      </c>
      <c r="C621" s="872" t="s">
        <v>1103</v>
      </c>
      <c r="D621" s="908" t="s">
        <v>15</v>
      </c>
      <c r="E621" s="873">
        <v>15</v>
      </c>
      <c r="F621" s="857">
        <f>EVENTUAL!F501</f>
        <v>2730</v>
      </c>
      <c r="G621" s="857">
        <f>EVENTUAL!G501</f>
        <v>0</v>
      </c>
      <c r="H621" s="857">
        <f>EVENTUAL!H501</f>
        <v>300</v>
      </c>
      <c r="I621" s="857">
        <f>EVENTUAL!I501</f>
        <v>0</v>
      </c>
      <c r="J621" s="857">
        <f>EVENTUAL!J501</f>
        <v>48</v>
      </c>
      <c r="K621" s="857">
        <f>EVENTUAL!K501</f>
        <v>0</v>
      </c>
      <c r="L621" s="857">
        <f>EVENTUAL!L501</f>
        <v>0</v>
      </c>
      <c r="M621" s="857">
        <f>EVENTUAL!M501</f>
        <v>0</v>
      </c>
      <c r="N621" s="857">
        <f>EVENTUAL!N501</f>
        <v>2982</v>
      </c>
      <c r="O621" s="918"/>
      <c r="P621" s="918"/>
      <c r="Q621" s="918"/>
    </row>
    <row r="622" spans="1:17" s="832" customFormat="1" ht="18.75" customHeight="1">
      <c r="A622" s="852">
        <v>133</v>
      </c>
      <c r="B622" s="853" t="s">
        <v>64</v>
      </c>
      <c r="C622" s="872" t="s">
        <v>1103</v>
      </c>
      <c r="D622" s="908" t="s">
        <v>15</v>
      </c>
      <c r="E622" s="873">
        <v>15</v>
      </c>
      <c r="F622" s="857">
        <f>EVENTUAL!F502</f>
        <v>2730</v>
      </c>
      <c r="G622" s="857">
        <f>EVENTUAL!G502</f>
        <v>0</v>
      </c>
      <c r="H622" s="857">
        <f>EVENTUAL!H502</f>
        <v>300</v>
      </c>
      <c r="I622" s="857">
        <f>EVENTUAL!I502</f>
        <v>0</v>
      </c>
      <c r="J622" s="857">
        <f>EVENTUAL!J502</f>
        <v>48</v>
      </c>
      <c r="K622" s="857">
        <f>EVENTUAL!K502</f>
        <v>0</v>
      </c>
      <c r="L622" s="857">
        <f>EVENTUAL!L502</f>
        <v>0</v>
      </c>
      <c r="M622" s="857">
        <f>EVENTUAL!M502</f>
        <v>0</v>
      </c>
      <c r="N622" s="857">
        <f>EVENTUAL!N502</f>
        <v>2982</v>
      </c>
      <c r="O622" s="918"/>
      <c r="P622" s="918"/>
      <c r="Q622" s="973"/>
    </row>
    <row r="623" spans="1:17" s="832" customFormat="1" ht="18.75" customHeight="1">
      <c r="A623" s="852">
        <v>203</v>
      </c>
      <c r="B623" s="853" t="s">
        <v>575</v>
      </c>
      <c r="C623" s="872" t="s">
        <v>1103</v>
      </c>
      <c r="D623" s="908" t="s">
        <v>577</v>
      </c>
      <c r="E623" s="873">
        <v>15</v>
      </c>
      <c r="F623" s="857">
        <f>EVENTUAL!F503</f>
        <v>2509</v>
      </c>
      <c r="G623" s="857">
        <f>EVENTUAL!G503</f>
        <v>0</v>
      </c>
      <c r="H623" s="857">
        <f>EVENTUAL!H503</f>
        <v>0</v>
      </c>
      <c r="I623" s="857">
        <f>EVENTUAL!I503</f>
        <v>0</v>
      </c>
      <c r="J623" s="857">
        <f>EVENTUAL!J503</f>
        <v>9</v>
      </c>
      <c r="K623" s="857">
        <f>EVENTUAL!K503</f>
        <v>0</v>
      </c>
      <c r="L623" s="857">
        <f>EVENTUAL!L503</f>
        <v>0</v>
      </c>
      <c r="M623" s="857">
        <f>EVENTUAL!M503</f>
        <v>0</v>
      </c>
      <c r="N623" s="857">
        <f>EVENTUAL!N503</f>
        <v>2500</v>
      </c>
      <c r="O623" s="918"/>
      <c r="P623" s="918"/>
      <c r="Q623" s="918"/>
    </row>
    <row r="624" spans="1:17" s="921" customFormat="1" ht="18.75" customHeight="1">
      <c r="A624" s="852">
        <v>210</v>
      </c>
      <c r="B624" s="853" t="s">
        <v>584</v>
      </c>
      <c r="C624" s="872" t="s">
        <v>1103</v>
      </c>
      <c r="D624" s="908" t="s">
        <v>15</v>
      </c>
      <c r="E624" s="873">
        <v>15</v>
      </c>
      <c r="F624" s="857">
        <f>EVENTUAL!F504</f>
        <v>2730</v>
      </c>
      <c r="G624" s="857">
        <f>EVENTUAL!G504</f>
        <v>0</v>
      </c>
      <c r="H624" s="857">
        <f>EVENTUAL!H504</f>
        <v>0</v>
      </c>
      <c r="I624" s="857">
        <f>EVENTUAL!I504</f>
        <v>0</v>
      </c>
      <c r="J624" s="857">
        <f>EVENTUAL!J504</f>
        <v>48</v>
      </c>
      <c r="K624" s="857">
        <f>EVENTUAL!K504</f>
        <v>0</v>
      </c>
      <c r="L624" s="857">
        <f>EVENTUAL!L504</f>
        <v>0</v>
      </c>
      <c r="M624" s="857">
        <f>EVENTUAL!M504</f>
        <v>0</v>
      </c>
      <c r="N624" s="857">
        <f>EVENTUAL!N504</f>
        <v>2682</v>
      </c>
      <c r="O624" s="918"/>
      <c r="P624" s="918"/>
      <c r="Q624" s="974"/>
    </row>
    <row r="625" spans="1:17" s="832" customFormat="1" ht="18.75" customHeight="1">
      <c r="A625" s="852">
        <v>262</v>
      </c>
      <c r="B625" s="853" t="s">
        <v>883</v>
      </c>
      <c r="C625" s="872" t="s">
        <v>1103</v>
      </c>
      <c r="D625" s="908" t="s">
        <v>577</v>
      </c>
      <c r="E625" s="873">
        <v>15</v>
      </c>
      <c r="F625" s="857">
        <f>EVENTUAL!F505</f>
        <v>2509</v>
      </c>
      <c r="G625" s="857">
        <f>EVENTUAL!G505</f>
        <v>0</v>
      </c>
      <c r="H625" s="857">
        <f>EVENTUAL!H505</f>
        <v>0</v>
      </c>
      <c r="I625" s="857">
        <f>EVENTUAL!I505</f>
        <v>0</v>
      </c>
      <c r="J625" s="857">
        <f>EVENTUAL!J505</f>
        <v>9</v>
      </c>
      <c r="K625" s="857">
        <f>EVENTUAL!K505</f>
        <v>0</v>
      </c>
      <c r="L625" s="857">
        <f>EVENTUAL!L505</f>
        <v>0</v>
      </c>
      <c r="M625" s="857">
        <f>EVENTUAL!M505</f>
        <v>0</v>
      </c>
      <c r="N625" s="857">
        <f>EVENTUAL!N505</f>
        <v>2500</v>
      </c>
      <c r="O625" s="918"/>
      <c r="P625" s="918"/>
      <c r="Q625" s="918"/>
    </row>
    <row r="626" spans="1:17" s="832" customFormat="1" ht="18.75" customHeight="1">
      <c r="A626" s="858" t="s">
        <v>69</v>
      </c>
      <c r="B626" s="859"/>
      <c r="C626" s="860"/>
      <c r="D626" s="909"/>
      <c r="E626" s="861"/>
      <c r="F626" s="875">
        <f aca="true" t="shared" si="78" ref="F626:N626">SUM(F616:F625)</f>
        <v>29215</v>
      </c>
      <c r="G626" s="902">
        <f t="shared" si="78"/>
        <v>0</v>
      </c>
      <c r="H626" s="875">
        <f t="shared" si="78"/>
        <v>2100</v>
      </c>
      <c r="I626" s="875">
        <f t="shared" si="78"/>
        <v>0</v>
      </c>
      <c r="J626" s="875">
        <f t="shared" si="78"/>
        <v>874</v>
      </c>
      <c r="K626" s="875">
        <f t="shared" si="78"/>
        <v>0</v>
      </c>
      <c r="L626" s="875">
        <f t="shared" si="78"/>
        <v>0</v>
      </c>
      <c r="M626" s="875">
        <f t="shared" si="78"/>
        <v>0</v>
      </c>
      <c r="N626" s="875">
        <f t="shared" si="78"/>
        <v>30441</v>
      </c>
      <c r="O626" s="920">
        <f>SUM(N616:N619)</f>
        <v>13813</v>
      </c>
      <c r="P626" s="920">
        <f>SUM(N620:N625)</f>
        <v>16628</v>
      </c>
      <c r="Q626" s="976">
        <v>0</v>
      </c>
    </row>
    <row r="627" spans="1:17" ht="18.75" customHeight="1">
      <c r="A627" s="867"/>
      <c r="B627" s="868"/>
      <c r="C627" s="869" t="s">
        <v>65</v>
      </c>
      <c r="D627" s="911"/>
      <c r="E627" s="870"/>
      <c r="F627" s="871"/>
      <c r="G627" s="871"/>
      <c r="H627" s="871"/>
      <c r="I627" s="871"/>
      <c r="J627" s="871"/>
      <c r="K627" s="871"/>
      <c r="L627" s="871"/>
      <c r="M627" s="871"/>
      <c r="N627" s="871"/>
      <c r="O627" s="918"/>
      <c r="P627" s="918"/>
      <c r="Q627" s="961"/>
    </row>
    <row r="628" spans="1:17" ht="18.75" customHeight="1">
      <c r="A628" s="852">
        <v>2310001</v>
      </c>
      <c r="B628" s="853" t="s">
        <v>698</v>
      </c>
      <c r="C628" s="881" t="s">
        <v>1101</v>
      </c>
      <c r="D628" s="908" t="s">
        <v>699</v>
      </c>
      <c r="E628" s="873">
        <v>15</v>
      </c>
      <c r="F628" s="857">
        <f>'BASE Y CONFIANZA'!F715</f>
        <v>3003</v>
      </c>
      <c r="G628" s="857">
        <f>'BASE Y CONFIANZA'!G715</f>
        <v>0</v>
      </c>
      <c r="H628" s="857">
        <f>'BASE Y CONFIANZA'!H715</f>
        <v>0</v>
      </c>
      <c r="I628" s="857">
        <f>'BASE Y CONFIANZA'!I715</f>
        <v>0</v>
      </c>
      <c r="J628" s="857">
        <f>'BASE Y CONFIANZA'!J715</f>
        <v>77</v>
      </c>
      <c r="K628" s="857">
        <f>'BASE Y CONFIANZA'!K715</f>
        <v>0</v>
      </c>
      <c r="L628" s="857">
        <f>'BASE Y CONFIANZA'!L715</f>
        <v>0</v>
      </c>
      <c r="M628" s="857">
        <f>'BASE Y CONFIANZA'!M715</f>
        <v>0</v>
      </c>
      <c r="N628" s="857">
        <f>'BASE Y CONFIANZA'!N715</f>
        <v>2926</v>
      </c>
      <c r="O628" s="918"/>
      <c r="P628" s="918"/>
      <c r="Q628" s="961"/>
    </row>
    <row r="629" spans="1:17" ht="18.75" customHeight="1">
      <c r="A629" s="852">
        <v>2310002</v>
      </c>
      <c r="B629" s="853" t="s">
        <v>700</v>
      </c>
      <c r="C629" s="881" t="s">
        <v>1101</v>
      </c>
      <c r="D629" s="908" t="s">
        <v>1310</v>
      </c>
      <c r="E629" s="873">
        <v>15</v>
      </c>
      <c r="F629" s="857">
        <f>'BASE Y CONFIANZA'!F716</f>
        <v>2831</v>
      </c>
      <c r="G629" s="857">
        <f>'BASE Y CONFIANZA'!G716</f>
        <v>0</v>
      </c>
      <c r="H629" s="857">
        <f>'BASE Y CONFIANZA'!H716</f>
        <v>0</v>
      </c>
      <c r="I629" s="857">
        <f>'BASE Y CONFIANZA'!I716</f>
        <v>0</v>
      </c>
      <c r="J629" s="857">
        <f>'BASE Y CONFIANZA'!J716</f>
        <v>59</v>
      </c>
      <c r="K629" s="857">
        <f>'BASE Y CONFIANZA'!K716</f>
        <v>0</v>
      </c>
      <c r="L629" s="857">
        <f>'BASE Y CONFIANZA'!L716</f>
        <v>0</v>
      </c>
      <c r="M629" s="857">
        <f>'BASE Y CONFIANZA'!M716</f>
        <v>0</v>
      </c>
      <c r="N629" s="857">
        <f>'BASE Y CONFIANZA'!N716</f>
        <v>2772</v>
      </c>
      <c r="O629" s="918"/>
      <c r="P629" s="918"/>
      <c r="Q629" s="961"/>
    </row>
    <row r="630" spans="1:17" ht="18.75" customHeight="1">
      <c r="A630" s="852">
        <v>5400204</v>
      </c>
      <c r="B630" s="853" t="s">
        <v>357</v>
      </c>
      <c r="C630" s="872" t="s">
        <v>1102</v>
      </c>
      <c r="D630" s="908" t="s">
        <v>6</v>
      </c>
      <c r="E630" s="873">
        <v>15</v>
      </c>
      <c r="F630" s="857">
        <f>'BASE Y CONFIANZA'!F717</f>
        <v>3169</v>
      </c>
      <c r="G630" s="857">
        <f>'BASE Y CONFIANZA'!G717</f>
        <v>0</v>
      </c>
      <c r="H630" s="857">
        <f>'BASE Y CONFIANZA'!H717</f>
        <v>0</v>
      </c>
      <c r="I630" s="857">
        <f>'BASE Y CONFIANZA'!I717</f>
        <v>0</v>
      </c>
      <c r="J630" s="857">
        <f>'BASE Y CONFIANZA'!J717</f>
        <v>116</v>
      </c>
      <c r="K630" s="857">
        <f>'BASE Y CONFIANZA'!K717</f>
        <v>0</v>
      </c>
      <c r="L630" s="857">
        <f>'BASE Y CONFIANZA'!L717</f>
        <v>0</v>
      </c>
      <c r="M630" s="857">
        <f>'BASE Y CONFIANZA'!M717</f>
        <v>0</v>
      </c>
      <c r="N630" s="857">
        <f>'BASE Y CONFIANZA'!N717</f>
        <v>3053</v>
      </c>
      <c r="O630" s="918"/>
      <c r="P630" s="918"/>
      <c r="Q630" s="961"/>
    </row>
    <row r="631" spans="1:17" ht="18.75" customHeight="1">
      <c r="A631" s="852">
        <v>8100205</v>
      </c>
      <c r="B631" s="853" t="s">
        <v>524</v>
      </c>
      <c r="C631" s="872" t="s">
        <v>1102</v>
      </c>
      <c r="D631" s="908" t="s">
        <v>526</v>
      </c>
      <c r="E631" s="873">
        <v>15</v>
      </c>
      <c r="F631" s="857">
        <f>'BASE Y CONFIANZA'!F718</f>
        <v>7826</v>
      </c>
      <c r="G631" s="857">
        <f>'BASE Y CONFIANZA'!G718</f>
        <v>0</v>
      </c>
      <c r="H631" s="857">
        <f>'BASE Y CONFIANZA'!H718</f>
        <v>0</v>
      </c>
      <c r="I631" s="857">
        <f>'BASE Y CONFIANZA'!I718</f>
        <v>0</v>
      </c>
      <c r="J631" s="857">
        <f>'BASE Y CONFIANZA'!J718</f>
        <v>1124</v>
      </c>
      <c r="K631" s="857">
        <f>'BASE Y CONFIANZA'!K718</f>
        <v>0</v>
      </c>
      <c r="L631" s="857">
        <f>'BASE Y CONFIANZA'!L718</f>
        <v>0</v>
      </c>
      <c r="M631" s="857">
        <f>'BASE Y CONFIANZA'!M718</f>
        <v>0</v>
      </c>
      <c r="N631" s="857">
        <f>'BASE Y CONFIANZA'!N718</f>
        <v>6702</v>
      </c>
      <c r="O631" s="918"/>
      <c r="P631" s="918"/>
      <c r="Q631" s="961"/>
    </row>
    <row r="632" spans="1:17" ht="18.75" customHeight="1">
      <c r="A632" s="852">
        <v>8100208</v>
      </c>
      <c r="B632" s="853" t="s">
        <v>359</v>
      </c>
      <c r="C632" s="872" t="s">
        <v>1102</v>
      </c>
      <c r="D632" s="908" t="s">
        <v>440</v>
      </c>
      <c r="E632" s="873">
        <v>15</v>
      </c>
      <c r="F632" s="857">
        <f>'BASE Y CONFIANZA'!F719</f>
        <v>3762</v>
      </c>
      <c r="G632" s="857">
        <f>'BASE Y CONFIANZA'!G719</f>
        <v>0</v>
      </c>
      <c r="H632" s="857">
        <f>'BASE Y CONFIANZA'!H719</f>
        <v>0</v>
      </c>
      <c r="I632" s="857">
        <f>'BASE Y CONFIANZA'!I719</f>
        <v>0</v>
      </c>
      <c r="J632" s="857">
        <f>'BASE Y CONFIANZA'!J719</f>
        <v>311</v>
      </c>
      <c r="K632" s="857">
        <f>'BASE Y CONFIANZA'!K719</f>
        <v>0</v>
      </c>
      <c r="L632" s="857">
        <f>'BASE Y CONFIANZA'!L719</f>
        <v>0</v>
      </c>
      <c r="M632" s="857">
        <f>'BASE Y CONFIANZA'!M719</f>
        <v>0</v>
      </c>
      <c r="N632" s="857">
        <f>'BASE Y CONFIANZA'!N719</f>
        <v>3451</v>
      </c>
      <c r="O632" s="918"/>
      <c r="P632" s="918"/>
      <c r="Q632" s="961"/>
    </row>
    <row r="633" spans="1:17" ht="18.75" customHeight="1">
      <c r="A633" s="852">
        <v>20000300</v>
      </c>
      <c r="B633" s="853" t="s">
        <v>361</v>
      </c>
      <c r="C633" s="872" t="s">
        <v>1102</v>
      </c>
      <c r="D633" s="908" t="s">
        <v>441</v>
      </c>
      <c r="E633" s="873">
        <v>15</v>
      </c>
      <c r="F633" s="857">
        <f>'BASE Y CONFIANZA'!F720</f>
        <v>3169</v>
      </c>
      <c r="G633" s="857">
        <f>'BASE Y CONFIANZA'!G720</f>
        <v>0</v>
      </c>
      <c r="H633" s="857">
        <f>'BASE Y CONFIANZA'!H720</f>
        <v>0</v>
      </c>
      <c r="I633" s="857">
        <f>'BASE Y CONFIANZA'!I720</f>
        <v>0</v>
      </c>
      <c r="J633" s="857">
        <f>'BASE Y CONFIANZA'!J720</f>
        <v>116</v>
      </c>
      <c r="K633" s="857">
        <f>'BASE Y CONFIANZA'!K720</f>
        <v>0</v>
      </c>
      <c r="L633" s="857">
        <f>'BASE Y CONFIANZA'!L720</f>
        <v>0</v>
      </c>
      <c r="M633" s="857">
        <v>0.2</v>
      </c>
      <c r="N633" s="856">
        <f>F633+G633+H633+I633-J633+K633-L633-M633</f>
        <v>3052.8</v>
      </c>
      <c r="O633" s="918"/>
      <c r="P633" s="918"/>
      <c r="Q633" s="961"/>
    </row>
    <row r="634" spans="1:17" ht="18.75" customHeight="1">
      <c r="A634" s="852">
        <v>18</v>
      </c>
      <c r="B634" s="853" t="s">
        <v>1181</v>
      </c>
      <c r="C634" s="872" t="s">
        <v>1101</v>
      </c>
      <c r="D634" s="908" t="s">
        <v>1183</v>
      </c>
      <c r="E634" s="873">
        <v>15</v>
      </c>
      <c r="F634" s="857">
        <f>EVENTUAL!F518</f>
        <v>4103</v>
      </c>
      <c r="G634" s="857">
        <f>EVENTUAL!G518</f>
        <v>0</v>
      </c>
      <c r="H634" s="857">
        <f>EVENTUAL!H518</f>
        <v>0</v>
      </c>
      <c r="I634" s="857">
        <f>EVENTUAL!I518</f>
        <v>0</v>
      </c>
      <c r="J634" s="857">
        <f>EVENTUAL!J518</f>
        <v>366</v>
      </c>
      <c r="K634" s="857">
        <f>EVENTUAL!K518</f>
        <v>0</v>
      </c>
      <c r="L634" s="857">
        <f>EVENTUAL!L518</f>
        <v>0</v>
      </c>
      <c r="M634" s="857">
        <f>EVENTUAL!M518</f>
        <v>0</v>
      </c>
      <c r="N634" s="857">
        <f>EVENTUAL!N518</f>
        <v>3737</v>
      </c>
      <c r="O634" s="918"/>
      <c r="P634" s="918"/>
      <c r="Q634" s="961"/>
    </row>
    <row r="635" spans="1:17" ht="18.75" customHeight="1">
      <c r="A635" s="852">
        <v>28</v>
      </c>
      <c r="B635" s="853" t="s">
        <v>401</v>
      </c>
      <c r="C635" s="872" t="s">
        <v>1103</v>
      </c>
      <c r="D635" s="908" t="s">
        <v>402</v>
      </c>
      <c r="E635" s="873">
        <v>15</v>
      </c>
      <c r="F635" s="857">
        <f>EVENTUAL!F519</f>
        <v>3874</v>
      </c>
      <c r="G635" s="857">
        <f>EVENTUAL!G519</f>
        <v>500</v>
      </c>
      <c r="H635" s="857">
        <f>EVENTUAL!H519</f>
        <v>0</v>
      </c>
      <c r="I635" s="857">
        <f>EVENTUAL!I519</f>
        <v>0</v>
      </c>
      <c r="J635" s="857">
        <f>EVENTUAL!J519</f>
        <v>329</v>
      </c>
      <c r="K635" s="857">
        <f>EVENTUAL!K519</f>
        <v>0</v>
      </c>
      <c r="L635" s="857">
        <f>EVENTUAL!L519</f>
        <v>0</v>
      </c>
      <c r="M635" s="857">
        <f>EVENTUAL!M519</f>
        <v>0</v>
      </c>
      <c r="N635" s="857">
        <f>EVENTUAL!N519</f>
        <v>4045</v>
      </c>
      <c r="O635" s="918"/>
      <c r="P635" s="918"/>
      <c r="Q635" s="961"/>
    </row>
    <row r="636" spans="1:17" ht="18.75" customHeight="1">
      <c r="A636" s="852">
        <v>293</v>
      </c>
      <c r="B636" s="853" t="s">
        <v>960</v>
      </c>
      <c r="C636" s="872" t="s">
        <v>1103</v>
      </c>
      <c r="D636" s="908" t="s">
        <v>538</v>
      </c>
      <c r="E636" s="873">
        <v>15</v>
      </c>
      <c r="F636" s="857">
        <f>EVENTUAL!F520</f>
        <v>3109</v>
      </c>
      <c r="G636" s="857">
        <f>EVENTUAL!G520</f>
        <v>0</v>
      </c>
      <c r="H636" s="857">
        <f>EVENTUAL!H520</f>
        <v>0</v>
      </c>
      <c r="I636" s="857">
        <f>EVENTUAL!I520</f>
        <v>0</v>
      </c>
      <c r="J636" s="857">
        <f>EVENTUAL!J520</f>
        <v>109</v>
      </c>
      <c r="K636" s="857">
        <f>EVENTUAL!K520</f>
        <v>0</v>
      </c>
      <c r="L636" s="857">
        <f>EVENTUAL!L520</f>
        <v>0</v>
      </c>
      <c r="M636" s="857">
        <f>EVENTUAL!M520</f>
        <v>0</v>
      </c>
      <c r="N636" s="857">
        <f>EVENTUAL!N520</f>
        <v>3000</v>
      </c>
      <c r="O636" s="918"/>
      <c r="P636" s="918"/>
      <c r="Q636" s="961"/>
    </row>
    <row r="637" spans="1:17" ht="18.75" customHeight="1">
      <c r="A637" s="858" t="s">
        <v>69</v>
      </c>
      <c r="B637" s="859"/>
      <c r="C637" s="860"/>
      <c r="D637" s="860"/>
      <c r="E637" s="861"/>
      <c r="F637" s="875">
        <f aca="true" t="shared" si="79" ref="F637:N637">SUM(F628:F636)</f>
        <v>34846</v>
      </c>
      <c r="G637" s="875">
        <f t="shared" si="79"/>
        <v>500</v>
      </c>
      <c r="H637" s="875">
        <f t="shared" si="79"/>
        <v>0</v>
      </c>
      <c r="I637" s="875">
        <f t="shared" si="79"/>
        <v>0</v>
      </c>
      <c r="J637" s="875">
        <f t="shared" si="79"/>
        <v>2607</v>
      </c>
      <c r="K637" s="875">
        <f t="shared" si="79"/>
        <v>0</v>
      </c>
      <c r="L637" s="875">
        <f t="shared" si="79"/>
        <v>0</v>
      </c>
      <c r="M637" s="875">
        <f t="shared" si="79"/>
        <v>0.2</v>
      </c>
      <c r="N637" s="875">
        <f t="shared" si="79"/>
        <v>32738.8</v>
      </c>
      <c r="O637" s="920">
        <f>SUM(N628:N633)</f>
        <v>21956.8</v>
      </c>
      <c r="P637" s="920">
        <f>SUM(N634:N636)</f>
        <v>10782</v>
      </c>
      <c r="Q637" s="961"/>
    </row>
    <row r="638" spans="1:17" ht="18.75" customHeight="1">
      <c r="A638" s="847"/>
      <c r="B638" s="848"/>
      <c r="C638" s="849" t="s">
        <v>701</v>
      </c>
      <c r="D638" s="907"/>
      <c r="E638" s="850"/>
      <c r="F638" s="851"/>
      <c r="G638" s="851"/>
      <c r="H638" s="851"/>
      <c r="I638" s="851"/>
      <c r="J638" s="851"/>
      <c r="K638" s="851"/>
      <c r="L638" s="851"/>
      <c r="M638" s="851"/>
      <c r="N638" s="851"/>
      <c r="O638" s="918"/>
      <c r="P638" s="918"/>
      <c r="Q638" s="961"/>
    </row>
    <row r="639" spans="1:17" ht="18.75" customHeight="1">
      <c r="A639" s="852">
        <v>300004</v>
      </c>
      <c r="B639" s="894" t="s">
        <v>1261</v>
      </c>
      <c r="C639" s="881" t="s">
        <v>1101</v>
      </c>
      <c r="D639" s="908" t="s">
        <v>406</v>
      </c>
      <c r="E639" s="873">
        <v>15</v>
      </c>
      <c r="F639" s="857">
        <f>'BASE Y CONFIANZA'!F734</f>
        <v>2831</v>
      </c>
      <c r="G639" s="857">
        <f>'BASE Y CONFIANZA'!G734</f>
        <v>0</v>
      </c>
      <c r="H639" s="857">
        <f>'BASE Y CONFIANZA'!H734</f>
        <v>0</v>
      </c>
      <c r="I639" s="857">
        <f>'BASE Y CONFIANZA'!I734</f>
        <v>0</v>
      </c>
      <c r="J639" s="857">
        <f>'BASE Y CONFIANZA'!J734</f>
        <v>59</v>
      </c>
      <c r="K639" s="857">
        <f>'BASE Y CONFIANZA'!K734</f>
        <v>0</v>
      </c>
      <c r="L639" s="857">
        <f>'BASE Y CONFIANZA'!L734</f>
        <v>0</v>
      </c>
      <c r="M639" s="857">
        <f>'BASE Y CONFIANZA'!M734</f>
        <v>0</v>
      </c>
      <c r="N639" s="856">
        <f>F639+G639+H639+I639-J639+K639-L639-M639</f>
        <v>2772</v>
      </c>
      <c r="O639" s="918"/>
      <c r="P639" s="918"/>
      <c r="Q639" s="961"/>
    </row>
    <row r="640" spans="1:17" ht="18.75" customHeight="1">
      <c r="A640" s="852">
        <v>45</v>
      </c>
      <c r="B640" s="894" t="s">
        <v>1228</v>
      </c>
      <c r="C640" s="881" t="s">
        <v>1103</v>
      </c>
      <c r="D640" s="908" t="s">
        <v>1230</v>
      </c>
      <c r="E640" s="873">
        <v>15</v>
      </c>
      <c r="F640" s="857">
        <v>575</v>
      </c>
      <c r="G640" s="857">
        <v>0</v>
      </c>
      <c r="H640" s="857">
        <v>0</v>
      </c>
      <c r="I640" s="857">
        <v>0</v>
      </c>
      <c r="J640" s="857">
        <v>0</v>
      </c>
      <c r="K640" s="857">
        <v>175</v>
      </c>
      <c r="L640" s="857">
        <v>0</v>
      </c>
      <c r="M640" s="857">
        <v>0</v>
      </c>
      <c r="N640" s="856">
        <f>F640+G640+H640+I640-J640+K640-L640-M640</f>
        <v>750</v>
      </c>
      <c r="O640" s="918"/>
      <c r="P640" s="918"/>
      <c r="Q640" s="961"/>
    </row>
    <row r="641" spans="1:17" ht="18.75" customHeight="1">
      <c r="A641" s="852">
        <v>238</v>
      </c>
      <c r="B641" s="853" t="s">
        <v>781</v>
      </c>
      <c r="C641" s="872" t="s">
        <v>1103</v>
      </c>
      <c r="D641" s="908" t="s">
        <v>514</v>
      </c>
      <c r="E641" s="873">
        <v>15</v>
      </c>
      <c r="F641" s="857">
        <f>EVENTUAL!F535</f>
        <v>0</v>
      </c>
      <c r="G641" s="857">
        <f>EVENTUAL!G535</f>
        <v>0</v>
      </c>
      <c r="H641" s="857">
        <f>EVENTUAL!H535</f>
        <v>0</v>
      </c>
      <c r="I641" s="857">
        <f>EVENTUAL!I535</f>
        <v>0</v>
      </c>
      <c r="J641" s="857">
        <f>EVENTUAL!J535</f>
        <v>0</v>
      </c>
      <c r="K641" s="857">
        <f>EVENTUAL!K535</f>
        <v>0</v>
      </c>
      <c r="L641" s="857">
        <f>EVENTUAL!L535</f>
        <v>0</v>
      </c>
      <c r="M641" s="857">
        <f>EVENTUAL!M535</f>
        <v>0</v>
      </c>
      <c r="N641" s="856">
        <f>F641+G641+H641+I641-J641+K641-L641-M641</f>
        <v>0</v>
      </c>
      <c r="O641" s="918"/>
      <c r="P641" s="918"/>
      <c r="Q641" s="961"/>
    </row>
    <row r="642" spans="1:17" ht="18.75" customHeight="1">
      <c r="A642" s="852">
        <v>302</v>
      </c>
      <c r="B642" s="853" t="s">
        <v>1054</v>
      </c>
      <c r="C642" s="872" t="s">
        <v>1103</v>
      </c>
      <c r="D642" s="908" t="s">
        <v>514</v>
      </c>
      <c r="E642" s="873">
        <v>15</v>
      </c>
      <c r="F642" s="857">
        <v>3820</v>
      </c>
      <c r="G642" s="857">
        <v>0</v>
      </c>
      <c r="H642" s="857">
        <v>0</v>
      </c>
      <c r="I642" s="857">
        <v>0</v>
      </c>
      <c r="J642" s="857">
        <v>320</v>
      </c>
      <c r="K642" s="857">
        <v>0</v>
      </c>
      <c r="L642" s="874">
        <v>0</v>
      </c>
      <c r="M642" s="857">
        <v>0</v>
      </c>
      <c r="N642" s="856">
        <f>F642+G642+H642+I642-J642+K642-L642-M642</f>
        <v>3500</v>
      </c>
      <c r="O642" s="918"/>
      <c r="P642" s="918"/>
      <c r="Q642" s="961"/>
    </row>
    <row r="643" spans="1:17" ht="18.75" customHeight="1">
      <c r="A643" s="858" t="s">
        <v>69</v>
      </c>
      <c r="B643" s="859"/>
      <c r="C643" s="860"/>
      <c r="D643" s="860"/>
      <c r="E643" s="861"/>
      <c r="F643" s="875">
        <f>SUM(F639:F642)</f>
        <v>7226</v>
      </c>
      <c r="G643" s="875">
        <f aca="true" t="shared" si="80" ref="G643:N643">SUM(G639:G642)</f>
        <v>0</v>
      </c>
      <c r="H643" s="875">
        <f t="shared" si="80"/>
        <v>0</v>
      </c>
      <c r="I643" s="875">
        <f t="shared" si="80"/>
        <v>0</v>
      </c>
      <c r="J643" s="875">
        <f t="shared" si="80"/>
        <v>379</v>
      </c>
      <c r="K643" s="875">
        <f t="shared" si="80"/>
        <v>175</v>
      </c>
      <c r="L643" s="875">
        <f t="shared" si="80"/>
        <v>0</v>
      </c>
      <c r="M643" s="875">
        <f t="shared" si="80"/>
        <v>0</v>
      </c>
      <c r="N643" s="875">
        <f t="shared" si="80"/>
        <v>7022</v>
      </c>
      <c r="O643" s="920">
        <f>SUM(N639)</f>
        <v>2772</v>
      </c>
      <c r="P643" s="920">
        <f>SUM(N640:N642)</f>
        <v>4250</v>
      </c>
      <c r="Q643" s="961"/>
    </row>
    <row r="644" spans="1:17" ht="18.75" customHeight="1">
      <c r="A644" s="847"/>
      <c r="B644" s="848"/>
      <c r="C644" s="849" t="s">
        <v>702</v>
      </c>
      <c r="D644" s="907"/>
      <c r="E644" s="850"/>
      <c r="F644" s="851"/>
      <c r="G644" s="851"/>
      <c r="H644" s="851"/>
      <c r="I644" s="851"/>
      <c r="J644" s="851"/>
      <c r="K644" s="851"/>
      <c r="L644" s="851"/>
      <c r="M644" s="851"/>
      <c r="N644" s="851"/>
      <c r="O644" s="918"/>
      <c r="P644" s="918"/>
      <c r="Q644" s="961"/>
    </row>
    <row r="645" spans="1:17" ht="18.75" customHeight="1">
      <c r="A645" s="852">
        <v>4000001</v>
      </c>
      <c r="B645" s="853" t="s">
        <v>907</v>
      </c>
      <c r="C645" s="881" t="s">
        <v>1101</v>
      </c>
      <c r="D645" s="872" t="s">
        <v>703</v>
      </c>
      <c r="E645" s="873">
        <v>15</v>
      </c>
      <c r="F645" s="857">
        <f>'BASE Y CONFIANZA'!F746</f>
        <v>3467</v>
      </c>
      <c r="G645" s="857">
        <f>'BASE Y CONFIANZA'!G746</f>
        <v>0</v>
      </c>
      <c r="H645" s="857">
        <f>'BASE Y CONFIANZA'!H746</f>
        <v>0</v>
      </c>
      <c r="I645" s="857">
        <f>'BASE Y CONFIANZA'!I746</f>
        <v>0</v>
      </c>
      <c r="J645" s="857">
        <f>'BASE Y CONFIANZA'!J746</f>
        <v>148</v>
      </c>
      <c r="K645" s="857">
        <f>'BASE Y CONFIANZA'!K746</f>
        <v>0</v>
      </c>
      <c r="L645" s="857">
        <f>'BASE Y CONFIANZA'!L746</f>
        <v>0</v>
      </c>
      <c r="M645" s="857">
        <f>'BASE Y CONFIANZA'!M746</f>
        <v>0</v>
      </c>
      <c r="N645" s="856">
        <f>F645+G645+H645+I645-J645+K645-L645-M645</f>
        <v>3319</v>
      </c>
      <c r="O645" s="918"/>
      <c r="P645" s="918"/>
      <c r="Q645" s="961"/>
    </row>
    <row r="646" spans="1:17" ht="18.75" customHeight="1">
      <c r="A646" s="852">
        <v>4010001</v>
      </c>
      <c r="B646" s="853" t="s">
        <v>704</v>
      </c>
      <c r="C646" s="881" t="s">
        <v>1101</v>
      </c>
      <c r="D646" s="872" t="s">
        <v>705</v>
      </c>
      <c r="E646" s="873">
        <v>15</v>
      </c>
      <c r="F646" s="857">
        <f>'BASE Y CONFIANZA'!F747</f>
        <v>2831</v>
      </c>
      <c r="G646" s="857">
        <f>'BASE Y CONFIANZA'!G747</f>
        <v>0</v>
      </c>
      <c r="H646" s="857">
        <f>'BASE Y CONFIANZA'!H747</f>
        <v>0</v>
      </c>
      <c r="I646" s="857">
        <f>'BASE Y CONFIANZA'!I747</f>
        <v>0</v>
      </c>
      <c r="J646" s="857">
        <f>'BASE Y CONFIANZA'!J747</f>
        <v>59</v>
      </c>
      <c r="K646" s="857">
        <f>'BASE Y CONFIANZA'!K747</f>
        <v>0</v>
      </c>
      <c r="L646" s="857">
        <f>'BASE Y CONFIANZA'!L747</f>
        <v>0</v>
      </c>
      <c r="M646" s="857">
        <v>0</v>
      </c>
      <c r="N646" s="856">
        <f>F646+G646+H646+I646-J646+K646-L646-M646</f>
        <v>2772</v>
      </c>
      <c r="O646" s="918"/>
      <c r="P646" s="918"/>
      <c r="Q646" s="961"/>
    </row>
    <row r="647" spans="1:17" ht="18.75" customHeight="1">
      <c r="A647" s="852">
        <v>314</v>
      </c>
      <c r="B647" s="853" t="s">
        <v>1119</v>
      </c>
      <c r="C647" s="881" t="s">
        <v>1103</v>
      </c>
      <c r="D647" s="872" t="s">
        <v>53</v>
      </c>
      <c r="E647" s="873">
        <v>15</v>
      </c>
      <c r="F647" s="857">
        <v>2205</v>
      </c>
      <c r="G647" s="857">
        <v>0</v>
      </c>
      <c r="H647" s="857">
        <v>0</v>
      </c>
      <c r="I647" s="857">
        <v>0</v>
      </c>
      <c r="J647" s="857">
        <v>0</v>
      </c>
      <c r="K647" s="857">
        <v>39</v>
      </c>
      <c r="L647" s="857">
        <v>0</v>
      </c>
      <c r="M647" s="857">
        <v>0</v>
      </c>
      <c r="N647" s="856">
        <f>F647+G647+H647+I647-J647+K647-L647-M647</f>
        <v>2244</v>
      </c>
      <c r="O647" s="918"/>
      <c r="P647" s="920">
        <f>N647</f>
        <v>2244</v>
      </c>
      <c r="Q647" s="961"/>
    </row>
    <row r="648" spans="1:17" ht="18.75" customHeight="1">
      <c r="A648" s="858" t="s">
        <v>69</v>
      </c>
      <c r="B648" s="859"/>
      <c r="C648" s="860"/>
      <c r="D648" s="860"/>
      <c r="E648" s="861"/>
      <c r="F648" s="875">
        <f>SUM(F645:F647)</f>
        <v>8503</v>
      </c>
      <c r="G648" s="875">
        <f aca="true" t="shared" si="81" ref="G648:N648">SUM(G645:G647)</f>
        <v>0</v>
      </c>
      <c r="H648" s="875">
        <f t="shared" si="81"/>
        <v>0</v>
      </c>
      <c r="I648" s="875">
        <f t="shared" si="81"/>
        <v>0</v>
      </c>
      <c r="J648" s="875">
        <f t="shared" si="81"/>
        <v>207</v>
      </c>
      <c r="K648" s="875">
        <f t="shared" si="81"/>
        <v>39</v>
      </c>
      <c r="L648" s="875">
        <f t="shared" si="81"/>
        <v>0</v>
      </c>
      <c r="M648" s="875">
        <f t="shared" si="81"/>
        <v>0</v>
      </c>
      <c r="N648" s="875">
        <f t="shared" si="81"/>
        <v>8335</v>
      </c>
      <c r="O648" s="875">
        <f>SUM(N645:N646)</f>
        <v>6091</v>
      </c>
      <c r="P648" s="875">
        <f>SUM(P647:P647)</f>
        <v>2244</v>
      </c>
      <c r="Q648" s="961"/>
    </row>
    <row r="649" spans="1:17" ht="18.75" customHeight="1">
      <c r="A649" s="977"/>
      <c r="B649" s="853"/>
      <c r="C649" s="872"/>
      <c r="D649" s="872"/>
      <c r="E649" s="873"/>
      <c r="F649" s="978"/>
      <c r="G649" s="978"/>
      <c r="H649" s="978"/>
      <c r="I649" s="978"/>
      <c r="J649" s="978"/>
      <c r="K649" s="978"/>
      <c r="L649" s="978"/>
      <c r="M649" s="978"/>
      <c r="N649" s="978"/>
      <c r="O649" s="918"/>
      <c r="P649" s="918"/>
      <c r="Q649" s="961"/>
    </row>
    <row r="650" spans="1:17" ht="18.75" customHeight="1">
      <c r="A650" s="979" t="s">
        <v>545</v>
      </c>
      <c r="B650" s="956"/>
      <c r="C650" s="980"/>
      <c r="D650" s="980" t="s">
        <v>819</v>
      </c>
      <c r="E650" s="981"/>
      <c r="F650" s="980"/>
      <c r="G650" s="980"/>
      <c r="H650" s="980"/>
      <c r="I650" s="872"/>
      <c r="J650" s="982" t="s">
        <v>621</v>
      </c>
      <c r="K650" s="980"/>
      <c r="L650" s="983"/>
      <c r="M650" s="980"/>
      <c r="N650" s="980"/>
      <c r="O650" s="972"/>
      <c r="P650" s="972"/>
      <c r="Q650" s="961"/>
    </row>
    <row r="651" spans="1:17" ht="18.75" customHeight="1">
      <c r="A651" s="979"/>
      <c r="B651" s="956"/>
      <c r="C651" s="980"/>
      <c r="D651" s="980" t="s">
        <v>535</v>
      </c>
      <c r="E651" s="981"/>
      <c r="F651" s="980"/>
      <c r="G651" s="980"/>
      <c r="H651" s="980"/>
      <c r="I651" s="872"/>
      <c r="J651" s="982" t="s">
        <v>534</v>
      </c>
      <c r="K651" s="980"/>
      <c r="L651" s="980"/>
      <c r="M651" s="980"/>
      <c r="N651" s="980"/>
      <c r="O651" s="972"/>
      <c r="P651" s="972"/>
      <c r="Q651" s="961"/>
    </row>
    <row r="652" spans="1:17" ht="18.75" customHeight="1">
      <c r="A652" s="977"/>
      <c r="B652" s="853"/>
      <c r="C652" s="872"/>
      <c r="D652" s="872"/>
      <c r="E652" s="873"/>
      <c r="F652" s="978"/>
      <c r="G652" s="978"/>
      <c r="H652" s="978"/>
      <c r="I652" s="978"/>
      <c r="J652" s="978"/>
      <c r="K652" s="978"/>
      <c r="L652" s="978"/>
      <c r="M652" s="978"/>
      <c r="N652" s="978"/>
      <c r="O652" s="918"/>
      <c r="P652" s="918"/>
      <c r="Q652" s="961"/>
    </row>
    <row r="653" spans="1:17" ht="18.75" customHeight="1">
      <c r="A653" s="977"/>
      <c r="B653" s="853"/>
      <c r="C653" s="872"/>
      <c r="D653" s="872"/>
      <c r="E653" s="873"/>
      <c r="F653" s="978"/>
      <c r="G653" s="978"/>
      <c r="H653" s="978"/>
      <c r="I653" s="978"/>
      <c r="J653" s="978"/>
      <c r="K653" s="978"/>
      <c r="L653" s="978"/>
      <c r="M653" s="978"/>
      <c r="N653" s="978"/>
      <c r="O653" s="918"/>
      <c r="P653" s="918"/>
      <c r="Q653" s="961"/>
    </row>
    <row r="654" spans="1:17" ht="18.75" customHeight="1">
      <c r="A654" s="984"/>
      <c r="B654" s="985" t="s">
        <v>35</v>
      </c>
      <c r="C654" s="986"/>
      <c r="D654" s="987"/>
      <c r="E654" s="988"/>
      <c r="F654" s="973">
        <f aca="true" t="shared" si="82" ref="F654:N654">F16+F58+F61+F70+F81+F92+F101+F107+F111+F117+F124+F127+F132+F137+F140+F143+F147+F150+F157+F162+F169+F176+F183+F186+F194+F205+F208+F216+F220+F235+F243+F248+F258+F262+F266+F269+F274+F333+F338+F346+F349+F365+F374+F378+F381+F385+F389+F393+F400+F454+F473+F485+F505+F517+F536+F542+F546+F549+F556+F578+F584+F587+F593+F597+F600+F607+F611+F614+F626+F637+F643+F648</f>
        <v>1621605</v>
      </c>
      <c r="G654" s="973">
        <f t="shared" si="82"/>
        <v>54116</v>
      </c>
      <c r="H654" s="973">
        <f t="shared" si="82"/>
        <v>21460</v>
      </c>
      <c r="I654" s="973">
        <f t="shared" si="82"/>
        <v>1215</v>
      </c>
      <c r="J654" s="973">
        <f t="shared" si="82"/>
        <v>106488</v>
      </c>
      <c r="K654" s="973">
        <f t="shared" si="82"/>
        <v>11404</v>
      </c>
      <c r="L654" s="973">
        <f t="shared" si="82"/>
        <v>20050</v>
      </c>
      <c r="M654" s="973">
        <f t="shared" si="82"/>
        <v>1.4</v>
      </c>
      <c r="N654" s="973">
        <f t="shared" si="82"/>
        <v>1583261.6</v>
      </c>
      <c r="O654" s="973">
        <f>O16+O58+O61+O70+O81+O92+O101+O107+O111+O117+O124+O127+O132+O137+O140+O143+O147+O150+O157+O162+O169+O176+O183+O186+O194+O205+O208+O216+O220+O235+O243+O248+O258+O262+O266+O269+O274+O333+O338+O346+O349+O365+O374+O378+O381+O385+O389+O393+O400+O454+O473+O536+O542+O546+O485+O505+O517+O549+O556+O578+O584+O587+O593+O597+O600+O607+O611+O614++O626+O637+O643+O648</f>
        <v>984690.6000000001</v>
      </c>
      <c r="P654" s="973">
        <f>P16+P58+P61+P70+P81+P92+P101+P107+P111+P117+P124+P127+P132+P137+P140+P143+P147+P150+P157+P162+P169+P176+P183+P186+P194+P205+P208+P216+P220+P235+P243+P248+P258+P262+P266+P269+P274+P333+P338+P346+P349+P365+P374+P378+P381+P385+P389+P393+P400+P454+P473+P536+P542+P546+P485+P505+P517+P549+P556+P578+P584+P587+P593+P597+P600+P607+P611+P614++P626+P637+P643+P648</f>
        <v>529775</v>
      </c>
      <c r="Q654" s="973">
        <f>Q58</f>
        <v>68796</v>
      </c>
    </row>
    <row r="655" spans="1:17" ht="18.75" customHeight="1">
      <c r="A655" s="852"/>
      <c r="B655" s="853"/>
      <c r="C655" s="872"/>
      <c r="D655" s="872"/>
      <c r="E655" s="873"/>
      <c r="F655" s="857"/>
      <c r="G655" s="857"/>
      <c r="H655" s="857"/>
      <c r="I655" s="857"/>
      <c r="J655" s="857"/>
      <c r="K655" s="857"/>
      <c r="L655" s="857"/>
      <c r="M655" s="857"/>
      <c r="N655" s="857"/>
      <c r="O655" s="1043"/>
      <c r="P655" s="1043"/>
      <c r="Q655" s="961"/>
    </row>
    <row r="656" spans="1:17" ht="18.75" customHeight="1">
      <c r="A656" s="852"/>
      <c r="B656" s="853"/>
      <c r="C656" s="872"/>
      <c r="D656" s="872"/>
      <c r="E656" s="873"/>
      <c r="F656" s="857"/>
      <c r="G656" s="857"/>
      <c r="H656" s="857"/>
      <c r="I656" s="857"/>
      <c r="J656" s="857"/>
      <c r="K656" s="857"/>
      <c r="L656" s="857"/>
      <c r="M656" s="857"/>
      <c r="N656" s="857"/>
      <c r="O656" s="918"/>
      <c r="P656" s="918"/>
      <c r="Q656" s="961"/>
    </row>
    <row r="657" ht="18.75" customHeight="1"/>
    <row r="658" spans="15:16" ht="18.75" customHeight="1">
      <c r="O658" s="1003">
        <f>O654+P654+Q654</f>
        <v>1583261.6</v>
      </c>
      <c r="P658" s="916" t="s">
        <v>1185</v>
      </c>
    </row>
    <row r="659" spans="15:16" ht="18.75" customHeight="1">
      <c r="O659" s="1004">
        <f>N654</f>
        <v>1583261.6</v>
      </c>
      <c r="P659" s="916" t="s">
        <v>499</v>
      </c>
    </row>
    <row r="660" spans="15:16" ht="18.75" customHeight="1">
      <c r="O660" s="1003">
        <f>O658-O659</f>
        <v>0</v>
      </c>
      <c r="P660" s="916" t="s">
        <v>1155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2015-06-17T19:21:20Z</cp:lastPrinted>
  <dcterms:created xsi:type="dcterms:W3CDTF">2008-01-30T23:11:11Z</dcterms:created>
  <dcterms:modified xsi:type="dcterms:W3CDTF">2015-09-14T17:44:12Z</dcterms:modified>
  <cp:category/>
  <cp:version/>
  <cp:contentType/>
  <cp:contentStatus/>
</cp:coreProperties>
</file>