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definedNames/>
  <calcPr fullCalcOnLoad="1"/>
</workbook>
</file>

<file path=xl/sharedStrings.xml><?xml version="1.0" encoding="utf-8"?>
<sst xmlns="http://schemas.openxmlformats.org/spreadsheetml/2006/main" count="5358" uniqueCount="1469">
  <si>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</si>
  <si>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</si>
  <si>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</si>
  <si>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</si>
  <si>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</si>
  <si>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</si>
  <si>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</si>
  <si>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</si>
  <si>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</si>
  <si>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</si>
  <si>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</si>
  <si>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</si>
  <si>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</si>
  <si>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</si>
  <si>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</si>
  <si>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</si>
  <si>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</si>
  <si>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</si>
  <si>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</si>
  <si>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</si>
  <si>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</si>
  <si>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</si>
  <si>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</si>
  <si>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</si>
  <si>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</si>
  <si>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</si>
  <si>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</si>
  <si>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</si>
  <si>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</si>
  <si>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</si>
  <si>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</si>
  <si>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</si>
  <si>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</si>
  <si>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</si>
  <si>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</si>
  <si>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</si>
  <si>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</si>
  <si>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</si>
  <si>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</si>
  <si>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</si>
  <si>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</si>
  <si>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</si>
  <si>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</si>
  <si>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</si>
  <si>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</si>
  <si>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</si>
  <si>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</si>
  <si>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</si>
  <si>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</si>
  <si>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</si>
  <si>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</si>
  <si>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</si>
  <si>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</si>
  <si>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Gorgonio Reyes Ermilio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</si>
  <si>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</si>
  <si>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</si>
  <si>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</si>
  <si>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</si>
  <si>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</si>
  <si>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</si>
  <si>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</si>
  <si>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</si>
  <si>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</si>
  <si>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</si>
  <si>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</si>
  <si>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</si>
  <si>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</si>
  <si>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</si>
  <si>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</si>
  <si>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</si>
  <si>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</si>
  <si>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Intendente Ecolog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</si>
  <si>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</si>
  <si>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</si>
  <si>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</si>
  <si>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</si>
  <si>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</si>
  <si>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</si>
  <si>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</si>
  <si>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</si>
  <si>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</si>
  <si>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</si>
  <si>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</si>
  <si>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</si>
  <si>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</si>
  <si>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</si>
  <si>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</si>
  <si>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</si>
  <si>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</si>
  <si>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</si>
  <si>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</si>
  <si>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</si>
  <si>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</si>
  <si>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</si>
  <si>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</si>
  <si>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</si>
  <si>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</si>
  <si>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</si>
  <si>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</si>
  <si>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</si>
  <si>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</si>
  <si>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</si>
  <si>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</si>
  <si>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</si>
  <si>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</si>
  <si>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</si>
  <si>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</si>
  <si>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</si>
  <si>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</si>
  <si>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</si>
  <si>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</si>
  <si>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</si>
  <si>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</si>
  <si>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</si>
  <si>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</si>
  <si>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</si>
  <si>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</si>
  <si>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</si>
  <si>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</si>
  <si>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</si>
  <si>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</si>
  <si>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</si>
  <si>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</si>
  <si>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</si>
  <si>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</si>
  <si>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</si>
  <si>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</si>
  <si>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</si>
  <si>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</si>
  <si>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</si>
  <si>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</si>
  <si>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</si>
  <si>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</si>
  <si>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</si>
  <si>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</si>
  <si>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</si>
  <si>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</si>
  <si>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</si>
  <si>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</si>
  <si>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</si>
  <si>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</si>
  <si>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</si>
  <si>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</si>
  <si>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</si>
  <si>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</si>
  <si>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</si>
  <si>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</si>
  <si>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</si>
  <si>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</si>
  <si>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</si>
  <si>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</si>
  <si>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</si>
  <si>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</si>
  <si>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</si>
  <si>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</si>
  <si>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SALS-800210-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</si>
  <si>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</si>
  <si>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</si>
  <si>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</si>
  <si>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</si>
  <si>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</si>
  <si>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</si>
  <si>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</si>
  <si>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</si>
  <si>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</si>
  <si>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</si>
  <si>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</si>
  <si>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</si>
  <si>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</si>
  <si>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</si>
  <si>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</si>
  <si>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</si>
  <si>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</si>
  <si>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</si>
  <si>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</si>
  <si>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</si>
  <si>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</si>
  <si>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</si>
  <si>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</si>
  <si>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</si>
  <si>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</si>
  <si>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</si>
  <si>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</si>
  <si>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</si>
  <si>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</si>
  <si>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</si>
  <si>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</si>
  <si>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</si>
  <si>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</si>
  <si>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</si>
  <si>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</si>
  <si>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</si>
  <si>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</si>
  <si>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</si>
  <si>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</si>
  <si>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</si>
  <si>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</si>
  <si>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</si>
  <si>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</si>
  <si>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</si>
  <si>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</si>
  <si>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</si>
  <si>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</si>
  <si>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</si>
  <si>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</si>
  <si>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</si>
  <si>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</si>
  <si>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</si>
  <si>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</si>
  <si>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</si>
  <si>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</si>
  <si>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</si>
  <si>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</si>
  <si>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</si>
  <si>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</si>
  <si>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</si>
  <si>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</si>
  <si>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</si>
  <si>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</si>
  <si>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</si>
  <si>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</si>
  <si>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</si>
  <si>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</si>
  <si>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</si>
  <si>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</si>
  <si>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</si>
  <si>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</si>
  <si>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</si>
  <si>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</si>
  <si>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</si>
  <si>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</si>
  <si>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</si>
  <si>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</si>
  <si>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</si>
  <si>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</si>
  <si>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SIAS-710112-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</si>
  <si>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</si>
  <si>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</si>
  <si>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</si>
  <si>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</si>
  <si>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</si>
  <si>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</si>
  <si>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</si>
  <si>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</si>
  <si>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</si>
  <si>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</si>
  <si>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</si>
  <si>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</si>
  <si>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</si>
  <si>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</si>
  <si>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</si>
  <si>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</si>
  <si>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</si>
  <si>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</si>
  <si>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</si>
  <si>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</si>
  <si>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</si>
  <si>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</si>
  <si>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</si>
  <si>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</si>
  <si>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</si>
  <si>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</si>
  <si>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</si>
  <si>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</si>
  <si>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</si>
  <si>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</si>
  <si>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</si>
  <si>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</si>
  <si>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</si>
  <si>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</si>
  <si>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</si>
  <si>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</si>
  <si>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</si>
  <si>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</si>
  <si>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</si>
  <si>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Lomeli Zuñiga Santos</t>
  </si>
  <si>
    <t>Cuevas Ortiz Maria Guadalupe</t>
  </si>
  <si>
    <t>CUOG-491223-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</si>
  <si>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</si>
  <si>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</si>
  <si>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</si>
  <si>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</si>
  <si>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</si>
  <si>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</si>
  <si>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</si>
  <si>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</si>
  <si>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</si>
  <si>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</si>
  <si>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BARG-450814-</t>
  </si>
  <si>
    <t>Ornelas Flores Candido</t>
  </si>
  <si>
    <t>OEFC-510315-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</si>
  <si>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</si>
  <si>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</si>
  <si>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</si>
  <si>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</si>
  <si>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</si>
  <si>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</si>
  <si>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</si>
  <si>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</si>
  <si>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</si>
  <si>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</si>
  <si>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</si>
  <si>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</si>
  <si>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</si>
  <si>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</si>
  <si>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HUVA-581203-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</si>
  <si>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</si>
  <si>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</si>
  <si>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</si>
  <si>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</si>
  <si>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</si>
  <si>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</si>
  <si>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</si>
  <si>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</si>
  <si>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</si>
  <si>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</si>
  <si>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</si>
  <si>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</si>
  <si>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</si>
  <si>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</si>
  <si>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</si>
  <si>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</si>
  <si>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</si>
  <si>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</si>
  <si>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</si>
  <si>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Rodriguez Mendoza Luis Eduardo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</si>
  <si>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</si>
  <si>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</si>
  <si>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</si>
  <si>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</si>
  <si>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</si>
  <si>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</si>
  <si>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</si>
  <si>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</si>
  <si>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</si>
  <si>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</si>
  <si>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</si>
  <si>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</si>
  <si>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</si>
  <si>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</si>
  <si>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</si>
  <si>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</si>
  <si>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</si>
  <si>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</si>
  <si>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</si>
  <si>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</si>
  <si>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</si>
  <si>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</si>
  <si>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</si>
  <si>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</si>
  <si>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</si>
  <si>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</si>
  <si>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</si>
  <si>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</si>
  <si>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</si>
  <si>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</si>
  <si>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</si>
  <si>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</si>
  <si>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</si>
  <si>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</si>
  <si>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</si>
  <si>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</si>
  <si>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</si>
  <si>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</si>
  <si>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</si>
  <si>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</si>
  <si>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</si>
  <si>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</si>
  <si>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</si>
  <si>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</si>
  <si>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</si>
  <si>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</si>
  <si>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</si>
  <si>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</si>
  <si>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</si>
  <si>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</si>
  <si>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</si>
  <si>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</si>
  <si>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</si>
  <si>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</si>
  <si>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</si>
  <si>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</si>
  <si>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</si>
  <si>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</si>
  <si>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</si>
  <si>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</si>
  <si>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</si>
  <si>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</si>
  <si>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</si>
  <si>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</si>
  <si>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</si>
  <si>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</si>
  <si>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</si>
  <si>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</si>
  <si>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</si>
  <si>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</si>
  <si>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</si>
  <si>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</si>
  <si>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</si>
  <si>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</si>
  <si>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</si>
  <si>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</si>
  <si>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</si>
  <si>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</si>
  <si>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</si>
  <si>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</si>
  <si>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</si>
  <si>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</si>
  <si>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</si>
  <si>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</si>
  <si>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</si>
  <si>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</si>
  <si>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</si>
  <si>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</si>
  <si>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</si>
  <si>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</si>
  <si>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</si>
  <si>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</si>
  <si>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</si>
  <si>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</si>
  <si>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</si>
  <si>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</si>
  <si>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</si>
  <si>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</si>
  <si>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</si>
  <si>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</si>
  <si>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</si>
  <si>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</si>
  <si>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</si>
  <si>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</si>
  <si>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</si>
  <si>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</si>
  <si>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</si>
  <si>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</si>
  <si>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</si>
  <si>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</si>
  <si>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</si>
  <si>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</si>
  <si>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</si>
  <si>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</si>
  <si>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</si>
  <si>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</si>
  <si>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</si>
  <si>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</si>
  <si>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</si>
  <si>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</si>
  <si>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</si>
  <si>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</si>
  <si>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</si>
  <si>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</si>
  <si>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</si>
  <si>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</si>
  <si>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</si>
  <si>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</si>
  <si>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</si>
  <si>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</si>
  <si>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</si>
  <si>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</si>
  <si>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</si>
  <si>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</si>
  <si>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</si>
  <si>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</si>
  <si>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</si>
  <si>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</si>
  <si>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</si>
  <si>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</si>
  <si>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</si>
  <si>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</si>
  <si>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TAME-8701088D3</t>
  </si>
  <si>
    <t>GUDH-591114</t>
  </si>
  <si>
    <t>Cervantes Caballero Pedro</t>
  </si>
  <si>
    <t>CECP-400602</t>
  </si>
  <si>
    <t>VACE-540817</t>
  </si>
  <si>
    <t>GORE-410113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</si>
  <si>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</si>
  <si>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</si>
  <si>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</si>
  <si>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</si>
  <si>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</si>
  <si>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</si>
  <si>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</si>
  <si>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</si>
  <si>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</si>
  <si>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ZAGA-471103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</si>
  <si>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</si>
  <si>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</si>
  <si>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</si>
  <si>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</si>
  <si>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</si>
  <si>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</si>
  <si>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</si>
  <si>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</si>
  <si>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</si>
  <si>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</si>
  <si>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</si>
  <si>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</si>
  <si>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</si>
  <si>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</si>
  <si>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</si>
  <si>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</si>
  <si>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</si>
  <si>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</si>
  <si>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</si>
  <si>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</si>
  <si>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</si>
  <si>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</si>
  <si>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</si>
  <si>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</si>
  <si>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</si>
  <si>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</si>
  <si>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</si>
  <si>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</si>
  <si>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</si>
  <si>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</si>
  <si>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</si>
  <si>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</si>
  <si>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</si>
  <si>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</si>
  <si>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</si>
  <si>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</si>
  <si>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</si>
  <si>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</si>
  <si>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</si>
  <si>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</si>
  <si>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</si>
  <si>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</si>
  <si>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</si>
  <si>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</si>
  <si>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</si>
  <si>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</si>
  <si>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</si>
  <si>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</si>
  <si>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</si>
  <si>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</si>
  <si>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</si>
  <si>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</si>
  <si>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</si>
  <si>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</si>
  <si>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</si>
  <si>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</si>
  <si>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</si>
  <si>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</si>
  <si>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</si>
  <si>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</si>
  <si>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</si>
  <si>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</si>
  <si>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</si>
  <si>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</si>
  <si>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</si>
  <si>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</si>
  <si>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</si>
  <si>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Moreno Martinez Mario</t>
  </si>
  <si>
    <t>MOMM850908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</si>
  <si>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</si>
  <si>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</si>
  <si>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</si>
  <si>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</si>
  <si>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</si>
  <si>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</si>
  <si>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</si>
  <si>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</si>
  <si>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</si>
  <si>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</si>
  <si>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Bautista Quintero Jose Angel</t>
  </si>
  <si>
    <t>BAQA-750703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</si>
  <si>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</si>
  <si>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</si>
  <si>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</si>
  <si>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</si>
  <si>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</si>
  <si>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</si>
  <si>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</si>
  <si>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</si>
  <si>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</si>
  <si>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</si>
  <si>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</si>
  <si>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</si>
  <si>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</si>
  <si>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</si>
  <si>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</si>
  <si>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</si>
  <si>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</si>
  <si>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</si>
  <si>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</si>
  <si>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</si>
  <si>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</si>
  <si>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</si>
  <si>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</si>
  <si>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</si>
  <si>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</si>
  <si>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</si>
  <si>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</si>
  <si>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</si>
  <si>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</si>
  <si>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</si>
  <si>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</si>
  <si>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</si>
  <si>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</si>
  <si>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</si>
  <si>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</si>
  <si>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</si>
  <si>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</si>
  <si>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</si>
  <si>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</si>
  <si>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</si>
  <si>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</si>
  <si>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</si>
  <si>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</si>
  <si>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</si>
  <si>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</si>
  <si>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</si>
  <si>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</si>
  <si>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</si>
  <si>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</si>
  <si>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</si>
  <si>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</si>
  <si>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</si>
  <si>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</si>
  <si>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</si>
  <si>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</si>
  <si>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</si>
  <si>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</si>
  <si>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</si>
  <si>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</si>
  <si>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</si>
  <si>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</si>
  <si>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</si>
  <si>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</si>
  <si>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</si>
  <si>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</si>
  <si>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</si>
  <si>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</si>
  <si>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</si>
  <si>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</si>
  <si>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</si>
  <si>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</si>
  <si>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</si>
  <si>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</si>
  <si>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</si>
  <si>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</si>
  <si>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</si>
  <si>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</si>
  <si>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</si>
  <si>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</si>
  <si>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</si>
  <si>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</si>
  <si>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</si>
  <si>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</si>
  <si>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</si>
  <si>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</si>
  <si>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</si>
  <si>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</si>
  <si>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</si>
  <si>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</si>
  <si>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</si>
  <si>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</si>
  <si>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</si>
  <si>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RODL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</si>
  <si>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</si>
  <si>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</si>
  <si>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</si>
  <si>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</si>
  <si>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</si>
  <si>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</si>
  <si>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</si>
  <si>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</si>
  <si>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</si>
  <si>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</si>
  <si>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</si>
  <si>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Chacon Lomeli Marco Antonio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</si>
  <si>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</si>
  <si>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</si>
  <si>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</si>
  <si>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</si>
  <si>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</si>
  <si>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</si>
  <si>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</si>
  <si>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</si>
  <si>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</si>
  <si>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</si>
  <si>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</si>
  <si>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Guzman Zamora Jose Luis</t>
  </si>
  <si>
    <t>Cuevas Torres Cuahutemoc</t>
  </si>
  <si>
    <t>Yanome Garcia Manuel Yutaka</t>
  </si>
  <si>
    <t>Director Desarrollo Economico</t>
  </si>
  <si>
    <t>Huerta Garcia Hector Salvador</t>
  </si>
  <si>
    <t>Huerta Garcia Norma Angelica</t>
  </si>
  <si>
    <t>Jefe Participac Ciud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</si>
  <si>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</si>
  <si>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</si>
  <si>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</si>
  <si>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</si>
  <si>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</si>
  <si>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</si>
  <si>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</si>
  <si>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</si>
  <si>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</si>
  <si>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</si>
  <si>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Garavito Espinoza Jorge Luis</t>
  </si>
  <si>
    <t>Director de Salud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</si>
  <si>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</si>
  <si>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</si>
  <si>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</si>
  <si>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</si>
  <si>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</si>
  <si>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</si>
  <si>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</si>
  <si>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</si>
  <si>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</si>
  <si>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</si>
  <si>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</si>
  <si>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</si>
  <si>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</si>
  <si>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</si>
  <si>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</si>
  <si>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</si>
  <si>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</si>
  <si>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</si>
  <si>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</si>
  <si>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</si>
  <si>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</si>
  <si>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</si>
  <si>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CHLM890327</t>
  </si>
  <si>
    <t>LOOA730401</t>
  </si>
  <si>
    <t>LOJJ640623</t>
  </si>
  <si>
    <t>COGJ791118</t>
  </si>
  <si>
    <t>FOAG701111</t>
  </si>
  <si>
    <t>HOCR630910</t>
  </si>
  <si>
    <t>GUZL710826</t>
  </si>
  <si>
    <t>CUTC601004</t>
  </si>
  <si>
    <t>YAGM530210</t>
  </si>
  <si>
    <t>HUGH710114</t>
  </si>
  <si>
    <t>HUGN690315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</si>
  <si>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</si>
  <si>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</si>
  <si>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</si>
  <si>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</si>
  <si>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</si>
  <si>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</si>
  <si>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</si>
  <si>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GAEJ821102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</si>
  <si>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</si>
  <si>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</si>
  <si>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</si>
  <si>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</si>
  <si>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</si>
  <si>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</si>
  <si>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</si>
  <si>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</si>
  <si>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</si>
  <si>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</si>
  <si>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</si>
  <si>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</si>
  <si>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</si>
  <si>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 xml:space="preserve">Rocha Olmos Ruben </t>
  </si>
  <si>
    <t>ROOR-720503</t>
  </si>
  <si>
    <t>Comandante</t>
  </si>
  <si>
    <t>AOBM-790102</t>
  </si>
  <si>
    <t>Hernadez Medina Pedro</t>
  </si>
  <si>
    <t>HEMP-750402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</si>
  <si>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</si>
  <si>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</si>
  <si>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</si>
  <si>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</si>
  <si>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</si>
  <si>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</si>
  <si>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</si>
  <si>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</si>
  <si>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</si>
  <si>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</si>
  <si>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</si>
  <si>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</si>
  <si>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</si>
  <si>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</si>
  <si>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</si>
  <si>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</si>
  <si>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</si>
  <si>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</si>
  <si>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</si>
  <si>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MADL681114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</si>
  <si>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</si>
  <si>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</si>
  <si>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</si>
  <si>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</si>
  <si>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</si>
  <si>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</si>
  <si>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</si>
  <si>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</si>
  <si>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</si>
  <si>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</si>
  <si>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</si>
  <si>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</si>
  <si>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</si>
  <si>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</si>
  <si>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</si>
  <si>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</si>
  <si>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</si>
  <si>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Mancillas Cuevas Jorge Carlos</t>
  </si>
  <si>
    <t>MACJ880718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</si>
  <si>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</si>
  <si>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</si>
  <si>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</si>
  <si>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</si>
  <si>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</si>
  <si>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</si>
  <si>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</si>
  <si>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</si>
  <si>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</si>
  <si>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</si>
  <si>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</si>
  <si>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</si>
  <si>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</si>
  <si>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</si>
  <si>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</si>
  <si>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</si>
  <si>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GUGC-870905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</si>
  <si>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</si>
  <si>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</si>
  <si>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</si>
  <si>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</si>
  <si>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</si>
  <si>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</si>
  <si>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</si>
  <si>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</si>
  <si>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</si>
  <si>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</si>
  <si>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</si>
  <si>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</si>
  <si>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</si>
  <si>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</si>
  <si>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</si>
  <si>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</si>
  <si>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</si>
  <si>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</si>
  <si>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</si>
  <si>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</si>
  <si>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</si>
  <si>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</si>
  <si>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</si>
  <si>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</si>
  <si>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</si>
  <si>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</si>
  <si>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</si>
  <si>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</si>
  <si>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</si>
  <si>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</si>
  <si>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</si>
  <si>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</si>
  <si>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</si>
  <si>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</si>
  <si>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</si>
  <si>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</si>
  <si>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Guzman Cardenas Arturo</t>
  </si>
  <si>
    <t>GUCA670707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</si>
  <si>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</si>
  <si>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</si>
  <si>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</si>
  <si>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</si>
  <si>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</si>
  <si>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</si>
  <si>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</si>
  <si>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Cuevas Ibarra Gabriel Silvestre</t>
  </si>
  <si>
    <t>Zavala Ramirez Oscar</t>
  </si>
  <si>
    <t>Contreras Osorio Ma Nancy</t>
  </si>
  <si>
    <t>Alonzo Bravo Marisol</t>
  </si>
  <si>
    <t>Olmedo Ramos Luis Rigoberto</t>
  </si>
  <si>
    <t>Proyectista</t>
  </si>
  <si>
    <t>Torres Vargas Francisco Javier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</si>
  <si>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</si>
  <si>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</si>
  <si>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</si>
  <si>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</si>
  <si>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</si>
  <si>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ROML840221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</si>
  <si>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</si>
  <si>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</si>
  <si>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</si>
  <si>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</si>
  <si>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</si>
  <si>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</si>
  <si>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</si>
  <si>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</si>
  <si>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</si>
  <si>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</si>
  <si>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</si>
  <si>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</si>
  <si>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</si>
  <si>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</si>
  <si>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</si>
  <si>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</si>
  <si>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</si>
  <si>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</si>
  <si>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Bizarro Cuevas Ana Rosa</t>
  </si>
  <si>
    <t>BICA851107</t>
  </si>
  <si>
    <t>Médico</t>
  </si>
  <si>
    <t>Hernandez Fonseca Jorge Luis</t>
  </si>
  <si>
    <t>HEFJ711108</t>
  </si>
  <si>
    <t>Celerino Celerino Rubicel</t>
  </si>
  <si>
    <t>CECR710822</t>
  </si>
  <si>
    <t>Lozano Ramos Rafael</t>
  </si>
  <si>
    <t>LORR921008</t>
  </si>
  <si>
    <t>Lozano Ramos Raul</t>
  </si>
  <si>
    <t>LORR940128</t>
  </si>
  <si>
    <t>CUIG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</si>
  <si>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</si>
  <si>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</si>
  <si>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</si>
  <si>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</si>
  <si>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</si>
  <si>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</si>
  <si>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</si>
  <si>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</si>
  <si>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</si>
  <si>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</si>
  <si>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</si>
  <si>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</si>
  <si>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</si>
  <si>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</si>
  <si>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</si>
  <si>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</si>
  <si>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</si>
  <si>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</si>
  <si>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</si>
  <si>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</si>
  <si>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</si>
  <si>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</si>
  <si>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</si>
  <si>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</si>
  <si>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</si>
  <si>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</si>
  <si>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</si>
  <si>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</si>
  <si>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</si>
  <si>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</si>
  <si>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</si>
  <si>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</si>
  <si>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</si>
  <si>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</si>
  <si>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</si>
  <si>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</si>
  <si>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</si>
  <si>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</si>
  <si>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</si>
  <si>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</si>
  <si>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</si>
  <si>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</si>
  <si>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</si>
  <si>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</si>
  <si>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</si>
  <si>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</si>
  <si>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</si>
  <si>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</si>
  <si>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</si>
  <si>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</si>
  <si>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</si>
  <si>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</si>
  <si>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</si>
  <si>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</si>
  <si>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</si>
  <si>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</si>
  <si>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</si>
  <si>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</si>
  <si>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</si>
  <si>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</si>
  <si>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</si>
  <si>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</si>
  <si>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</si>
  <si>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</si>
  <si>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</si>
  <si>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</si>
  <si>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</si>
  <si>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</si>
  <si>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</si>
  <si>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</si>
  <si>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</si>
  <si>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</si>
  <si>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</si>
  <si>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</si>
  <si>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</si>
  <si>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</si>
  <si>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</si>
  <si>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</si>
  <si>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</si>
  <si>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</si>
  <si>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</si>
  <si>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</si>
  <si>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</si>
  <si>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</si>
  <si>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</si>
  <si>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</si>
  <si>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</si>
  <si>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</si>
  <si>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</si>
  <si>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</si>
  <si>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</si>
  <si>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</si>
  <si>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</si>
  <si>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</si>
  <si>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</si>
  <si>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</si>
  <si>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</si>
  <si>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</si>
  <si>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</si>
  <si>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</si>
  <si>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</si>
  <si>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</si>
  <si>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</si>
  <si>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</si>
  <si>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</si>
  <si>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</si>
  <si>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</si>
  <si>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</si>
  <si>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</si>
  <si>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Operador Agua Pot Huejotitan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</si>
  <si>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</si>
  <si>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</si>
  <si>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</si>
  <si>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</si>
  <si>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</si>
  <si>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</si>
  <si>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</si>
  <si>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</si>
  <si>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</si>
  <si>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</si>
  <si>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</si>
  <si>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</si>
  <si>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</si>
  <si>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</si>
  <si>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</si>
  <si>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</si>
  <si>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</si>
  <si>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</si>
  <si>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</si>
  <si>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</si>
  <si>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</si>
  <si>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</si>
  <si>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</si>
  <si>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Mario Alberto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</si>
  <si>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</si>
  <si>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</si>
  <si>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</si>
  <si>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</si>
  <si>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</si>
  <si>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</si>
  <si>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</si>
  <si>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</si>
  <si>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</si>
  <si>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</si>
  <si>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</si>
  <si>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</si>
  <si>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</si>
  <si>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</si>
  <si>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</si>
  <si>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</si>
  <si>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</si>
  <si>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</si>
  <si>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</si>
  <si>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</si>
  <si>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</si>
  <si>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</si>
  <si>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</si>
  <si>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</si>
  <si>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</si>
  <si>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</si>
  <si>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</si>
  <si>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</si>
  <si>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</si>
  <si>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</si>
  <si>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</si>
  <si>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</si>
  <si>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</si>
  <si>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</si>
  <si>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</si>
  <si>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</si>
  <si>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</si>
  <si>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</si>
  <si>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</si>
  <si>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</si>
  <si>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</si>
  <si>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</si>
  <si>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</si>
  <si>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</si>
  <si>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</si>
  <si>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</si>
  <si>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</si>
  <si>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</si>
  <si>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</si>
  <si>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</si>
  <si>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</si>
  <si>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</si>
  <si>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</si>
  <si>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</si>
  <si>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</si>
  <si>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</si>
  <si>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</si>
  <si>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</si>
  <si>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</si>
  <si>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</si>
  <si>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</si>
  <si>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</si>
  <si>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</si>
  <si>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</si>
  <si>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SAOM850911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</si>
  <si>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</si>
  <si>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</si>
  <si>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</si>
  <si>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</si>
  <si>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</si>
  <si>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</si>
  <si>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</si>
  <si>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</si>
  <si>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</si>
  <si>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</si>
  <si>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</si>
  <si>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</si>
  <si>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</si>
  <si>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</si>
  <si>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</si>
  <si>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</si>
  <si>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</si>
  <si>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</si>
  <si>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</si>
  <si>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</si>
  <si>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</si>
  <si>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</si>
  <si>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</si>
  <si>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REBA630331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</si>
  <si>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</si>
  <si>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</si>
  <si>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</si>
  <si>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</si>
  <si>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</si>
  <si>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</si>
  <si>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</si>
  <si>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</si>
  <si>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</si>
  <si>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</si>
  <si>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</si>
  <si>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</si>
  <si>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</si>
  <si>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</si>
  <si>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</si>
  <si>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</si>
  <si>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</si>
  <si>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</si>
  <si>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</si>
  <si>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</si>
  <si>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</si>
  <si>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</si>
  <si>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</si>
  <si>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</si>
  <si>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</si>
  <si>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</si>
  <si>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</si>
  <si>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</si>
  <si>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</si>
  <si>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</si>
  <si>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</si>
  <si>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</si>
  <si>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</si>
  <si>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</si>
  <si>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</si>
  <si>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Aguilar Lopez Alma Angelica</t>
  </si>
  <si>
    <t>AULA820302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</si>
  <si>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</si>
  <si>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</si>
  <si>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</si>
  <si>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</si>
  <si>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</si>
  <si>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</si>
  <si>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</si>
  <si>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</si>
  <si>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</si>
  <si>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</si>
  <si>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</si>
  <si>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</si>
  <si>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</si>
  <si>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</si>
  <si>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</si>
  <si>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</si>
  <si>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</si>
  <si>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</si>
  <si>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</si>
  <si>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</si>
  <si>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</si>
  <si>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</si>
  <si>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</si>
  <si>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</si>
  <si>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</si>
  <si>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</si>
  <si>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</si>
  <si>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</si>
  <si>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</si>
  <si>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</si>
  <si>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</si>
  <si>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</si>
  <si>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</si>
  <si>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</si>
  <si>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</si>
  <si>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</si>
  <si>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</si>
  <si>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Reynoso Cuevas Laura Romina</t>
  </si>
  <si>
    <t>RECL860321</t>
  </si>
  <si>
    <t>Aux. Archivo</t>
  </si>
  <si>
    <t>Orozco Gonzalez Valentin</t>
  </si>
  <si>
    <t>OOGV781105</t>
  </si>
  <si>
    <t>Jefe</t>
  </si>
  <si>
    <t>Reynoso Cuevas Laur Romina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</si>
  <si>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</si>
  <si>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</si>
  <si>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</si>
  <si>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</si>
  <si>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</si>
  <si>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</si>
  <si>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</si>
  <si>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</si>
  <si>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</si>
  <si>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</si>
  <si>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</si>
  <si>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</si>
  <si>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</si>
  <si>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</si>
  <si>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</si>
  <si>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</si>
  <si>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</si>
  <si>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</si>
  <si>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</si>
  <si>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</si>
  <si>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</si>
  <si>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1/2</t>
  </si>
  <si>
    <t>2/2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</si>
  <si>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</si>
  <si>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</si>
  <si>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</si>
  <si>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</si>
  <si>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</si>
  <si>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</si>
  <si>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</si>
  <si>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</si>
  <si>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</si>
  <si>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</si>
  <si>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</si>
  <si>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</si>
  <si>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</si>
  <si>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</si>
  <si>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</si>
  <si>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Rocha Perfecto Ruben Eduardo</t>
  </si>
  <si>
    <t>ROPR920725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</si>
  <si>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</si>
  <si>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</si>
  <si>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</si>
  <si>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</si>
  <si>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</si>
  <si>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</si>
  <si>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</si>
  <si>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</si>
  <si>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Rivera Gonzalez Rafael</t>
  </si>
  <si>
    <t>RIGR</t>
  </si>
  <si>
    <t>Instructor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</si>
  <si>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</si>
  <si>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</si>
  <si>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</si>
  <si>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</si>
  <si>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</si>
  <si>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</si>
  <si>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</si>
  <si>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</si>
  <si>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</si>
  <si>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</si>
  <si>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</si>
  <si>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</si>
  <si>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</si>
  <si>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</si>
  <si>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</si>
  <si>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</si>
  <si>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</si>
  <si>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</si>
  <si>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</si>
  <si>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</si>
  <si>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</si>
  <si>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</si>
  <si>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</si>
  <si>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</si>
  <si>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</si>
  <si>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</si>
  <si>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</si>
  <si>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Saucedo Loma Jose Vicente</t>
  </si>
  <si>
    <t>SALV670811</t>
  </si>
  <si>
    <t>Operador de Agua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</si>
  <si>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</si>
  <si>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</si>
  <si>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</si>
  <si>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</si>
  <si>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</si>
  <si>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</si>
  <si>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</si>
  <si>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</si>
  <si>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</si>
  <si>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</si>
  <si>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</si>
  <si>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</si>
  <si>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</si>
  <si>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</si>
  <si>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</si>
  <si>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</si>
  <si>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</si>
  <si>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</si>
  <si>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</si>
  <si>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</si>
  <si>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</si>
  <si>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</si>
  <si>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</si>
  <si>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</si>
  <si>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</si>
  <si>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</si>
  <si>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</si>
  <si>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</si>
  <si>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</si>
  <si>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</si>
  <si>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</si>
  <si>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</si>
  <si>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</si>
  <si>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</si>
  <si>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</si>
  <si>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</si>
  <si>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</si>
  <si>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</si>
  <si>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</si>
  <si>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</si>
  <si>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</si>
  <si>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</si>
  <si>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</si>
  <si>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</si>
  <si>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</si>
  <si>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</si>
  <si>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</si>
  <si>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</si>
  <si>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</si>
  <si>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</si>
  <si>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</si>
  <si>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</si>
  <si>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Director Planeacion</t>
  </si>
  <si>
    <t>Jefe de Proyectos</t>
  </si>
  <si>
    <t>Vega Ibañez Ignacio Alejandro</t>
  </si>
  <si>
    <t>VEII851224</t>
  </si>
  <si>
    <t>Renteria Ibarra Jesus</t>
  </si>
  <si>
    <t>REIJ700102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</si>
  <si>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</si>
  <si>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</si>
  <si>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</si>
  <si>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</si>
  <si>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</si>
  <si>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</si>
  <si>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</si>
  <si>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</si>
  <si>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</si>
  <si>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</si>
  <si>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</si>
  <si>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</si>
  <si>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</si>
  <si>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</si>
  <si>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</si>
  <si>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</si>
  <si>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</si>
  <si>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</si>
  <si>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</si>
  <si>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</si>
  <si>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</si>
  <si>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</si>
  <si>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</si>
  <si>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</si>
  <si>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</si>
  <si>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</si>
  <si>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</si>
  <si>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</si>
  <si>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</si>
  <si>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</si>
  <si>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</si>
  <si>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</si>
  <si>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</si>
  <si>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</si>
  <si>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</si>
  <si>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</si>
  <si>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</si>
  <si>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</si>
  <si>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</si>
  <si>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</si>
  <si>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</si>
  <si>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</si>
  <si>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</si>
  <si>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</si>
  <si>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</si>
  <si>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</si>
  <si>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</si>
  <si>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</si>
  <si>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</si>
  <si>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</si>
  <si>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</si>
  <si>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</si>
  <si>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</si>
  <si>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</si>
  <si>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</si>
  <si>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</si>
  <si>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</si>
  <si>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</si>
  <si>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</si>
  <si>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</si>
  <si>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</si>
  <si>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</si>
  <si>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</si>
  <si>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</si>
  <si>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</si>
  <si>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</si>
  <si>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</si>
  <si>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</si>
  <si>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</si>
  <si>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</si>
  <si>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</si>
  <si>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Velazquez Diaz Ma Teresa</t>
  </si>
  <si>
    <t>VEDT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</si>
  <si>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</si>
  <si>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</si>
  <si>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</si>
  <si>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</si>
  <si>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</si>
  <si>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</si>
  <si>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Mora Lazacano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</si>
  <si>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</si>
  <si>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</si>
  <si>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</si>
  <si>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</si>
  <si>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</si>
  <si>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</si>
  <si>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</si>
  <si>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LAFM560406</t>
  </si>
  <si>
    <t>LOEA780724</t>
  </si>
  <si>
    <t>Rocha Perfecto Humberto Alejandro</t>
  </si>
  <si>
    <t>Trejo Ortiz Eriko Eduardo</t>
  </si>
  <si>
    <t>TEOE761209</t>
  </si>
  <si>
    <t>BACL8603068Y8</t>
  </si>
  <si>
    <t>BIPM-710201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</si>
  <si>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</si>
  <si>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</si>
  <si>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</si>
  <si>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</si>
  <si>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</si>
  <si>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</si>
  <si>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CAHJ-701220</t>
  </si>
  <si>
    <t>Valdez Perez Alejandro</t>
  </si>
  <si>
    <t>VAPA710710</t>
  </si>
  <si>
    <t>Viramontes Nava Jonathan Javier</t>
  </si>
  <si>
    <t>VINJ890326LLA</t>
  </si>
  <si>
    <t>Lazcano Florez Miguel</t>
  </si>
  <si>
    <t>Villaseñor Salinas Everardo</t>
  </si>
  <si>
    <t>VISE501025</t>
  </si>
  <si>
    <t>delegado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</si>
  <si>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</si>
  <si>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</si>
  <si>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</si>
  <si>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</si>
  <si>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</si>
  <si>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</si>
  <si>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NOMINA CORRESPONDIENTE A LA 2DA QUINCENA DE MARZO 2015</t>
  </si>
  <si>
    <t>Torres Hernandez Miguel</t>
  </si>
  <si>
    <t>TOHM670302</t>
  </si>
  <si>
    <t>Mora Rivera Benjamin</t>
  </si>
  <si>
    <t>MORB510518</t>
  </si>
  <si>
    <t>Lopez Velasco Ruben</t>
  </si>
  <si>
    <t>LOVR630324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</si>
</sst>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095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33" fillId="0" borderId="25" xfId="53" applyFont="1" applyFill="1" applyBorder="1" applyAlignment="1">
      <alignment horizontal="left"/>
      <protection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8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55" fillId="0" borderId="58" xfId="0" applyNumberFormat="1" applyFont="1" applyFill="1" applyBorder="1" applyAlignment="1">
      <alignment/>
    </xf>
    <xf numFmtId="0" fontId="43" fillId="0" borderId="58" xfId="0" applyNumberFormat="1" applyFont="1" applyFill="1" applyBorder="1" applyAlignment="1">
      <alignment horizontal="center"/>
    </xf>
    <xf numFmtId="164" fontId="43" fillId="0" borderId="58" xfId="0" applyNumberFormat="1" applyFont="1" applyFill="1" applyBorder="1" applyAlignment="1">
      <alignment/>
    </xf>
    <xf numFmtId="164" fontId="14" fillId="0" borderId="58" xfId="0" applyNumberFormat="1" applyFont="1" applyFill="1" applyBorder="1" applyAlignment="1">
      <alignment/>
    </xf>
    <xf numFmtId="0" fontId="60" fillId="12" borderId="58" xfId="0" applyFont="1" applyFill="1" applyBorder="1" applyAlignment="1">
      <alignment/>
    </xf>
    <xf numFmtId="164" fontId="3" fillId="12" borderId="58" xfId="0" applyNumberFormat="1" applyFont="1" applyFill="1" applyBorder="1" applyAlignment="1">
      <alignment/>
    </xf>
    <xf numFmtId="164" fontId="12" fillId="12" borderId="58" xfId="0" applyNumberFormat="1" applyFont="1" applyFill="1" applyBorder="1" applyAlignment="1">
      <alignment/>
    </xf>
    <xf numFmtId="0" fontId="14" fillId="12" borderId="58" xfId="0" applyNumberFormat="1" applyFont="1" applyFill="1" applyBorder="1" applyAlignment="1">
      <alignment horizontal="center"/>
    </xf>
    <xf numFmtId="164" fontId="59" fillId="12" borderId="58" xfId="0" applyNumberFormat="1" applyFont="1" applyFill="1" applyBorder="1" applyAlignment="1">
      <alignment/>
    </xf>
    <xf numFmtId="164" fontId="55" fillId="12" borderId="58" xfId="0" applyNumberFormat="1" applyFont="1" applyFill="1" applyBorder="1" applyAlignment="1">
      <alignment/>
    </xf>
    <xf numFmtId="0" fontId="43" fillId="12" borderId="58" xfId="0" applyNumberFormat="1" applyFont="1" applyFill="1" applyBorder="1" applyAlignment="1">
      <alignment horizontal="center"/>
    </xf>
    <xf numFmtId="0" fontId="43" fillId="35" borderId="58" xfId="0" applyNumberFormat="1" applyFont="1" applyFill="1" applyBorder="1" applyAlignment="1">
      <alignment horizontal="center"/>
    </xf>
    <xf numFmtId="164" fontId="43" fillId="35" borderId="58" xfId="0" applyNumberFormat="1" applyFont="1" applyFill="1" applyBorder="1" applyAlignment="1">
      <alignment/>
    </xf>
    <xf numFmtId="0" fontId="60" fillId="42" borderId="58" xfId="0" applyFont="1" applyFill="1" applyBorder="1" applyAlignment="1">
      <alignment/>
    </xf>
    <xf numFmtId="164" fontId="3" fillId="42" borderId="58" xfId="0" applyNumberFormat="1" applyFont="1" applyFill="1" applyBorder="1" applyAlignment="1">
      <alignment/>
    </xf>
    <xf numFmtId="0" fontId="71" fillId="42" borderId="58" xfId="0" applyFont="1" applyFill="1" applyBorder="1" applyAlignment="1">
      <alignment/>
    </xf>
    <xf numFmtId="0" fontId="14" fillId="42" borderId="58" xfId="0" applyNumberFormat="1" applyFont="1" applyFill="1" applyBorder="1" applyAlignment="1">
      <alignment horizontal="center"/>
    </xf>
    <xf numFmtId="164" fontId="14" fillId="42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wrapText="1"/>
    </xf>
    <xf numFmtId="164" fontId="10" fillId="12" borderId="58" xfId="0" applyNumberFormat="1" applyFont="1" applyFill="1" applyBorder="1" applyAlignment="1">
      <alignment/>
    </xf>
    <xf numFmtId="0" fontId="42" fillId="0" borderId="58" xfId="0" applyNumberFormat="1" applyFont="1" applyFill="1" applyBorder="1" applyAlignment="1">
      <alignment horizontal="center"/>
    </xf>
    <xf numFmtId="0" fontId="23" fillId="35" borderId="58" xfId="0" applyFont="1" applyFill="1" applyBorder="1" applyAlignment="1">
      <alignment/>
    </xf>
    <xf numFmtId="164" fontId="0" fillId="35" borderId="58" xfId="0" applyNumberFormat="1" applyFill="1" applyBorder="1" applyAlignment="1">
      <alignment/>
    </xf>
    <xf numFmtId="0" fontId="0" fillId="35" borderId="58" xfId="0" applyNumberFormat="1" applyFill="1" applyBorder="1" applyAlignment="1">
      <alignment horizontal="center"/>
    </xf>
    <xf numFmtId="164" fontId="0" fillId="35" borderId="58" xfId="0" applyNumberFormat="1" applyFill="1" applyBorder="1" applyAlignment="1">
      <alignment wrapText="1"/>
    </xf>
    <xf numFmtId="0" fontId="12" fillId="0" borderId="58" xfId="53" applyFont="1" applyFill="1" applyBorder="1" applyAlignment="1">
      <alignment horizontal="left"/>
      <protection/>
    </xf>
    <xf numFmtId="0" fontId="22" fillId="35" borderId="58" xfId="0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74" fillId="12" borderId="58" xfId="0" applyNumberFormat="1" applyFont="1" applyFill="1" applyBorder="1" applyAlignment="1">
      <alignment/>
    </xf>
    <xf numFmtId="0" fontId="60" fillId="6" borderId="58" xfId="0" applyFont="1" applyFill="1" applyBorder="1" applyAlignment="1">
      <alignment/>
    </xf>
    <xf numFmtId="164" fontId="4" fillId="6" borderId="58" xfId="0" applyNumberFormat="1" applyFont="1" applyFill="1" applyBorder="1" applyAlignment="1">
      <alignment/>
    </xf>
    <xf numFmtId="164" fontId="50" fillId="6" borderId="58" xfId="0" applyNumberFormat="1" applyFont="1" applyFill="1" applyBorder="1" applyAlignment="1">
      <alignment/>
    </xf>
    <xf numFmtId="0" fontId="74" fillId="6" borderId="58" xfId="0" applyNumberFormat="1" applyFont="1" applyFill="1" applyBorder="1" applyAlignment="1">
      <alignment horizontal="center"/>
    </xf>
    <xf numFmtId="164" fontId="74" fillId="6" borderId="58" xfId="0" applyNumberFormat="1" applyFont="1" applyFill="1" applyBorder="1" applyAlignment="1">
      <alignment/>
    </xf>
    <xf numFmtId="164" fontId="10" fillId="6" borderId="58" xfId="0" applyNumberFormat="1" applyFont="1" applyFill="1" applyBorder="1" applyAlignment="1">
      <alignment/>
    </xf>
    <xf numFmtId="164" fontId="3" fillId="6" borderId="58" xfId="0" applyNumberFormat="1" applyFont="1" applyFill="1" applyBorder="1" applyAlignment="1">
      <alignment/>
    </xf>
    <xf numFmtId="164" fontId="55" fillId="6" borderId="58" xfId="0" applyNumberFormat="1" applyFont="1" applyFill="1" applyBorder="1" applyAlignment="1">
      <alignment/>
    </xf>
    <xf numFmtId="0" fontId="43" fillId="6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44" fillId="0" borderId="58" xfId="0" applyFont="1" applyBorder="1" applyAlignment="1">
      <alignment/>
    </xf>
    <xf numFmtId="0" fontId="3" fillId="0" borderId="58" xfId="0" applyFont="1" applyBorder="1" applyAlignment="1">
      <alignment/>
    </xf>
    <xf numFmtId="164" fontId="12" fillId="6" borderId="58" xfId="0" applyNumberFormat="1" applyFont="1" applyFill="1" applyBorder="1" applyAlignment="1">
      <alignment/>
    </xf>
    <xf numFmtId="0" fontId="14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164" fontId="4" fillId="12" borderId="58" xfId="0" applyNumberFormat="1" applyFont="1" applyFill="1" applyBorder="1" applyAlignment="1">
      <alignment horizontal="right"/>
    </xf>
    <xf numFmtId="0" fontId="4" fillId="35" borderId="58" xfId="0" applyFont="1" applyFill="1" applyBorder="1" applyAlignment="1">
      <alignment/>
    </xf>
    <xf numFmtId="164" fontId="9" fillId="12" borderId="58" xfId="0" applyNumberFormat="1" applyFont="1" applyFill="1" applyBorder="1" applyAlignment="1">
      <alignment/>
    </xf>
    <xf numFmtId="164" fontId="9" fillId="6" borderId="58" xfId="0" applyNumberFormat="1" applyFont="1" applyFill="1" applyBorder="1" applyAlignment="1">
      <alignment/>
    </xf>
    <xf numFmtId="0" fontId="10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164" fontId="14" fillId="4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 wrapText="1"/>
    </xf>
    <xf numFmtId="164" fontId="12" fillId="1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 wrapText="1"/>
    </xf>
    <xf numFmtId="164" fontId="12" fillId="42" borderId="58" xfId="0" applyNumberFormat="1" applyFont="1" applyFill="1" applyBorder="1" applyAlignment="1">
      <alignment/>
    </xf>
    <xf numFmtId="164" fontId="12" fillId="6" borderId="58" xfId="0" applyNumberFormat="1" applyFont="1" applyFill="1" applyBorder="1" applyAlignment="1">
      <alignment wrapText="1"/>
    </xf>
    <xf numFmtId="0" fontId="12" fillId="0" borderId="58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8" xfId="50" applyFont="1" applyFill="1" applyBorder="1" applyAlignment="1">
      <alignment horizontal="centerContinuous" wrapText="1"/>
    </xf>
    <xf numFmtId="0" fontId="27" fillId="0" borderId="58" xfId="0" applyFont="1" applyFill="1" applyBorder="1" applyAlignment="1">
      <alignment/>
    </xf>
    <xf numFmtId="44" fontId="77" fillId="33" borderId="58" xfId="50" applyFont="1" applyFill="1" applyBorder="1" applyAlignment="1">
      <alignment horizontal="centerContinuous" wrapText="1"/>
    </xf>
    <xf numFmtId="164" fontId="27" fillId="0" borderId="5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47" fillId="0" borderId="22" xfId="0" applyNumberFormat="1" applyFont="1" applyFill="1" applyBorder="1" applyAlignment="1">
      <alignment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8" xfId="0" applyNumberFormat="1" applyFont="1" applyFill="1" applyBorder="1" applyAlignment="1">
      <alignment/>
    </xf>
    <xf numFmtId="164" fontId="48" fillId="6" borderId="58" xfId="0" applyNumberFormat="1" applyFont="1" applyFill="1" applyBorder="1" applyAlignment="1">
      <alignment/>
    </xf>
    <xf numFmtId="164" fontId="1" fillId="6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0" fillId="35" borderId="60" xfId="0" applyFont="1" applyFill="1" applyBorder="1" applyAlignment="1">
      <alignment/>
    </xf>
    <xf numFmtId="164" fontId="3" fillId="35" borderId="60" xfId="0" applyNumberFormat="1" applyFont="1" applyFill="1" applyBorder="1" applyAlignment="1">
      <alignment/>
    </xf>
    <xf numFmtId="0" fontId="71" fillId="35" borderId="60" xfId="0" applyFont="1" applyFill="1" applyBorder="1" applyAlignment="1">
      <alignment/>
    </xf>
    <xf numFmtId="164" fontId="12" fillId="35" borderId="60" xfId="0" applyNumberFormat="1" applyFont="1" applyFill="1" applyBorder="1" applyAlignment="1">
      <alignment/>
    </xf>
    <xf numFmtId="0" fontId="14" fillId="35" borderId="60" xfId="0" applyNumberFormat="1" applyFont="1" applyFill="1" applyBorder="1" applyAlignment="1">
      <alignment horizontal="center"/>
    </xf>
    <xf numFmtId="164" fontId="14" fillId="35" borderId="60" xfId="0" applyNumberFormat="1" applyFont="1" applyFill="1" applyBorder="1" applyAlignment="1">
      <alignment/>
    </xf>
    <xf numFmtId="164" fontId="27" fillId="35" borderId="58" xfId="0" applyNumberFormat="1" applyFont="1" applyFill="1" applyBorder="1" applyAlignment="1">
      <alignment/>
    </xf>
    <xf numFmtId="0" fontId="70" fillId="0" borderId="58" xfId="0" applyFont="1" applyFill="1" applyBorder="1" applyAlignment="1">
      <alignment/>
    </xf>
    <xf numFmtId="164" fontId="70" fillId="0" borderId="58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 wrapText="1"/>
    </xf>
    <xf numFmtId="0" fontId="0" fillId="0" borderId="58" xfId="0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0" fontId="27" fillId="39" borderId="58" xfId="0" applyFont="1" applyFill="1" applyBorder="1" applyAlignment="1">
      <alignment/>
    </xf>
    <xf numFmtId="0" fontId="14" fillId="39" borderId="58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0" fontId="26" fillId="12" borderId="58" xfId="0" applyFont="1" applyFill="1" applyBorder="1" applyAlignment="1">
      <alignment/>
    </xf>
    <xf numFmtId="164" fontId="14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 wrapText="1"/>
    </xf>
    <xf numFmtId="0" fontId="8" fillId="12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/>
    </xf>
    <xf numFmtId="164" fontId="11" fillId="0" borderId="58" xfId="0" applyNumberFormat="1" applyFont="1" applyFill="1" applyBorder="1" applyAlignment="1">
      <alignment/>
    </xf>
    <xf numFmtId="0" fontId="76" fillId="0" borderId="58" xfId="0" applyFont="1" applyFill="1" applyBorder="1" applyAlignment="1">
      <alignment/>
    </xf>
    <xf numFmtId="164" fontId="59" fillId="41" borderId="58" xfId="0" applyNumberFormat="1" applyFont="1" applyFill="1" applyBorder="1" applyAlignment="1">
      <alignment/>
    </xf>
    <xf numFmtId="164" fontId="59" fillId="11" borderId="58" xfId="0" applyNumberFormat="1" applyFont="1" applyFill="1" applyBorder="1" applyAlignment="1">
      <alignment/>
    </xf>
    <xf numFmtId="164" fontId="1" fillId="5" borderId="58" xfId="0" applyNumberFormat="1" applyFont="1" applyFill="1" applyBorder="1" applyAlignment="1">
      <alignment/>
    </xf>
    <xf numFmtId="164" fontId="9" fillId="16" borderId="58" xfId="0" applyNumberFormat="1" applyFont="1" applyFill="1" applyBorder="1" applyAlignment="1">
      <alignment/>
    </xf>
    <xf numFmtId="164" fontId="14" fillId="10" borderId="58" xfId="0" applyNumberFormat="1" applyFont="1" applyFill="1" applyBorder="1" applyAlignment="1">
      <alignment/>
    </xf>
    <xf numFmtId="0" fontId="60" fillId="0" borderId="58" xfId="0" applyFont="1" applyFill="1" applyBorder="1" applyAlignment="1">
      <alignment/>
    </xf>
    <xf numFmtId="164" fontId="10" fillId="0" borderId="58" xfId="0" applyNumberFormat="1" applyFont="1" applyFill="1" applyBorder="1" applyAlignment="1">
      <alignment/>
    </xf>
    <xf numFmtId="0" fontId="58" fillId="0" borderId="58" xfId="0" applyFont="1" applyFill="1" applyBorder="1" applyAlignment="1">
      <alignment/>
    </xf>
    <xf numFmtId="164" fontId="75" fillId="0" borderId="58" xfId="0" applyNumberFormat="1" applyFont="1" applyFill="1" applyBorder="1" applyAlignment="1">
      <alignment/>
    </xf>
    <xf numFmtId="0" fontId="75" fillId="0" borderId="58" xfId="0" applyNumberFormat="1" applyFont="1" applyFill="1" applyBorder="1" applyAlignment="1">
      <alignment horizontal="center"/>
    </xf>
    <xf numFmtId="164" fontId="75" fillId="0" borderId="58" xfId="0" applyNumberFormat="1" applyFont="1" applyFill="1" applyBorder="1" applyAlignment="1">
      <alignment horizontal="center"/>
    </xf>
    <xf numFmtId="0" fontId="75" fillId="0" borderId="58" xfId="0" applyFont="1" applyFill="1" applyBorder="1" applyAlignment="1">
      <alignment/>
    </xf>
    <xf numFmtId="0" fontId="60" fillId="41" borderId="58" xfId="0" applyFont="1" applyFill="1" applyBorder="1" applyAlignment="1">
      <alignment/>
    </xf>
    <xf numFmtId="164" fontId="4" fillId="41" borderId="58" xfId="0" applyNumberFormat="1" applyFont="1" applyFill="1" applyBorder="1" applyAlignment="1">
      <alignment/>
    </xf>
    <xf numFmtId="164" fontId="9" fillId="41" borderId="58" xfId="0" applyNumberFormat="1" applyFont="1" applyFill="1" applyBorder="1" applyAlignment="1">
      <alignment/>
    </xf>
    <xf numFmtId="164" fontId="12" fillId="41" borderId="58" xfId="0" applyNumberFormat="1" applyFont="1" applyFill="1" applyBorder="1" applyAlignment="1">
      <alignment/>
    </xf>
    <xf numFmtId="0" fontId="14" fillId="41" borderId="58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164" fontId="4" fillId="33" borderId="62" xfId="0" applyNumberFormat="1" applyFont="1" applyFill="1" applyBorder="1" applyAlignment="1">
      <alignment horizontal="centerContinuous" wrapText="1"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44" fontId="27" fillId="0" borderId="58" xfId="0" applyNumberFormat="1" applyFont="1" applyFill="1" applyBorder="1" applyAlignment="1">
      <alignment/>
    </xf>
    <xf numFmtId="164" fontId="43" fillId="41" borderId="58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8" xfId="0" applyFont="1" applyFill="1" applyBorder="1" applyAlignment="1" quotePrefix="1">
      <alignment/>
    </xf>
    <xf numFmtId="49" fontId="3" fillId="0" borderId="58" xfId="0" applyNumberFormat="1" applyFont="1" applyFill="1" applyBorder="1" applyAlignment="1" quotePrefix="1">
      <alignment/>
    </xf>
    <xf numFmtId="49" fontId="3" fillId="0" borderId="58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8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3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773"/>
  <sheetViews>
    <sheetView zoomScaleSheetLayoutView="100" workbookViewId="0" topLeftCell="A193">
      <selection activeCell="B202" sqref="B202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8" customWidth="1"/>
    <col min="4" max="4" width="12.140625" style="1" customWidth="1"/>
    <col min="5" max="5" width="4.421875" style="323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9" t="s">
        <v>869</v>
      </c>
      <c r="D1" s="4"/>
      <c r="E1" s="316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73</v>
      </c>
      <c r="C2" s="413"/>
      <c r="D2" s="7"/>
      <c r="E2" s="317"/>
      <c r="F2" s="7"/>
      <c r="G2" s="7"/>
      <c r="H2" s="7"/>
      <c r="I2" s="8"/>
      <c r="J2" s="9"/>
      <c r="K2" s="7"/>
      <c r="L2" s="8"/>
      <c r="M2" s="7"/>
      <c r="N2" s="7"/>
      <c r="O2" s="402" t="s">
        <v>1294</v>
      </c>
    </row>
    <row r="3" spans="1:15" ht="21" customHeight="1">
      <c r="A3" s="10"/>
      <c r="B3" s="44"/>
      <c r="C3" s="414"/>
      <c r="D3" s="95" t="s">
        <v>1462</v>
      </c>
      <c r="E3" s="318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1" customFormat="1" ht="28.5" customHeight="1" thickBot="1">
      <c r="A4" s="288" t="s">
        <v>501</v>
      </c>
      <c r="B4" s="289" t="s">
        <v>502</v>
      </c>
      <c r="C4" s="415" t="s">
        <v>1</v>
      </c>
      <c r="D4" s="289" t="s">
        <v>500</v>
      </c>
      <c r="E4" s="315" t="s">
        <v>511</v>
      </c>
      <c r="F4" s="42" t="s">
        <v>497</v>
      </c>
      <c r="G4" s="42" t="s">
        <v>498</v>
      </c>
      <c r="H4" s="26" t="s">
        <v>33</v>
      </c>
      <c r="I4" s="26" t="s">
        <v>499</v>
      </c>
      <c r="J4" s="42" t="s">
        <v>17</v>
      </c>
      <c r="K4" s="42" t="s">
        <v>18</v>
      </c>
      <c r="L4" s="42" t="s">
        <v>507</v>
      </c>
      <c r="M4" s="42" t="s">
        <v>30</v>
      </c>
      <c r="N4" s="42" t="s">
        <v>503</v>
      </c>
      <c r="O4" s="290" t="s">
        <v>19</v>
      </c>
    </row>
    <row r="5" spans="1:15" ht="30" customHeight="1" thickTop="1">
      <c r="A5" s="99" t="s">
        <v>1174</v>
      </c>
      <c r="B5" s="81"/>
      <c r="C5" s="416"/>
      <c r="D5" s="81"/>
      <c r="E5" s="319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639</v>
      </c>
      <c r="C6" s="286" t="s">
        <v>774</v>
      </c>
      <c r="D6" s="468" t="s">
        <v>76</v>
      </c>
      <c r="E6" s="321">
        <v>15</v>
      </c>
      <c r="F6" s="191">
        <v>14325</v>
      </c>
      <c r="G6" s="191">
        <v>0</v>
      </c>
      <c r="H6" s="191">
        <v>0</v>
      </c>
      <c r="I6" s="191">
        <v>2500</v>
      </c>
      <c r="J6" s="191">
        <v>2601</v>
      </c>
      <c r="K6" s="191">
        <v>0</v>
      </c>
      <c r="L6" s="191">
        <v>3000</v>
      </c>
      <c r="M6" s="191">
        <v>0</v>
      </c>
      <c r="N6" s="191">
        <f>F6+G6+H6+I6-J6+K6-L6+M6</f>
        <v>11224</v>
      </c>
      <c r="O6" s="29"/>
    </row>
    <row r="7" spans="1:15" ht="38.25" customHeight="1">
      <c r="A7" s="196">
        <v>110008</v>
      </c>
      <c r="B7" s="189" t="s">
        <v>640</v>
      </c>
      <c r="C7" s="286" t="s">
        <v>775</v>
      </c>
      <c r="D7" s="468" t="s">
        <v>76</v>
      </c>
      <c r="E7" s="321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3000</v>
      </c>
      <c r="M7" s="191">
        <v>0</v>
      </c>
      <c r="N7" s="191">
        <f aca="true" t="shared" si="0" ref="N7:N15">F7+G7+H7+I7-J7+K7-L7+M7</f>
        <v>8724</v>
      </c>
      <c r="O7" s="29"/>
    </row>
    <row r="8" spans="1:15" ht="38.25" customHeight="1">
      <c r="A8" s="196">
        <v>110009</v>
      </c>
      <c r="B8" s="189" t="s">
        <v>643</v>
      </c>
      <c r="C8" s="286" t="s">
        <v>776</v>
      </c>
      <c r="D8" s="468" t="s">
        <v>76</v>
      </c>
      <c r="E8" s="321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641</v>
      </c>
      <c r="C9" s="286" t="s">
        <v>642</v>
      </c>
      <c r="D9" s="468" t="s">
        <v>76</v>
      </c>
      <c r="E9" s="321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646</v>
      </c>
      <c r="C10" s="286" t="s">
        <v>647</v>
      </c>
      <c r="D10" s="468" t="s">
        <v>76</v>
      </c>
      <c r="E10" s="321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644</v>
      </c>
      <c r="C11" s="286" t="s">
        <v>777</v>
      </c>
      <c r="D11" s="468" t="s">
        <v>76</v>
      </c>
      <c r="E11" s="32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645</v>
      </c>
      <c r="C12" s="286" t="s">
        <v>778</v>
      </c>
      <c r="D12" s="468" t="s">
        <v>76</v>
      </c>
      <c r="E12" s="321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2000</v>
      </c>
      <c r="M12" s="191">
        <v>0</v>
      </c>
      <c r="N12" s="191">
        <f t="shared" si="0"/>
        <v>9724</v>
      </c>
      <c r="O12" s="14"/>
    </row>
    <row r="13" spans="1:15" ht="38.25" customHeight="1">
      <c r="A13" s="170">
        <v>110014</v>
      </c>
      <c r="B13" s="189" t="s">
        <v>638</v>
      </c>
      <c r="C13" s="286" t="s">
        <v>772</v>
      </c>
      <c r="D13" s="408" t="s">
        <v>74</v>
      </c>
      <c r="E13" s="314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3200</v>
      </c>
      <c r="M13" s="191">
        <v>0</v>
      </c>
      <c r="N13" s="191">
        <f t="shared" si="0"/>
        <v>8524</v>
      </c>
      <c r="O13" s="29"/>
    </row>
    <row r="14" spans="1:15" ht="38.25" customHeight="1">
      <c r="A14" s="170">
        <v>110015</v>
      </c>
      <c r="B14" s="189" t="s">
        <v>595</v>
      </c>
      <c r="C14" s="286" t="s">
        <v>773</v>
      </c>
      <c r="D14" s="408" t="s">
        <v>74</v>
      </c>
      <c r="E14" s="314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3500</v>
      </c>
      <c r="M14" s="191">
        <v>0</v>
      </c>
      <c r="N14" s="191">
        <f t="shared" si="0"/>
        <v>8224</v>
      </c>
      <c r="O14" s="14"/>
    </row>
    <row r="15" spans="1:15" ht="38.25" customHeight="1">
      <c r="A15" s="170">
        <v>110016</v>
      </c>
      <c r="B15" s="189" t="s">
        <v>1463</v>
      </c>
      <c r="C15" s="286" t="s">
        <v>1464</v>
      </c>
      <c r="D15" s="408" t="s">
        <v>76</v>
      </c>
      <c r="E15" s="314">
        <v>15</v>
      </c>
      <c r="F15" s="191">
        <v>14325</v>
      </c>
      <c r="G15" s="191">
        <v>0</v>
      </c>
      <c r="H15" s="191">
        <v>0</v>
      </c>
      <c r="I15" s="191">
        <v>11724</v>
      </c>
      <c r="J15" s="191">
        <v>2601</v>
      </c>
      <c r="K15" s="191">
        <v>0</v>
      </c>
      <c r="L15" s="191">
        <v>0</v>
      </c>
      <c r="M15" s="191">
        <v>0</v>
      </c>
      <c r="N15" s="191">
        <f t="shared" si="0"/>
        <v>23448</v>
      </c>
      <c r="O15" s="14"/>
    </row>
    <row r="16" spans="1:15" ht="24.75" customHeight="1">
      <c r="A16" s="603" t="s">
        <v>70</v>
      </c>
      <c r="B16" s="616"/>
      <c r="C16" s="605"/>
      <c r="D16" s="621"/>
      <c r="E16" s="622"/>
      <c r="F16" s="620">
        <f>SUM(F6:F15)</f>
        <v>128925</v>
      </c>
      <c r="G16" s="620">
        <f aca="true" t="shared" si="1" ref="G16:N16">SUM(G6:G15)</f>
        <v>0</v>
      </c>
      <c r="H16" s="620">
        <f t="shared" si="1"/>
        <v>0</v>
      </c>
      <c r="I16" s="620">
        <f t="shared" si="1"/>
        <v>14224</v>
      </c>
      <c r="J16" s="620">
        <f t="shared" si="1"/>
        <v>23409</v>
      </c>
      <c r="K16" s="620">
        <f t="shared" si="1"/>
        <v>0</v>
      </c>
      <c r="L16" s="620">
        <f t="shared" si="1"/>
        <v>14700</v>
      </c>
      <c r="M16" s="620">
        <f t="shared" si="1"/>
        <v>0</v>
      </c>
      <c r="N16" s="620">
        <f t="shared" si="1"/>
        <v>105040</v>
      </c>
      <c r="O16" s="609"/>
    </row>
    <row r="17" spans="1:15" s="23" customFormat="1" ht="24.75" customHeight="1">
      <c r="A17" s="56"/>
      <c r="B17" s="181" t="s">
        <v>31</v>
      </c>
      <c r="C17" s="419"/>
      <c r="D17" s="195"/>
      <c r="E17" s="324"/>
      <c r="F17" s="207">
        <f aca="true" t="shared" si="2" ref="F17:N17">F16</f>
        <v>128925</v>
      </c>
      <c r="G17" s="207">
        <f t="shared" si="2"/>
        <v>0</v>
      </c>
      <c r="H17" s="207">
        <f t="shared" si="2"/>
        <v>0</v>
      </c>
      <c r="I17" s="207">
        <f t="shared" si="2"/>
        <v>14224</v>
      </c>
      <c r="J17" s="207">
        <f t="shared" si="2"/>
        <v>23409</v>
      </c>
      <c r="K17" s="207">
        <f t="shared" si="2"/>
        <v>0</v>
      </c>
      <c r="L17" s="207">
        <f t="shared" si="2"/>
        <v>14700</v>
      </c>
      <c r="M17" s="207">
        <f t="shared" si="2"/>
        <v>0</v>
      </c>
      <c r="N17" s="207">
        <f t="shared" si="2"/>
        <v>105040</v>
      </c>
      <c r="O17" s="58"/>
    </row>
    <row r="18" spans="1:15" ht="20.25" customHeight="1">
      <c r="A18" s="451"/>
      <c r="B18" s="452"/>
      <c r="C18" s="452"/>
      <c r="D18" s="452" t="s">
        <v>540</v>
      </c>
      <c r="E18" s="453"/>
      <c r="F18" s="452"/>
      <c r="G18" s="452"/>
      <c r="H18" s="452"/>
      <c r="J18" s="457" t="s">
        <v>541</v>
      </c>
      <c r="K18" s="452"/>
      <c r="L18" s="452"/>
      <c r="N18" s="452" t="s">
        <v>541</v>
      </c>
      <c r="O18" s="454"/>
    </row>
    <row r="19" spans="1:15" s="187" customFormat="1" ht="10.5" customHeight="1">
      <c r="A19" s="451"/>
      <c r="B19" s="452"/>
      <c r="C19" s="452"/>
      <c r="D19" s="452"/>
      <c r="E19" s="453"/>
      <c r="F19" s="452"/>
      <c r="G19" s="452"/>
      <c r="H19" s="452"/>
      <c r="I19" s="452"/>
      <c r="J19" s="451"/>
      <c r="K19" s="452"/>
      <c r="L19" s="451"/>
      <c r="M19" s="452"/>
      <c r="N19" s="452"/>
      <c r="O19" s="455"/>
    </row>
    <row r="20" spans="1:15" s="187" customFormat="1" ht="20.25" customHeight="1">
      <c r="A20" s="451" t="s">
        <v>549</v>
      </c>
      <c r="B20" s="452"/>
      <c r="C20" s="452" t="s">
        <v>829</v>
      </c>
      <c r="D20" s="452"/>
      <c r="E20" s="453"/>
      <c r="F20" s="452"/>
      <c r="G20" s="452"/>
      <c r="H20" s="452"/>
      <c r="J20" s="457" t="s">
        <v>629</v>
      </c>
      <c r="K20" s="452"/>
      <c r="L20" s="451"/>
      <c r="M20" s="452" t="s">
        <v>630</v>
      </c>
      <c r="N20" s="452"/>
      <c r="O20" s="455"/>
    </row>
    <row r="21" spans="1:15" ht="20.25" customHeight="1">
      <c r="A21" s="451"/>
      <c r="B21" s="452"/>
      <c r="C21" s="452" t="s">
        <v>831</v>
      </c>
      <c r="D21" s="452"/>
      <c r="E21" s="453"/>
      <c r="F21" s="452"/>
      <c r="G21" s="452"/>
      <c r="H21" s="452"/>
      <c r="J21" s="456" t="s">
        <v>538</v>
      </c>
      <c r="K21" s="452"/>
      <c r="L21" s="452"/>
      <c r="M21" s="452" t="s">
        <v>539</v>
      </c>
      <c r="N21" s="452"/>
      <c r="O21" s="454"/>
    </row>
    <row r="22" spans="1:15" ht="33.75" customHeight="1">
      <c r="A22" s="183" t="s">
        <v>0</v>
      </c>
      <c r="B22" s="20"/>
      <c r="C22" s="169" t="s">
        <v>869</v>
      </c>
      <c r="D22" s="169"/>
      <c r="E22" s="327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77</v>
      </c>
      <c r="C23" s="413"/>
      <c r="D23" s="7"/>
      <c r="E23" s="317"/>
      <c r="F23" s="7"/>
      <c r="G23" s="7"/>
      <c r="H23" s="7"/>
      <c r="I23" s="8"/>
      <c r="J23" s="7"/>
      <c r="K23" s="7"/>
      <c r="L23" s="8"/>
      <c r="M23" s="7"/>
      <c r="N23" s="7"/>
      <c r="O23" s="402" t="s">
        <v>1295</v>
      </c>
    </row>
    <row r="24" spans="1:15" ht="24.75">
      <c r="A24" s="10"/>
      <c r="B24" s="11"/>
      <c r="C24" s="414"/>
      <c r="D24" s="95" t="s">
        <v>1462</v>
      </c>
      <c r="E24" s="318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1" customFormat="1" ht="37.5" customHeight="1" thickBot="1">
      <c r="A25" s="288" t="s">
        <v>501</v>
      </c>
      <c r="B25" s="289" t="s">
        <v>502</v>
      </c>
      <c r="C25" s="415" t="s">
        <v>1</v>
      </c>
      <c r="D25" s="289" t="s">
        <v>500</v>
      </c>
      <c r="E25" s="328" t="s">
        <v>511</v>
      </c>
      <c r="F25" s="42" t="s">
        <v>497</v>
      </c>
      <c r="G25" s="42" t="s">
        <v>498</v>
      </c>
      <c r="H25" s="26" t="s">
        <v>33</v>
      </c>
      <c r="I25" s="26" t="s">
        <v>499</v>
      </c>
      <c r="J25" s="42" t="s">
        <v>17</v>
      </c>
      <c r="K25" s="42" t="s">
        <v>18</v>
      </c>
      <c r="L25" s="26" t="s">
        <v>507</v>
      </c>
      <c r="M25" s="42" t="s">
        <v>30</v>
      </c>
      <c r="N25" s="42" t="s">
        <v>503</v>
      </c>
      <c r="O25" s="290" t="s">
        <v>19</v>
      </c>
    </row>
    <row r="26" spans="1:15" ht="32.25" customHeight="1" thickTop="1">
      <c r="A26" s="100" t="s">
        <v>78</v>
      </c>
      <c r="B26" s="81"/>
      <c r="C26" s="416"/>
      <c r="D26" s="81"/>
      <c r="E26" s="329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300000</v>
      </c>
      <c r="B27" s="191" t="s">
        <v>648</v>
      </c>
      <c r="C27" s="286" t="s">
        <v>770</v>
      </c>
      <c r="D27" s="408" t="s">
        <v>79</v>
      </c>
      <c r="E27" s="314">
        <v>15</v>
      </c>
      <c r="F27" s="191">
        <v>30570</v>
      </c>
      <c r="G27" s="191">
        <v>0</v>
      </c>
      <c r="H27" s="191">
        <v>0</v>
      </c>
      <c r="I27" s="191">
        <v>0</v>
      </c>
      <c r="J27" s="191">
        <v>7356</v>
      </c>
      <c r="K27" s="191">
        <v>0</v>
      </c>
      <c r="L27" s="191">
        <v>0</v>
      </c>
      <c r="M27" s="191">
        <v>0</v>
      </c>
      <c r="N27" s="191">
        <f>F27+G27+H27+I27-J27+K27-L27+M27</f>
        <v>23214</v>
      </c>
      <c r="O27" s="29"/>
    </row>
    <row r="28" spans="1:15" ht="44.25" customHeight="1">
      <c r="A28" s="197">
        <v>2100101</v>
      </c>
      <c r="B28" s="191" t="s">
        <v>80</v>
      </c>
      <c r="C28" s="286" t="s">
        <v>779</v>
      </c>
      <c r="D28" s="408" t="s">
        <v>2</v>
      </c>
      <c r="E28" s="314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341</v>
      </c>
      <c r="C29" s="286" t="s">
        <v>780</v>
      </c>
      <c r="D29" s="408" t="s">
        <v>2</v>
      </c>
      <c r="E29" s="314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603" t="s">
        <v>70</v>
      </c>
      <c r="B30" s="623"/>
      <c r="C30" s="605"/>
      <c r="D30" s="624"/>
      <c r="E30" s="625"/>
      <c r="F30" s="626">
        <f aca="true" t="shared" si="3" ref="F30:N30">SUM(F27:F29)</f>
        <v>38210</v>
      </c>
      <c r="G30" s="626">
        <f t="shared" si="3"/>
        <v>0</v>
      </c>
      <c r="H30" s="626">
        <f t="shared" si="3"/>
        <v>0</v>
      </c>
      <c r="I30" s="626">
        <f t="shared" si="3"/>
        <v>0</v>
      </c>
      <c r="J30" s="626">
        <f t="shared" si="3"/>
        <v>7996</v>
      </c>
      <c r="K30" s="626">
        <f t="shared" si="3"/>
        <v>0</v>
      </c>
      <c r="L30" s="626">
        <f t="shared" si="3"/>
        <v>0</v>
      </c>
      <c r="M30" s="626">
        <f t="shared" si="3"/>
        <v>0</v>
      </c>
      <c r="N30" s="626">
        <f t="shared" si="3"/>
        <v>30214</v>
      </c>
      <c r="O30" s="616"/>
    </row>
    <row r="31" spans="1:15" ht="32.25" customHeight="1">
      <c r="A31" s="100" t="s">
        <v>83</v>
      </c>
      <c r="B31" s="193"/>
      <c r="C31" s="417"/>
      <c r="D31" s="203"/>
      <c r="E31" s="330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210002</v>
      </c>
      <c r="B32" s="191" t="s">
        <v>649</v>
      </c>
      <c r="C32" s="286" t="s">
        <v>771</v>
      </c>
      <c r="D32" s="469" t="s">
        <v>84</v>
      </c>
      <c r="E32" s="331">
        <v>15</v>
      </c>
      <c r="F32" s="191">
        <v>12070</v>
      </c>
      <c r="G32" s="191">
        <v>0</v>
      </c>
      <c r="H32" s="191">
        <v>0</v>
      </c>
      <c r="I32" s="191">
        <v>0</v>
      </c>
      <c r="J32" s="191">
        <v>2070</v>
      </c>
      <c r="K32" s="191">
        <v>0</v>
      </c>
      <c r="L32" s="191">
        <v>0</v>
      </c>
      <c r="M32" s="191">
        <v>0</v>
      </c>
      <c r="N32" s="191">
        <f>F32+G32+H32+I32-J32+K32-L32+M32</f>
        <v>10000</v>
      </c>
      <c r="O32" s="14"/>
    </row>
    <row r="33" spans="1:15" ht="25.5" customHeight="1">
      <c r="A33" s="603" t="s">
        <v>70</v>
      </c>
      <c r="B33" s="623"/>
      <c r="C33" s="605"/>
      <c r="D33" s="623"/>
      <c r="E33" s="625"/>
      <c r="F33" s="626">
        <f aca="true" t="shared" si="4" ref="F33:N33">F32</f>
        <v>12070</v>
      </c>
      <c r="G33" s="626">
        <f t="shared" si="4"/>
        <v>0</v>
      </c>
      <c r="H33" s="626">
        <f t="shared" si="4"/>
        <v>0</v>
      </c>
      <c r="I33" s="626">
        <f t="shared" si="4"/>
        <v>0</v>
      </c>
      <c r="J33" s="626">
        <f t="shared" si="4"/>
        <v>2070</v>
      </c>
      <c r="K33" s="626">
        <f t="shared" si="4"/>
        <v>0</v>
      </c>
      <c r="L33" s="626">
        <f t="shared" si="4"/>
        <v>0</v>
      </c>
      <c r="M33" s="626">
        <f t="shared" si="4"/>
        <v>0</v>
      </c>
      <c r="N33" s="626">
        <f t="shared" si="4"/>
        <v>10000</v>
      </c>
      <c r="O33" s="616"/>
    </row>
    <row r="34" spans="1:15" ht="25.5" customHeight="1">
      <c r="A34" s="116"/>
      <c r="B34" s="181" t="s">
        <v>31</v>
      </c>
      <c r="C34" s="422"/>
      <c r="D34" s="117"/>
      <c r="E34" s="332"/>
      <c r="F34" s="207">
        <f aca="true" t="shared" si="5" ref="F34:N34">F30+F33</f>
        <v>50280</v>
      </c>
      <c r="G34" s="207">
        <f t="shared" si="5"/>
        <v>0</v>
      </c>
      <c r="H34" s="207">
        <f t="shared" si="5"/>
        <v>0</v>
      </c>
      <c r="I34" s="207">
        <f t="shared" si="5"/>
        <v>0</v>
      </c>
      <c r="J34" s="207">
        <f t="shared" si="5"/>
        <v>10066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 t="shared" si="5"/>
        <v>40214</v>
      </c>
      <c r="O34" s="117"/>
    </row>
    <row r="35" spans="1:15" ht="25.5" customHeight="1">
      <c r="A35" s="118"/>
      <c r="B35" s="119"/>
      <c r="C35" s="423"/>
      <c r="D35" s="119"/>
      <c r="E35" s="3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51"/>
      <c r="B36" s="452"/>
      <c r="C36" s="452"/>
      <c r="D36" s="452" t="s">
        <v>540</v>
      </c>
      <c r="E36" s="453"/>
      <c r="F36" s="452"/>
      <c r="G36" s="452"/>
      <c r="H36" s="452"/>
      <c r="J36" s="457" t="s">
        <v>541</v>
      </c>
      <c r="K36" s="452"/>
      <c r="L36" s="452"/>
      <c r="M36" s="452"/>
      <c r="N36" s="452" t="s">
        <v>541</v>
      </c>
      <c r="O36" s="454"/>
    </row>
    <row r="37" spans="1:15" ht="18.75">
      <c r="A37" s="451"/>
      <c r="B37" s="452"/>
      <c r="C37" s="452"/>
      <c r="D37" s="452"/>
      <c r="E37" s="453"/>
      <c r="F37" s="452"/>
      <c r="G37" s="452"/>
      <c r="H37" s="452"/>
      <c r="J37" s="466"/>
      <c r="K37" s="452"/>
      <c r="L37" s="451"/>
      <c r="M37" s="452"/>
      <c r="N37" s="452"/>
      <c r="O37" s="455"/>
    </row>
    <row r="38" spans="1:15" s="187" customFormat="1" ht="18.75">
      <c r="A38" s="451" t="s">
        <v>549</v>
      </c>
      <c r="B38" s="452"/>
      <c r="C38" s="452" t="s">
        <v>829</v>
      </c>
      <c r="D38" s="452"/>
      <c r="E38" s="453"/>
      <c r="F38" s="452"/>
      <c r="G38" s="452"/>
      <c r="H38" s="452"/>
      <c r="J38" s="457" t="s">
        <v>629</v>
      </c>
      <c r="K38" s="452"/>
      <c r="L38" s="451"/>
      <c r="M38" s="452" t="s">
        <v>630</v>
      </c>
      <c r="N38" s="452"/>
      <c r="O38" s="455"/>
    </row>
    <row r="39" spans="1:15" s="187" customFormat="1" ht="18.75">
      <c r="A39" s="451"/>
      <c r="B39" s="452"/>
      <c r="C39" s="452" t="s">
        <v>831</v>
      </c>
      <c r="D39" s="452"/>
      <c r="E39" s="453"/>
      <c r="F39" s="452"/>
      <c r="G39" s="452"/>
      <c r="H39" s="452"/>
      <c r="J39" s="456" t="s">
        <v>538</v>
      </c>
      <c r="K39" s="452"/>
      <c r="L39" s="452"/>
      <c r="M39" s="452" t="s">
        <v>539</v>
      </c>
      <c r="N39" s="452"/>
      <c r="O39" s="454"/>
    </row>
    <row r="40" spans="1:15" s="187" customFormat="1" ht="18.75">
      <c r="A40" s="184"/>
      <c r="B40" s="185"/>
      <c r="C40" s="420"/>
      <c r="D40" s="185"/>
      <c r="E40" s="325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869</v>
      </c>
      <c r="D41" s="169"/>
      <c r="E41" s="327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13"/>
      <c r="D42" s="7"/>
      <c r="E42" s="317"/>
      <c r="F42" s="7"/>
      <c r="G42" s="7"/>
      <c r="H42" s="7"/>
      <c r="I42" s="8"/>
      <c r="J42" s="7"/>
      <c r="K42" s="7"/>
      <c r="L42" s="8"/>
      <c r="M42" s="7"/>
      <c r="N42" s="7"/>
      <c r="O42" s="402" t="s">
        <v>1296</v>
      </c>
    </row>
    <row r="43" spans="1:15" ht="24.75">
      <c r="A43" s="10"/>
      <c r="B43" s="11"/>
      <c r="C43" s="414"/>
      <c r="D43" s="95" t="s">
        <v>1462</v>
      </c>
      <c r="E43" s="318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1" customFormat="1" ht="37.5" customHeight="1" thickBot="1">
      <c r="A44" s="288" t="s">
        <v>501</v>
      </c>
      <c r="B44" s="289" t="s">
        <v>502</v>
      </c>
      <c r="C44" s="415" t="s">
        <v>1</v>
      </c>
      <c r="D44" s="289" t="s">
        <v>500</v>
      </c>
      <c r="E44" s="378" t="s">
        <v>511</v>
      </c>
      <c r="F44" s="42" t="s">
        <v>497</v>
      </c>
      <c r="G44" s="42" t="s">
        <v>498</v>
      </c>
      <c r="H44" s="26" t="s">
        <v>33</v>
      </c>
      <c r="I44" s="26" t="s">
        <v>499</v>
      </c>
      <c r="J44" s="42" t="s">
        <v>17</v>
      </c>
      <c r="K44" s="42" t="s">
        <v>18</v>
      </c>
      <c r="L44" s="403" t="s">
        <v>507</v>
      </c>
      <c r="M44" s="42" t="s">
        <v>30</v>
      </c>
      <c r="N44" s="42" t="s">
        <v>503</v>
      </c>
      <c r="O44" s="290" t="s">
        <v>19</v>
      </c>
    </row>
    <row r="45" spans="1:15" ht="26.25" customHeight="1" thickTop="1">
      <c r="A45" s="282" t="s">
        <v>3</v>
      </c>
      <c r="B45" s="283"/>
      <c r="C45" s="424"/>
      <c r="D45" s="283"/>
      <c r="E45" s="334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70">
        <v>300000</v>
      </c>
      <c r="B46" s="746" t="s">
        <v>1056</v>
      </c>
      <c r="C46" s="43" t="s">
        <v>1057</v>
      </c>
      <c r="D46" s="408" t="s">
        <v>408</v>
      </c>
      <c r="E46" s="314">
        <v>15</v>
      </c>
      <c r="F46" s="191">
        <v>14325</v>
      </c>
      <c r="G46" s="189">
        <v>0</v>
      </c>
      <c r="H46" s="189">
        <v>0</v>
      </c>
      <c r="I46" s="189">
        <v>0</v>
      </c>
      <c r="J46" s="189">
        <v>2601</v>
      </c>
      <c r="K46" s="189">
        <v>0</v>
      </c>
      <c r="L46" s="189">
        <v>0</v>
      </c>
      <c r="M46" s="189">
        <v>0</v>
      </c>
      <c r="N46" s="189">
        <f>F46+G46+H46+I46-J46+K46-L46+M46</f>
        <v>11724</v>
      </c>
      <c r="O46" s="29"/>
    </row>
    <row r="47" spans="1:15" ht="45" customHeight="1">
      <c r="A47" s="170">
        <v>420002</v>
      </c>
      <c r="B47" s="191" t="s">
        <v>1192</v>
      </c>
      <c r="C47" s="680" t="s">
        <v>1193</v>
      </c>
      <c r="D47" s="408" t="s">
        <v>1194</v>
      </c>
      <c r="E47" s="314">
        <v>15</v>
      </c>
      <c r="F47" s="189">
        <v>5662</v>
      </c>
      <c r="G47" s="189">
        <v>0</v>
      </c>
      <c r="H47" s="189">
        <v>0</v>
      </c>
      <c r="I47" s="189">
        <v>0</v>
      </c>
      <c r="J47" s="189">
        <v>662</v>
      </c>
      <c r="K47" s="189">
        <v>0</v>
      </c>
      <c r="L47" s="189">
        <v>0</v>
      </c>
      <c r="M47" s="189">
        <v>0</v>
      </c>
      <c r="N47" s="189">
        <f>F47+G47+H47+I47-J47+K47-L47+M47</f>
        <v>5000</v>
      </c>
      <c r="O47" s="681"/>
    </row>
    <row r="48" spans="1:15" ht="32.25" customHeight="1">
      <c r="A48" s="603" t="s">
        <v>70</v>
      </c>
      <c r="B48" s="604"/>
      <c r="C48" s="605"/>
      <c r="D48" s="606"/>
      <c r="E48" s="607"/>
      <c r="F48" s="608">
        <f aca="true" t="shared" si="6" ref="F48:N48">SUM(F46:F47)</f>
        <v>19987</v>
      </c>
      <c r="G48" s="608">
        <f t="shared" si="6"/>
        <v>0</v>
      </c>
      <c r="H48" s="608">
        <f t="shared" si="6"/>
        <v>0</v>
      </c>
      <c r="I48" s="608">
        <f t="shared" si="6"/>
        <v>0</v>
      </c>
      <c r="J48" s="608">
        <f t="shared" si="6"/>
        <v>3263</v>
      </c>
      <c r="K48" s="608">
        <f t="shared" si="6"/>
        <v>0</v>
      </c>
      <c r="L48" s="608">
        <f t="shared" si="6"/>
        <v>0</v>
      </c>
      <c r="M48" s="608">
        <f t="shared" si="6"/>
        <v>0</v>
      </c>
      <c r="N48" s="608">
        <f t="shared" si="6"/>
        <v>16724</v>
      </c>
      <c r="O48" s="609"/>
    </row>
    <row r="49" spans="1:15" ht="25.5" customHeight="1">
      <c r="A49" s="116"/>
      <c r="B49" s="181" t="s">
        <v>31</v>
      </c>
      <c r="C49" s="422"/>
      <c r="D49" s="117"/>
      <c r="E49" s="332"/>
      <c r="F49" s="207">
        <f aca="true" t="shared" si="7" ref="F49:N49">F48</f>
        <v>19987</v>
      </c>
      <c r="G49" s="207">
        <f t="shared" si="7"/>
        <v>0</v>
      </c>
      <c r="H49" s="207">
        <f t="shared" si="7"/>
        <v>0</v>
      </c>
      <c r="I49" s="207">
        <f t="shared" si="7"/>
        <v>0</v>
      </c>
      <c r="J49" s="207">
        <f t="shared" si="7"/>
        <v>3263</v>
      </c>
      <c r="K49" s="207">
        <f t="shared" si="7"/>
        <v>0</v>
      </c>
      <c r="L49" s="207">
        <f t="shared" si="7"/>
        <v>0</v>
      </c>
      <c r="M49" s="207">
        <f t="shared" si="7"/>
        <v>0</v>
      </c>
      <c r="N49" s="207">
        <f t="shared" si="7"/>
        <v>16724</v>
      </c>
      <c r="O49" s="117"/>
    </row>
    <row r="50" spans="1:15" ht="25.5" customHeight="1">
      <c r="A50" s="118"/>
      <c r="B50" s="119"/>
      <c r="C50" s="423"/>
      <c r="D50" s="119"/>
      <c r="E50" s="333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ht="25.5" customHeight="1"/>
    <row r="53" spans="1:15" s="187" customFormat="1" ht="18.75">
      <c r="A53" s="451"/>
      <c r="B53" s="452"/>
      <c r="C53" s="452"/>
      <c r="D53" s="452"/>
      <c r="E53" s="453"/>
      <c r="F53" s="452"/>
      <c r="G53" s="452"/>
      <c r="H53" s="452"/>
      <c r="I53" s="484"/>
      <c r="J53" s="486"/>
      <c r="K53" s="452"/>
      <c r="L53" s="451"/>
      <c r="M53" s="452"/>
      <c r="N53" s="452" t="s">
        <v>541</v>
      </c>
      <c r="O53" s="455"/>
    </row>
    <row r="54" spans="1:15" s="187" customFormat="1" ht="18.75">
      <c r="A54" s="451" t="s">
        <v>549</v>
      </c>
      <c r="B54" s="452"/>
      <c r="C54" s="452" t="s">
        <v>829</v>
      </c>
      <c r="D54" s="452"/>
      <c r="E54" s="453"/>
      <c r="F54" s="452"/>
      <c r="G54" s="452"/>
      <c r="H54" s="452"/>
      <c r="J54" s="457" t="s">
        <v>629</v>
      </c>
      <c r="K54" s="452"/>
      <c r="L54" s="451"/>
      <c r="M54" s="452" t="s">
        <v>630</v>
      </c>
      <c r="N54" s="452"/>
      <c r="O54" s="455"/>
    </row>
    <row r="55" spans="1:15" ht="18.75">
      <c r="A55" s="451"/>
      <c r="B55" s="452"/>
      <c r="C55" s="452" t="s">
        <v>831</v>
      </c>
      <c r="D55" s="452"/>
      <c r="E55" s="453"/>
      <c r="F55" s="452"/>
      <c r="G55" s="452"/>
      <c r="H55" s="452"/>
      <c r="J55" s="456" t="s">
        <v>538</v>
      </c>
      <c r="K55" s="452"/>
      <c r="L55" s="452"/>
      <c r="M55" s="452" t="s">
        <v>539</v>
      </c>
      <c r="N55" s="452"/>
      <c r="O55" s="454"/>
    </row>
    <row r="56" spans="1:15" ht="24.75" customHeight="1">
      <c r="A56" s="183" t="s">
        <v>0</v>
      </c>
      <c r="B56" s="33"/>
      <c r="C56" s="169" t="s">
        <v>869</v>
      </c>
      <c r="D56" s="169"/>
      <c r="E56" s="327"/>
      <c r="F56" s="4"/>
      <c r="G56" s="4"/>
      <c r="H56" s="4"/>
      <c r="I56" s="4"/>
      <c r="J56" s="4"/>
      <c r="K56" s="4"/>
      <c r="L56" s="4"/>
      <c r="M56" s="4"/>
      <c r="N56" s="4"/>
      <c r="O56" s="27"/>
    </row>
    <row r="57" spans="1:15" ht="20.25" customHeight="1">
      <c r="A57" s="292"/>
      <c r="B57" s="96" t="s">
        <v>20</v>
      </c>
      <c r="C57" s="413"/>
      <c r="D57" s="293"/>
      <c r="E57" s="335"/>
      <c r="F57" s="7"/>
      <c r="G57" s="7"/>
      <c r="H57" s="7"/>
      <c r="I57" s="7"/>
      <c r="J57" s="7"/>
      <c r="K57" s="7"/>
      <c r="L57" s="7"/>
      <c r="M57" s="7"/>
      <c r="N57" s="7"/>
      <c r="O57" s="402" t="s">
        <v>1297</v>
      </c>
    </row>
    <row r="58" spans="1:15" ht="19.5" customHeight="1">
      <c r="A58" s="206"/>
      <c r="B58" s="96"/>
      <c r="C58" s="414"/>
      <c r="D58" s="95" t="s">
        <v>1462</v>
      </c>
      <c r="E58" s="318"/>
      <c r="F58" s="12"/>
      <c r="G58" s="12"/>
      <c r="H58" s="12"/>
      <c r="I58" s="12"/>
      <c r="J58" s="12"/>
      <c r="K58" s="12"/>
      <c r="L58" s="12"/>
      <c r="M58" s="12"/>
      <c r="N58" s="12"/>
      <c r="O58" s="28"/>
    </row>
    <row r="59" spans="1:15" s="406" customFormat="1" ht="25.5" customHeight="1">
      <c r="A59" s="295" t="s">
        <v>501</v>
      </c>
      <c r="B59" s="296" t="s">
        <v>502</v>
      </c>
      <c r="C59" s="425" t="s">
        <v>1</v>
      </c>
      <c r="D59" s="296" t="s">
        <v>500</v>
      </c>
      <c r="E59" s="336" t="s">
        <v>511</v>
      </c>
      <c r="F59" s="238" t="s">
        <v>497</v>
      </c>
      <c r="G59" s="238" t="s">
        <v>498</v>
      </c>
      <c r="H59" s="239" t="s">
        <v>33</v>
      </c>
      <c r="I59" s="238" t="s">
        <v>499</v>
      </c>
      <c r="J59" s="238" t="s">
        <v>17</v>
      </c>
      <c r="K59" s="238" t="s">
        <v>18</v>
      </c>
      <c r="L59" s="297" t="s">
        <v>507</v>
      </c>
      <c r="M59" s="238" t="s">
        <v>30</v>
      </c>
      <c r="N59" s="238" t="s">
        <v>503</v>
      </c>
      <c r="O59" s="298" t="s">
        <v>19</v>
      </c>
    </row>
    <row r="60" spans="1:15" ht="18" customHeight="1">
      <c r="A60" s="99" t="s">
        <v>28</v>
      </c>
      <c r="B60" s="77"/>
      <c r="C60" s="416"/>
      <c r="D60" s="75"/>
      <c r="E60" s="337"/>
      <c r="F60" s="77"/>
      <c r="G60" s="77"/>
      <c r="H60" s="77"/>
      <c r="I60" s="77"/>
      <c r="J60" s="77"/>
      <c r="K60" s="77"/>
      <c r="L60" s="77"/>
      <c r="M60" s="77"/>
      <c r="N60" s="77"/>
      <c r="O60" s="76"/>
    </row>
    <row r="61" spans="1:15" ht="33" customHeight="1">
      <c r="A61" s="726">
        <v>3110103</v>
      </c>
      <c r="B61" s="191" t="s">
        <v>1195</v>
      </c>
      <c r="C61" s="286" t="s">
        <v>1196</v>
      </c>
      <c r="D61" s="190" t="s">
        <v>2</v>
      </c>
      <c r="E61" s="314">
        <v>15</v>
      </c>
      <c r="F61" s="191">
        <v>1923</v>
      </c>
      <c r="G61" s="191">
        <v>0</v>
      </c>
      <c r="H61" s="191">
        <v>0</v>
      </c>
      <c r="I61" s="191">
        <v>0</v>
      </c>
      <c r="J61" s="191">
        <v>0</v>
      </c>
      <c r="K61" s="191">
        <v>77</v>
      </c>
      <c r="L61" s="191">
        <v>0</v>
      </c>
      <c r="M61" s="191">
        <v>0</v>
      </c>
      <c r="N61" s="191">
        <f>F61+G61+H61+I61-J61+K61-L61+M61</f>
        <v>2000</v>
      </c>
      <c r="O61" s="29"/>
    </row>
    <row r="62" spans="1:15" ht="33" customHeight="1" hidden="1">
      <c r="A62" s="120">
        <v>3113012</v>
      </c>
      <c r="B62" s="191"/>
      <c r="C62" s="286"/>
      <c r="D62" s="190" t="s">
        <v>85</v>
      </c>
      <c r="E62" s="314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  <c r="N62" s="191">
        <f>F62+G62+H62+I62-J62+K62-L62+M62</f>
        <v>0</v>
      </c>
      <c r="O62" s="29"/>
    </row>
    <row r="63" spans="1:15" ht="33" customHeight="1">
      <c r="A63" s="120">
        <v>3113013</v>
      </c>
      <c r="B63" s="191" t="s">
        <v>1354</v>
      </c>
      <c r="C63" s="286" t="s">
        <v>1355</v>
      </c>
      <c r="D63" s="190" t="s">
        <v>85</v>
      </c>
      <c r="E63" s="314">
        <v>15</v>
      </c>
      <c r="F63" s="191">
        <v>3221</v>
      </c>
      <c r="G63" s="191">
        <v>0</v>
      </c>
      <c r="H63" s="191">
        <v>0</v>
      </c>
      <c r="I63" s="191">
        <v>0</v>
      </c>
      <c r="J63" s="191">
        <v>121</v>
      </c>
      <c r="K63" s="191">
        <v>0</v>
      </c>
      <c r="L63" s="191">
        <v>0</v>
      </c>
      <c r="M63" s="191">
        <v>0</v>
      </c>
      <c r="N63" s="191">
        <f>F63+G63+H63+I63-J63+K63-L63+M63</f>
        <v>3100</v>
      </c>
      <c r="O63" s="29"/>
    </row>
    <row r="64" spans="1:15" ht="13.5" customHeight="1">
      <c r="A64" s="603" t="s">
        <v>70</v>
      </c>
      <c r="B64" s="604"/>
      <c r="C64" s="605"/>
      <c r="D64" s="606"/>
      <c r="E64" s="607"/>
      <c r="F64" s="608">
        <f aca="true" t="shared" si="8" ref="F64:N64">SUM(F61:F63)</f>
        <v>5144</v>
      </c>
      <c r="G64" s="608">
        <f t="shared" si="8"/>
        <v>0</v>
      </c>
      <c r="H64" s="608">
        <f t="shared" si="8"/>
        <v>0</v>
      </c>
      <c r="I64" s="608">
        <f t="shared" si="8"/>
        <v>0</v>
      </c>
      <c r="J64" s="608">
        <f t="shared" si="8"/>
        <v>121</v>
      </c>
      <c r="K64" s="608">
        <f t="shared" si="8"/>
        <v>77</v>
      </c>
      <c r="L64" s="608">
        <f t="shared" si="8"/>
        <v>0</v>
      </c>
      <c r="M64" s="608">
        <f t="shared" si="8"/>
        <v>0</v>
      </c>
      <c r="N64" s="608">
        <f t="shared" si="8"/>
        <v>5100</v>
      </c>
      <c r="O64" s="609"/>
    </row>
    <row r="65" spans="1:15" ht="18" customHeight="1">
      <c r="A65" s="99" t="s">
        <v>86</v>
      </c>
      <c r="B65" s="77"/>
      <c r="C65" s="416"/>
      <c r="D65" s="75"/>
      <c r="E65" s="337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120">
        <v>3110102</v>
      </c>
      <c r="B66" s="191" t="s">
        <v>87</v>
      </c>
      <c r="C66" s="286" t="s">
        <v>88</v>
      </c>
      <c r="D66" s="190" t="s">
        <v>2</v>
      </c>
      <c r="E66" s="314">
        <v>15</v>
      </c>
      <c r="F66" s="191">
        <v>1549</v>
      </c>
      <c r="G66" s="191">
        <v>0</v>
      </c>
      <c r="H66" s="191">
        <v>0</v>
      </c>
      <c r="I66" s="191">
        <v>0</v>
      </c>
      <c r="J66" s="191">
        <v>0</v>
      </c>
      <c r="K66" s="191">
        <v>112</v>
      </c>
      <c r="L66" s="191">
        <v>0</v>
      </c>
      <c r="M66" s="191">
        <v>0</v>
      </c>
      <c r="N66" s="191">
        <f>F66+G66+H66+I66-J66+K66-L66+M66</f>
        <v>1661</v>
      </c>
      <c r="O66" s="29"/>
    </row>
    <row r="67" spans="1:15" ht="33" customHeight="1">
      <c r="A67" s="120">
        <v>3113023</v>
      </c>
      <c r="B67" s="191" t="s">
        <v>1453</v>
      </c>
      <c r="C67" s="286" t="s">
        <v>1454</v>
      </c>
      <c r="D67" s="190" t="s">
        <v>85</v>
      </c>
      <c r="E67" s="314">
        <v>15</v>
      </c>
      <c r="F67" s="191">
        <v>2625</v>
      </c>
      <c r="G67" s="191">
        <v>0</v>
      </c>
      <c r="H67" s="191">
        <v>0</v>
      </c>
      <c r="I67" s="191">
        <v>0</v>
      </c>
      <c r="J67" s="191">
        <v>21</v>
      </c>
      <c r="K67" s="191">
        <v>0</v>
      </c>
      <c r="L67" s="191">
        <v>0</v>
      </c>
      <c r="M67" s="191">
        <v>0</v>
      </c>
      <c r="N67" s="191">
        <f>F67+G67+H67+I67-J67+K67-L67+M67</f>
        <v>2604</v>
      </c>
      <c r="O67" s="29"/>
    </row>
    <row r="68" spans="1:15" ht="13.5" customHeight="1">
      <c r="A68" s="603" t="s">
        <v>70</v>
      </c>
      <c r="B68" s="604"/>
      <c r="C68" s="605"/>
      <c r="D68" s="606"/>
      <c r="E68" s="607"/>
      <c r="F68" s="608">
        <f aca="true" t="shared" si="9" ref="F68:N68">SUM(F66:F67)</f>
        <v>4174</v>
      </c>
      <c r="G68" s="608">
        <f t="shared" si="9"/>
        <v>0</v>
      </c>
      <c r="H68" s="608">
        <f t="shared" si="9"/>
        <v>0</v>
      </c>
      <c r="I68" s="608">
        <f t="shared" si="9"/>
        <v>0</v>
      </c>
      <c r="J68" s="608">
        <f t="shared" si="9"/>
        <v>21</v>
      </c>
      <c r="K68" s="608">
        <f t="shared" si="9"/>
        <v>112</v>
      </c>
      <c r="L68" s="608">
        <f t="shared" si="9"/>
        <v>0</v>
      </c>
      <c r="M68" s="608">
        <f t="shared" si="9"/>
        <v>0</v>
      </c>
      <c r="N68" s="608">
        <f t="shared" si="9"/>
        <v>4265</v>
      </c>
      <c r="O68" s="609"/>
    </row>
    <row r="69" spans="1:15" ht="18" customHeight="1">
      <c r="A69" s="99" t="s">
        <v>4</v>
      </c>
      <c r="B69" s="77"/>
      <c r="C69" s="416"/>
      <c r="D69" s="75"/>
      <c r="E69" s="337"/>
      <c r="F69" s="77"/>
      <c r="G69" s="77"/>
      <c r="H69" s="77"/>
      <c r="I69" s="77"/>
      <c r="J69" s="77"/>
      <c r="K69" s="77"/>
      <c r="L69" s="77"/>
      <c r="M69" s="77"/>
      <c r="N69" s="77"/>
      <c r="O69" s="76"/>
    </row>
    <row r="70" spans="1:15" ht="33" customHeight="1">
      <c r="A70" s="120">
        <v>3113032</v>
      </c>
      <c r="B70" s="191" t="s">
        <v>1041</v>
      </c>
      <c r="C70" s="286" t="s">
        <v>1042</v>
      </c>
      <c r="D70" s="190" t="s">
        <v>85</v>
      </c>
      <c r="E70" s="314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13.5" customHeight="1">
      <c r="A71" s="603" t="s">
        <v>70</v>
      </c>
      <c r="B71" s="604"/>
      <c r="C71" s="605"/>
      <c r="D71" s="606"/>
      <c r="E71" s="607"/>
      <c r="F71" s="608">
        <f aca="true" t="shared" si="10" ref="F71:N71">SUM(F70:F70)</f>
        <v>2625</v>
      </c>
      <c r="G71" s="608">
        <f t="shared" si="10"/>
        <v>0</v>
      </c>
      <c r="H71" s="608">
        <f t="shared" si="10"/>
        <v>0</v>
      </c>
      <c r="I71" s="608">
        <f t="shared" si="10"/>
        <v>0</v>
      </c>
      <c r="J71" s="608">
        <f t="shared" si="10"/>
        <v>21</v>
      </c>
      <c r="K71" s="608">
        <f t="shared" si="10"/>
        <v>0</v>
      </c>
      <c r="L71" s="608">
        <f t="shared" si="10"/>
        <v>0</v>
      </c>
      <c r="M71" s="608">
        <f t="shared" si="10"/>
        <v>0</v>
      </c>
      <c r="N71" s="608">
        <f t="shared" si="10"/>
        <v>2604</v>
      </c>
      <c r="O71" s="609"/>
    </row>
    <row r="72" spans="1:15" ht="18" customHeight="1">
      <c r="A72" s="99" t="s">
        <v>89</v>
      </c>
      <c r="B72" s="77"/>
      <c r="C72" s="416"/>
      <c r="D72" s="75"/>
      <c r="E72" s="337"/>
      <c r="F72" s="77"/>
      <c r="G72" s="77"/>
      <c r="H72" s="77"/>
      <c r="I72" s="77"/>
      <c r="J72" s="77"/>
      <c r="K72" s="77"/>
      <c r="L72" s="77"/>
      <c r="M72" s="77"/>
      <c r="N72" s="77"/>
      <c r="O72" s="76"/>
    </row>
    <row r="73" spans="1:15" ht="33" customHeight="1">
      <c r="A73" s="120">
        <v>3113042</v>
      </c>
      <c r="B73" s="191" t="s">
        <v>1043</v>
      </c>
      <c r="C73" s="286" t="s">
        <v>1044</v>
      </c>
      <c r="D73" s="190" t="s">
        <v>85</v>
      </c>
      <c r="E73" s="314">
        <v>15</v>
      </c>
      <c r="F73" s="191">
        <v>2625</v>
      </c>
      <c r="G73" s="191">
        <v>0</v>
      </c>
      <c r="H73" s="191">
        <v>0</v>
      </c>
      <c r="I73" s="191">
        <v>0</v>
      </c>
      <c r="J73" s="191">
        <v>21</v>
      </c>
      <c r="K73" s="191">
        <v>0</v>
      </c>
      <c r="L73" s="191">
        <v>0</v>
      </c>
      <c r="M73" s="191">
        <v>0</v>
      </c>
      <c r="N73" s="191">
        <f>F73+G73+H73+I73-J73+K73-L73+M73</f>
        <v>2604</v>
      </c>
      <c r="O73" s="29"/>
    </row>
    <row r="74" spans="1:15" ht="13.5" customHeight="1">
      <c r="A74" s="603" t="s">
        <v>70</v>
      </c>
      <c r="B74" s="604"/>
      <c r="C74" s="605"/>
      <c r="D74" s="606"/>
      <c r="E74" s="607"/>
      <c r="F74" s="608">
        <f aca="true" t="shared" si="11" ref="F74:N74">SUM(F73:F73)</f>
        <v>2625</v>
      </c>
      <c r="G74" s="608">
        <f t="shared" si="11"/>
        <v>0</v>
      </c>
      <c r="H74" s="608">
        <f t="shared" si="11"/>
        <v>0</v>
      </c>
      <c r="I74" s="608">
        <f t="shared" si="11"/>
        <v>0</v>
      </c>
      <c r="J74" s="608">
        <f t="shared" si="11"/>
        <v>21</v>
      </c>
      <c r="K74" s="608">
        <f t="shared" si="11"/>
        <v>0</v>
      </c>
      <c r="L74" s="608">
        <f t="shared" si="11"/>
        <v>0</v>
      </c>
      <c r="M74" s="608">
        <f t="shared" si="11"/>
        <v>0</v>
      </c>
      <c r="N74" s="608">
        <f t="shared" si="11"/>
        <v>2604</v>
      </c>
      <c r="O74" s="609"/>
    </row>
    <row r="75" spans="1:15" ht="18" customHeight="1">
      <c r="A75" s="99" t="s">
        <v>90</v>
      </c>
      <c r="B75" s="77"/>
      <c r="C75" s="416"/>
      <c r="D75" s="75"/>
      <c r="E75" s="337"/>
      <c r="F75" s="77"/>
      <c r="G75" s="77"/>
      <c r="H75" s="77"/>
      <c r="I75" s="77"/>
      <c r="J75" s="77"/>
      <c r="K75" s="77"/>
      <c r="L75" s="77"/>
      <c r="M75" s="77"/>
      <c r="N75" s="77"/>
      <c r="O75" s="76"/>
    </row>
    <row r="76" spans="1:15" ht="33" customHeight="1">
      <c r="A76" s="120">
        <v>3113050</v>
      </c>
      <c r="B76" s="191" t="s">
        <v>91</v>
      </c>
      <c r="C76" s="286" t="s">
        <v>935</v>
      </c>
      <c r="D76" s="190" t="s">
        <v>85</v>
      </c>
      <c r="E76" s="314">
        <v>15</v>
      </c>
      <c r="F76" s="191">
        <v>2613</v>
      </c>
      <c r="G76" s="191">
        <v>0</v>
      </c>
      <c r="H76" s="191">
        <v>0</v>
      </c>
      <c r="I76" s="191">
        <v>1770</v>
      </c>
      <c r="J76" s="191">
        <v>20</v>
      </c>
      <c r="K76" s="191">
        <v>0</v>
      </c>
      <c r="L76" s="191">
        <v>0</v>
      </c>
      <c r="M76" s="191">
        <v>0</v>
      </c>
      <c r="N76" s="191">
        <f>F76+G76+H76+I76-J76+K76-L76+M76</f>
        <v>4363</v>
      </c>
      <c r="O76" s="29"/>
    </row>
    <row r="77" spans="1:15" ht="13.5" customHeight="1">
      <c r="A77" s="603" t="s">
        <v>70</v>
      </c>
      <c r="B77" s="604"/>
      <c r="C77" s="605"/>
      <c r="D77" s="606"/>
      <c r="E77" s="607"/>
      <c r="F77" s="608">
        <f aca="true" t="shared" si="12" ref="F77:N77">SUM(F76:F76)</f>
        <v>2613</v>
      </c>
      <c r="G77" s="608">
        <f t="shared" si="12"/>
        <v>0</v>
      </c>
      <c r="H77" s="608">
        <f t="shared" si="12"/>
        <v>0</v>
      </c>
      <c r="I77" s="608">
        <f t="shared" si="12"/>
        <v>1770</v>
      </c>
      <c r="J77" s="608">
        <f t="shared" si="12"/>
        <v>20</v>
      </c>
      <c r="K77" s="608">
        <f t="shared" si="12"/>
        <v>0</v>
      </c>
      <c r="L77" s="608">
        <f t="shared" si="12"/>
        <v>0</v>
      </c>
      <c r="M77" s="608">
        <f t="shared" si="12"/>
        <v>0</v>
      </c>
      <c r="N77" s="608">
        <f t="shared" si="12"/>
        <v>4363</v>
      </c>
      <c r="O77" s="609"/>
    </row>
    <row r="78" spans="1:15" ht="18" customHeight="1">
      <c r="A78" s="99" t="s">
        <v>92</v>
      </c>
      <c r="B78" s="77"/>
      <c r="C78" s="416"/>
      <c r="D78" s="75"/>
      <c r="E78" s="337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1:15" ht="33.75" customHeight="1">
      <c r="A79" s="120">
        <v>3110101</v>
      </c>
      <c r="B79" s="191" t="s">
        <v>93</v>
      </c>
      <c r="C79" s="286" t="s">
        <v>1210</v>
      </c>
      <c r="D79" s="190" t="s">
        <v>2</v>
      </c>
      <c r="E79" s="314">
        <v>15</v>
      </c>
      <c r="F79" s="191">
        <v>2154</v>
      </c>
      <c r="G79" s="191">
        <v>0</v>
      </c>
      <c r="H79" s="191">
        <v>0</v>
      </c>
      <c r="I79" s="191">
        <v>0</v>
      </c>
      <c r="J79" s="191">
        <v>0</v>
      </c>
      <c r="K79" s="191">
        <v>58</v>
      </c>
      <c r="L79" s="191">
        <v>0</v>
      </c>
      <c r="M79" s="191">
        <v>0</v>
      </c>
      <c r="N79" s="191">
        <f>F79+G79+H79+I79-J79+K79-L79+M79</f>
        <v>2212</v>
      </c>
      <c r="O79" s="401"/>
    </row>
    <row r="80" spans="1:15" ht="33.75" customHeight="1">
      <c r="A80" s="120">
        <v>33110104</v>
      </c>
      <c r="B80" s="191" t="s">
        <v>1452</v>
      </c>
      <c r="C80" s="286" t="s">
        <v>1434</v>
      </c>
      <c r="D80" s="190" t="s">
        <v>85</v>
      </c>
      <c r="E80" s="314">
        <v>15</v>
      </c>
      <c r="F80" s="191">
        <v>2625</v>
      </c>
      <c r="G80" s="191">
        <v>0</v>
      </c>
      <c r="H80" s="191">
        <v>0</v>
      </c>
      <c r="I80" s="191">
        <v>0</v>
      </c>
      <c r="J80" s="191">
        <v>21</v>
      </c>
      <c r="K80" s="191">
        <v>0</v>
      </c>
      <c r="L80" s="191">
        <v>0</v>
      </c>
      <c r="M80" s="191">
        <v>0</v>
      </c>
      <c r="N80" s="191">
        <f>F80+G80+H80+I80-J80+K80-L80+M80</f>
        <v>2604</v>
      </c>
      <c r="O80" s="29"/>
    </row>
    <row r="81" spans="1:15" ht="13.5" customHeight="1">
      <c r="A81" s="603" t="s">
        <v>70</v>
      </c>
      <c r="B81" s="604"/>
      <c r="C81" s="605"/>
      <c r="D81" s="606"/>
      <c r="E81" s="607"/>
      <c r="F81" s="608">
        <f aca="true" t="shared" si="13" ref="F81:N81">SUM(F79:F80)</f>
        <v>4779</v>
      </c>
      <c r="G81" s="608">
        <f t="shared" si="13"/>
        <v>0</v>
      </c>
      <c r="H81" s="608">
        <f t="shared" si="13"/>
        <v>0</v>
      </c>
      <c r="I81" s="608">
        <f t="shared" si="13"/>
        <v>0</v>
      </c>
      <c r="J81" s="608">
        <f t="shared" si="13"/>
        <v>21</v>
      </c>
      <c r="K81" s="608">
        <f t="shared" si="13"/>
        <v>58</v>
      </c>
      <c r="L81" s="608">
        <f t="shared" si="13"/>
        <v>0</v>
      </c>
      <c r="M81" s="608">
        <f t="shared" si="13"/>
        <v>0</v>
      </c>
      <c r="N81" s="608">
        <f t="shared" si="13"/>
        <v>4816</v>
      </c>
      <c r="O81" s="609"/>
    </row>
    <row r="82" spans="1:15" s="23" customFormat="1" ht="18" customHeight="1">
      <c r="A82" s="56"/>
      <c r="B82" s="181" t="s">
        <v>31</v>
      </c>
      <c r="C82" s="426"/>
      <c r="D82" s="57"/>
      <c r="E82" s="338"/>
      <c r="F82" s="195">
        <f aca="true" t="shared" si="14" ref="F82:N82">F64+F68+F71+F74+F77+F81</f>
        <v>21960</v>
      </c>
      <c r="G82" s="195">
        <f t="shared" si="14"/>
        <v>0</v>
      </c>
      <c r="H82" s="195">
        <f t="shared" si="14"/>
        <v>0</v>
      </c>
      <c r="I82" s="195">
        <f t="shared" si="14"/>
        <v>1770</v>
      </c>
      <c r="J82" s="195">
        <f t="shared" si="14"/>
        <v>225</v>
      </c>
      <c r="K82" s="195">
        <f t="shared" si="14"/>
        <v>247</v>
      </c>
      <c r="L82" s="195">
        <f t="shared" si="14"/>
        <v>0</v>
      </c>
      <c r="M82" s="195">
        <f t="shared" si="14"/>
        <v>0</v>
      </c>
      <c r="N82" s="195">
        <f t="shared" si="14"/>
        <v>23752</v>
      </c>
      <c r="O82" s="58"/>
    </row>
    <row r="83" spans="1:15" s="23" customFormat="1" ht="11.25" customHeight="1">
      <c r="A83" s="451"/>
      <c r="B83" s="452"/>
      <c r="C83" s="452"/>
      <c r="D83" s="452" t="s">
        <v>540</v>
      </c>
      <c r="E83" s="453"/>
      <c r="F83" s="452"/>
      <c r="G83" s="452"/>
      <c r="H83" s="452"/>
      <c r="J83" s="484" t="s">
        <v>541</v>
      </c>
      <c r="K83" s="452"/>
      <c r="L83" s="452"/>
      <c r="M83" s="452"/>
      <c r="N83" s="452" t="s">
        <v>541</v>
      </c>
      <c r="O83" s="454"/>
    </row>
    <row r="84" spans="1:15" s="187" customFormat="1" ht="16.5" customHeight="1">
      <c r="A84" s="451"/>
      <c r="B84" s="452"/>
      <c r="C84" s="452"/>
      <c r="D84" s="452"/>
      <c r="E84" s="453"/>
      <c r="F84" s="452"/>
      <c r="G84" s="452"/>
      <c r="H84" s="452"/>
      <c r="I84" s="484"/>
      <c r="J84" s="486"/>
      <c r="K84" s="452"/>
      <c r="L84" s="451"/>
      <c r="M84" s="452"/>
      <c r="N84" s="452"/>
      <c r="O84" s="455"/>
    </row>
    <row r="85" spans="1:15" s="187" customFormat="1" ht="13.5" customHeight="1">
      <c r="A85" s="451" t="s">
        <v>549</v>
      </c>
      <c r="B85" s="452"/>
      <c r="C85" s="452" t="s">
        <v>829</v>
      </c>
      <c r="D85" s="452"/>
      <c r="E85" s="453"/>
      <c r="F85" s="452"/>
      <c r="G85" s="452"/>
      <c r="H85" s="452"/>
      <c r="J85" s="457" t="s">
        <v>629</v>
      </c>
      <c r="K85" s="452"/>
      <c r="L85" s="451"/>
      <c r="M85" s="452" t="s">
        <v>630</v>
      </c>
      <c r="N85" s="452"/>
      <c r="O85" s="455"/>
    </row>
    <row r="86" spans="1:15" s="37" customFormat="1" ht="18" customHeight="1">
      <c r="A86" s="451"/>
      <c r="B86" s="452"/>
      <c r="C86" s="452" t="s">
        <v>831</v>
      </c>
      <c r="D86" s="452"/>
      <c r="E86" s="453"/>
      <c r="F86" s="452"/>
      <c r="G86" s="452"/>
      <c r="H86" s="452"/>
      <c r="J86" s="456" t="s">
        <v>538</v>
      </c>
      <c r="K86" s="452"/>
      <c r="L86" s="452"/>
      <c r="M86" s="452" t="s">
        <v>539</v>
      </c>
      <c r="N86" s="452"/>
      <c r="O86" s="454"/>
    </row>
    <row r="87" spans="1:15" ht="33.75">
      <c r="A87" s="183" t="s">
        <v>0</v>
      </c>
      <c r="B87" s="20"/>
      <c r="C87" s="169" t="s">
        <v>869</v>
      </c>
      <c r="D87" s="169"/>
      <c r="E87" s="327"/>
      <c r="F87" s="4"/>
      <c r="G87" s="4"/>
      <c r="H87" s="4"/>
      <c r="I87" s="4"/>
      <c r="J87" s="4"/>
      <c r="K87" s="4"/>
      <c r="L87" s="4"/>
      <c r="M87" s="4"/>
      <c r="N87" s="4"/>
      <c r="O87" s="27" t="s">
        <v>534</v>
      </c>
    </row>
    <row r="88" spans="1:15" ht="20.25">
      <c r="A88" s="6"/>
      <c r="B88" s="96" t="s">
        <v>20</v>
      </c>
      <c r="C88" s="413"/>
      <c r="D88" s="7"/>
      <c r="E88" s="317"/>
      <c r="F88" s="7"/>
      <c r="G88" s="7"/>
      <c r="H88" s="7"/>
      <c r="I88" s="8"/>
      <c r="J88" s="7"/>
      <c r="K88" s="7"/>
      <c r="L88" s="8"/>
      <c r="M88" s="7"/>
      <c r="N88" s="7"/>
      <c r="O88" s="402" t="s">
        <v>1298</v>
      </c>
    </row>
    <row r="89" spans="1:15" ht="24.75">
      <c r="A89" s="10"/>
      <c r="B89" s="44"/>
      <c r="C89" s="414"/>
      <c r="D89" s="95" t="s">
        <v>1462</v>
      </c>
      <c r="E89" s="318"/>
      <c r="F89" s="12"/>
      <c r="G89" s="12"/>
      <c r="H89" s="12"/>
      <c r="I89" s="12"/>
      <c r="J89" s="12"/>
      <c r="K89" s="12"/>
      <c r="L89" s="12"/>
      <c r="M89" s="12"/>
      <c r="N89" s="12"/>
      <c r="O89" s="28"/>
    </row>
    <row r="90" spans="1:15" s="70" customFormat="1" ht="24" customHeight="1" thickBot="1">
      <c r="A90" s="46" t="s">
        <v>501</v>
      </c>
      <c r="B90" s="62" t="s">
        <v>502</v>
      </c>
      <c r="C90" s="415" t="s">
        <v>1</v>
      </c>
      <c r="D90" s="62" t="s">
        <v>500</v>
      </c>
      <c r="E90" s="339" t="s">
        <v>511</v>
      </c>
      <c r="F90" s="26" t="s">
        <v>497</v>
      </c>
      <c r="G90" s="26" t="s">
        <v>498</v>
      </c>
      <c r="H90" s="26" t="s">
        <v>33</v>
      </c>
      <c r="I90" s="26" t="s">
        <v>499</v>
      </c>
      <c r="J90" s="26" t="s">
        <v>17</v>
      </c>
      <c r="K90" s="26" t="s">
        <v>18</v>
      </c>
      <c r="L90" s="26" t="s">
        <v>16</v>
      </c>
      <c r="M90" s="26" t="s">
        <v>30</v>
      </c>
      <c r="N90" s="26" t="s">
        <v>503</v>
      </c>
      <c r="O90" s="63" t="s">
        <v>19</v>
      </c>
    </row>
    <row r="91" spans="1:15" ht="18" customHeight="1" thickTop="1">
      <c r="A91" s="99" t="s">
        <v>94</v>
      </c>
      <c r="B91" s="77"/>
      <c r="C91" s="416"/>
      <c r="D91" s="77"/>
      <c r="E91" s="340"/>
      <c r="F91" s="77"/>
      <c r="G91" s="77"/>
      <c r="H91" s="77"/>
      <c r="I91" s="77"/>
      <c r="J91" s="77"/>
      <c r="K91" s="77"/>
      <c r="L91" s="77"/>
      <c r="M91" s="77"/>
      <c r="N91" s="77"/>
      <c r="O91" s="76"/>
    </row>
    <row r="92" spans="1:15" ht="30.75" customHeight="1">
      <c r="A92" s="120">
        <v>3123072</v>
      </c>
      <c r="B92" s="189" t="s">
        <v>1125</v>
      </c>
      <c r="C92" s="190" t="s">
        <v>1126</v>
      </c>
      <c r="D92" s="192" t="s">
        <v>95</v>
      </c>
      <c r="E92" s="321">
        <v>15</v>
      </c>
      <c r="F92" s="189">
        <v>2205</v>
      </c>
      <c r="G92" s="189">
        <v>0</v>
      </c>
      <c r="H92" s="189">
        <v>0</v>
      </c>
      <c r="I92" s="191">
        <v>0</v>
      </c>
      <c r="J92" s="189">
        <v>0</v>
      </c>
      <c r="K92" s="189">
        <v>39</v>
      </c>
      <c r="L92" s="189">
        <v>300</v>
      </c>
      <c r="M92" s="189">
        <v>0</v>
      </c>
      <c r="N92" s="189">
        <f>F92+G92+H92+I92-J92+K92-L92+M92</f>
        <v>1944</v>
      </c>
      <c r="O92" s="29"/>
    </row>
    <row r="93" spans="1:15" s="200" customFormat="1" ht="16.5" customHeight="1">
      <c r="A93" s="521" t="s">
        <v>70</v>
      </c>
      <c r="B93" s="596"/>
      <c r="C93" s="517"/>
      <c r="D93" s="596"/>
      <c r="E93" s="597"/>
      <c r="F93" s="528">
        <f aca="true" t="shared" si="15" ref="F93:N93">SUM(F92)</f>
        <v>2205</v>
      </c>
      <c r="G93" s="528">
        <f t="shared" si="15"/>
        <v>0</v>
      </c>
      <c r="H93" s="528">
        <f t="shared" si="15"/>
        <v>0</v>
      </c>
      <c r="I93" s="528">
        <f t="shared" si="15"/>
        <v>0</v>
      </c>
      <c r="J93" s="528">
        <f t="shared" si="15"/>
        <v>0</v>
      </c>
      <c r="K93" s="528">
        <f t="shared" si="15"/>
        <v>39</v>
      </c>
      <c r="L93" s="528">
        <f t="shared" si="15"/>
        <v>300</v>
      </c>
      <c r="M93" s="528">
        <f t="shared" si="15"/>
        <v>0</v>
      </c>
      <c r="N93" s="528">
        <f t="shared" si="15"/>
        <v>1944</v>
      </c>
      <c r="O93" s="598"/>
    </row>
    <row r="94" spans="1:15" ht="18" customHeight="1">
      <c r="A94" s="99" t="s">
        <v>96</v>
      </c>
      <c r="B94" s="198"/>
      <c r="C94" s="417"/>
      <c r="D94" s="194"/>
      <c r="E94" s="322"/>
      <c r="F94" s="198"/>
      <c r="G94" s="198"/>
      <c r="H94" s="198"/>
      <c r="I94" s="198"/>
      <c r="J94" s="198"/>
      <c r="K94" s="198"/>
      <c r="L94" s="198"/>
      <c r="M94" s="198"/>
      <c r="N94" s="198"/>
      <c r="O94" s="76"/>
    </row>
    <row r="95" spans="1:15" ht="30.75" customHeight="1">
      <c r="A95" s="120">
        <v>3123082</v>
      </c>
      <c r="B95" s="189" t="s">
        <v>1045</v>
      </c>
      <c r="C95" s="190" t="s">
        <v>1046</v>
      </c>
      <c r="D95" s="192" t="s">
        <v>95</v>
      </c>
      <c r="E95" s="321">
        <v>15</v>
      </c>
      <c r="F95" s="189">
        <v>2205</v>
      </c>
      <c r="G95" s="189">
        <v>0</v>
      </c>
      <c r="H95" s="189">
        <v>0</v>
      </c>
      <c r="I95" s="189">
        <v>0</v>
      </c>
      <c r="J95" s="189">
        <v>0</v>
      </c>
      <c r="K95" s="189">
        <v>39</v>
      </c>
      <c r="L95" s="189">
        <v>0</v>
      </c>
      <c r="M95" s="189">
        <v>0</v>
      </c>
      <c r="N95" s="189">
        <f>F95+G95+H95+I95-J95+K95-L95+M95</f>
        <v>2244</v>
      </c>
      <c r="O95" s="121"/>
    </row>
    <row r="96" spans="1:15" s="201" customFormat="1" ht="16.5" customHeight="1">
      <c r="A96" s="521" t="s">
        <v>70</v>
      </c>
      <c r="B96" s="528"/>
      <c r="C96" s="740"/>
      <c r="D96" s="528"/>
      <c r="E96" s="599"/>
      <c r="F96" s="528">
        <f aca="true" t="shared" si="16" ref="F96:N96">F95</f>
        <v>2205</v>
      </c>
      <c r="G96" s="528">
        <f t="shared" si="16"/>
        <v>0</v>
      </c>
      <c r="H96" s="528">
        <f t="shared" si="16"/>
        <v>0</v>
      </c>
      <c r="I96" s="528">
        <f t="shared" si="16"/>
        <v>0</v>
      </c>
      <c r="J96" s="528">
        <f t="shared" si="16"/>
        <v>0</v>
      </c>
      <c r="K96" s="528">
        <f t="shared" si="16"/>
        <v>39</v>
      </c>
      <c r="L96" s="528">
        <f t="shared" si="16"/>
        <v>0</v>
      </c>
      <c r="M96" s="528">
        <f t="shared" si="16"/>
        <v>0</v>
      </c>
      <c r="N96" s="528">
        <f t="shared" si="16"/>
        <v>2244</v>
      </c>
      <c r="O96" s="600"/>
    </row>
    <row r="97" spans="1:15" ht="18" customHeight="1">
      <c r="A97" s="99" t="s">
        <v>97</v>
      </c>
      <c r="B97" s="198"/>
      <c r="C97" s="199"/>
      <c r="D97" s="194"/>
      <c r="E97" s="322"/>
      <c r="F97" s="198"/>
      <c r="G97" s="198"/>
      <c r="H97" s="198"/>
      <c r="I97" s="198"/>
      <c r="J97" s="198"/>
      <c r="K97" s="198"/>
      <c r="L97" s="198"/>
      <c r="M97" s="198"/>
      <c r="N97" s="198"/>
      <c r="O97" s="76"/>
    </row>
    <row r="98" spans="1:15" ht="30.75" customHeight="1">
      <c r="A98" s="120">
        <v>3123093</v>
      </c>
      <c r="B98" s="189" t="s">
        <v>1356</v>
      </c>
      <c r="C98" s="190" t="s">
        <v>1357</v>
      </c>
      <c r="D98" s="192" t="s">
        <v>95</v>
      </c>
      <c r="E98" s="321">
        <v>15</v>
      </c>
      <c r="F98" s="189">
        <v>2205</v>
      </c>
      <c r="G98" s="189">
        <v>0</v>
      </c>
      <c r="H98" s="189">
        <v>0</v>
      </c>
      <c r="I98" s="189">
        <v>0</v>
      </c>
      <c r="J98" s="189">
        <v>0</v>
      </c>
      <c r="K98" s="189">
        <v>39</v>
      </c>
      <c r="L98" s="189">
        <v>0</v>
      </c>
      <c r="M98" s="189">
        <v>0</v>
      </c>
      <c r="N98" s="189">
        <f>F98+G98+H98+I98-J98+K98-L98+M98</f>
        <v>2244</v>
      </c>
      <c r="O98" s="29"/>
    </row>
    <row r="99" spans="1:15" s="200" customFormat="1" ht="16.5" customHeight="1">
      <c r="A99" s="521" t="s">
        <v>70</v>
      </c>
      <c r="B99" s="596"/>
      <c r="C99" s="741"/>
      <c r="D99" s="596"/>
      <c r="E99" s="597"/>
      <c r="F99" s="528">
        <f aca="true" t="shared" si="17" ref="F99:N99">F98</f>
        <v>2205</v>
      </c>
      <c r="G99" s="528">
        <f t="shared" si="17"/>
        <v>0</v>
      </c>
      <c r="H99" s="528">
        <f t="shared" si="17"/>
        <v>0</v>
      </c>
      <c r="I99" s="528">
        <f t="shared" si="17"/>
        <v>0</v>
      </c>
      <c r="J99" s="528">
        <f t="shared" si="17"/>
        <v>0</v>
      </c>
      <c r="K99" s="528">
        <f t="shared" si="17"/>
        <v>39</v>
      </c>
      <c r="L99" s="528">
        <f t="shared" si="17"/>
        <v>0</v>
      </c>
      <c r="M99" s="528">
        <f t="shared" si="17"/>
        <v>0</v>
      </c>
      <c r="N99" s="528">
        <f t="shared" si="17"/>
        <v>2244</v>
      </c>
      <c r="O99" s="598"/>
    </row>
    <row r="100" spans="1:15" ht="18" customHeight="1">
      <c r="A100" s="99" t="s">
        <v>98</v>
      </c>
      <c r="B100" s="198"/>
      <c r="C100" s="199"/>
      <c r="D100" s="194"/>
      <c r="E100" s="322"/>
      <c r="F100" s="198"/>
      <c r="G100" s="198"/>
      <c r="H100" s="198"/>
      <c r="I100" s="198"/>
      <c r="J100" s="198"/>
      <c r="K100" s="198"/>
      <c r="L100" s="198"/>
      <c r="M100" s="198"/>
      <c r="N100" s="198"/>
      <c r="O100" s="76"/>
    </row>
    <row r="101" spans="1:15" ht="30.75" customHeight="1">
      <c r="A101" s="120">
        <v>3120201</v>
      </c>
      <c r="B101" s="189" t="s">
        <v>99</v>
      </c>
      <c r="C101" s="190" t="s">
        <v>872</v>
      </c>
      <c r="D101" s="468" t="s">
        <v>54</v>
      </c>
      <c r="E101" s="321">
        <v>15</v>
      </c>
      <c r="F101" s="189">
        <v>1310</v>
      </c>
      <c r="G101" s="189">
        <v>0</v>
      </c>
      <c r="H101" s="189">
        <v>0</v>
      </c>
      <c r="I101" s="189">
        <v>0</v>
      </c>
      <c r="J101" s="189">
        <v>0</v>
      </c>
      <c r="K101" s="189">
        <v>128</v>
      </c>
      <c r="L101" s="189">
        <v>0</v>
      </c>
      <c r="M101" s="189">
        <v>0</v>
      </c>
      <c r="N101" s="189">
        <f>F101+G101+H101+I101-J101+K101-L101+M101</f>
        <v>1438</v>
      </c>
      <c r="O101" s="29"/>
    </row>
    <row r="102" spans="1:15" ht="30.75" customHeight="1">
      <c r="A102" s="120">
        <v>3123102</v>
      </c>
      <c r="B102" s="189" t="s">
        <v>1047</v>
      </c>
      <c r="C102" s="190" t="s">
        <v>1048</v>
      </c>
      <c r="D102" s="192" t="s">
        <v>95</v>
      </c>
      <c r="E102" s="321">
        <v>15</v>
      </c>
      <c r="F102" s="189">
        <v>2205</v>
      </c>
      <c r="G102" s="189">
        <v>0</v>
      </c>
      <c r="H102" s="189">
        <v>0</v>
      </c>
      <c r="I102" s="189">
        <v>0</v>
      </c>
      <c r="J102" s="189">
        <v>0</v>
      </c>
      <c r="K102" s="189">
        <v>39</v>
      </c>
      <c r="L102" s="189">
        <v>0</v>
      </c>
      <c r="M102" s="189">
        <v>0</v>
      </c>
      <c r="N102" s="189">
        <f>F102+G102+H102+I102-J102+K102-L102+M102</f>
        <v>2244</v>
      </c>
      <c r="O102" s="29"/>
    </row>
    <row r="103" spans="1:15" s="201" customFormat="1" ht="16.5" customHeight="1">
      <c r="A103" s="521" t="s">
        <v>70</v>
      </c>
      <c r="B103" s="528"/>
      <c r="C103" s="740"/>
      <c r="D103" s="528"/>
      <c r="E103" s="599"/>
      <c r="F103" s="528">
        <f aca="true" t="shared" si="18" ref="F103:N103">SUM(F101:F102)</f>
        <v>3515</v>
      </c>
      <c r="G103" s="528">
        <f t="shared" si="18"/>
        <v>0</v>
      </c>
      <c r="H103" s="528">
        <f t="shared" si="18"/>
        <v>0</v>
      </c>
      <c r="I103" s="528">
        <f t="shared" si="18"/>
        <v>0</v>
      </c>
      <c r="J103" s="528">
        <f t="shared" si="18"/>
        <v>0</v>
      </c>
      <c r="K103" s="528">
        <f t="shared" si="18"/>
        <v>167</v>
      </c>
      <c r="L103" s="528">
        <f t="shared" si="18"/>
        <v>0</v>
      </c>
      <c r="M103" s="528">
        <f t="shared" si="18"/>
        <v>0</v>
      </c>
      <c r="N103" s="528">
        <f t="shared" si="18"/>
        <v>3682</v>
      </c>
      <c r="O103" s="600"/>
    </row>
    <row r="104" spans="1:15" ht="18" customHeight="1">
      <c r="A104" s="99" t="s">
        <v>100</v>
      </c>
      <c r="B104" s="198"/>
      <c r="C104" s="199"/>
      <c r="D104" s="194"/>
      <c r="E104" s="322"/>
      <c r="F104" s="198"/>
      <c r="G104" s="198"/>
      <c r="H104" s="198"/>
      <c r="I104" s="198"/>
      <c r="J104" s="198"/>
      <c r="K104" s="198"/>
      <c r="L104" s="198"/>
      <c r="M104" s="198"/>
      <c r="N104" s="198"/>
      <c r="O104" s="76"/>
    </row>
    <row r="105" spans="1:15" ht="30.75" customHeight="1">
      <c r="A105" s="120">
        <v>3123112</v>
      </c>
      <c r="B105" s="189" t="s">
        <v>1049</v>
      </c>
      <c r="C105" s="190" t="s">
        <v>1050</v>
      </c>
      <c r="D105" s="192" t="s">
        <v>95</v>
      </c>
      <c r="E105" s="321">
        <v>15</v>
      </c>
      <c r="F105" s="189">
        <v>2205</v>
      </c>
      <c r="G105" s="189">
        <v>0</v>
      </c>
      <c r="H105" s="189">
        <v>0</v>
      </c>
      <c r="I105" s="189">
        <v>0</v>
      </c>
      <c r="J105" s="189">
        <v>0</v>
      </c>
      <c r="K105" s="189">
        <v>39</v>
      </c>
      <c r="L105" s="189">
        <v>0</v>
      </c>
      <c r="M105" s="189">
        <v>0</v>
      </c>
      <c r="N105" s="189">
        <f>F105+G105+H105+I105-J105+K105-L105+M105</f>
        <v>2244</v>
      </c>
      <c r="O105" s="29"/>
    </row>
    <row r="106" spans="1:15" s="200" customFormat="1" ht="16.5" customHeight="1">
      <c r="A106" s="521" t="s">
        <v>70</v>
      </c>
      <c r="B106" s="596"/>
      <c r="C106" s="741"/>
      <c r="D106" s="596"/>
      <c r="E106" s="597"/>
      <c r="F106" s="528">
        <f aca="true" t="shared" si="19" ref="F106:N106">F105</f>
        <v>2205</v>
      </c>
      <c r="G106" s="528">
        <f t="shared" si="19"/>
        <v>0</v>
      </c>
      <c r="H106" s="528">
        <f t="shared" si="19"/>
        <v>0</v>
      </c>
      <c r="I106" s="528">
        <f t="shared" si="19"/>
        <v>0</v>
      </c>
      <c r="J106" s="528">
        <f t="shared" si="19"/>
        <v>0</v>
      </c>
      <c r="K106" s="528">
        <f t="shared" si="19"/>
        <v>39</v>
      </c>
      <c r="L106" s="528">
        <f t="shared" si="19"/>
        <v>0</v>
      </c>
      <c r="M106" s="528">
        <f t="shared" si="19"/>
        <v>0</v>
      </c>
      <c r="N106" s="528">
        <f t="shared" si="19"/>
        <v>2244</v>
      </c>
      <c r="O106" s="598"/>
    </row>
    <row r="107" spans="1:15" ht="18" customHeight="1">
      <c r="A107" s="99" t="s">
        <v>101</v>
      </c>
      <c r="B107" s="198"/>
      <c r="C107" s="199"/>
      <c r="D107" s="194"/>
      <c r="E107" s="322"/>
      <c r="F107" s="198"/>
      <c r="G107" s="198"/>
      <c r="H107" s="198"/>
      <c r="I107" s="198"/>
      <c r="J107" s="198"/>
      <c r="K107" s="198"/>
      <c r="L107" s="198"/>
      <c r="M107" s="198"/>
      <c r="N107" s="198"/>
      <c r="O107" s="76"/>
    </row>
    <row r="108" spans="1:15" ht="30.75" customHeight="1">
      <c r="A108" s="120">
        <v>3123121</v>
      </c>
      <c r="B108" s="189" t="s">
        <v>488</v>
      </c>
      <c r="C108" s="190" t="s">
        <v>871</v>
      </c>
      <c r="D108" s="192" t="s">
        <v>95</v>
      </c>
      <c r="E108" s="321">
        <v>15</v>
      </c>
      <c r="F108" s="189">
        <v>2205</v>
      </c>
      <c r="G108" s="189">
        <v>0</v>
      </c>
      <c r="H108" s="189">
        <v>0</v>
      </c>
      <c r="I108" s="189">
        <v>0</v>
      </c>
      <c r="J108" s="189">
        <v>0</v>
      </c>
      <c r="K108" s="189">
        <v>39</v>
      </c>
      <c r="L108" s="189">
        <v>0</v>
      </c>
      <c r="M108" s="189">
        <v>0.2</v>
      </c>
      <c r="N108" s="189">
        <f>F108+G108+H108+I108-J108+K108-L108-M108</f>
        <v>2243.8</v>
      </c>
      <c r="O108" s="29"/>
    </row>
    <row r="109" spans="1:15" s="200" customFormat="1" ht="16.5" customHeight="1">
      <c r="A109" s="521" t="s">
        <v>70</v>
      </c>
      <c r="B109" s="596"/>
      <c r="C109" s="741"/>
      <c r="D109" s="596"/>
      <c r="E109" s="597"/>
      <c r="F109" s="528">
        <f aca="true" t="shared" si="20" ref="F109:N109">F108</f>
        <v>2205</v>
      </c>
      <c r="G109" s="528">
        <f t="shared" si="20"/>
        <v>0</v>
      </c>
      <c r="H109" s="528">
        <f t="shared" si="20"/>
        <v>0</v>
      </c>
      <c r="I109" s="528">
        <f t="shared" si="20"/>
        <v>0</v>
      </c>
      <c r="J109" s="528">
        <f t="shared" si="20"/>
        <v>0</v>
      </c>
      <c r="K109" s="528">
        <f t="shared" si="20"/>
        <v>39</v>
      </c>
      <c r="L109" s="528">
        <f t="shared" si="20"/>
        <v>0</v>
      </c>
      <c r="M109" s="528">
        <f t="shared" si="20"/>
        <v>0.2</v>
      </c>
      <c r="N109" s="528">
        <f t="shared" si="20"/>
        <v>2243.8</v>
      </c>
      <c r="O109" s="598"/>
    </row>
    <row r="110" spans="1:15" ht="18" customHeight="1">
      <c r="A110" s="99" t="s">
        <v>102</v>
      </c>
      <c r="B110" s="198"/>
      <c r="C110" s="199"/>
      <c r="D110" s="194"/>
      <c r="E110" s="322"/>
      <c r="F110" s="198"/>
      <c r="G110" s="198"/>
      <c r="H110" s="198"/>
      <c r="I110" s="198"/>
      <c r="J110" s="198"/>
      <c r="K110" s="198"/>
      <c r="L110" s="198"/>
      <c r="M110" s="198"/>
      <c r="N110" s="198"/>
      <c r="O110" s="76"/>
    </row>
    <row r="111" spans="1:15" ht="30.75" customHeight="1">
      <c r="A111" s="120">
        <v>3123132</v>
      </c>
      <c r="B111" s="189" t="s">
        <v>1051</v>
      </c>
      <c r="C111" s="190" t="s">
        <v>1052</v>
      </c>
      <c r="D111" s="192" t="s">
        <v>95</v>
      </c>
      <c r="E111" s="321">
        <v>15</v>
      </c>
      <c r="F111" s="189">
        <v>2205</v>
      </c>
      <c r="G111" s="189">
        <v>0</v>
      </c>
      <c r="H111" s="189">
        <v>0</v>
      </c>
      <c r="I111" s="189">
        <v>0</v>
      </c>
      <c r="J111" s="189">
        <v>0</v>
      </c>
      <c r="K111" s="189">
        <v>39</v>
      </c>
      <c r="L111" s="189">
        <v>0</v>
      </c>
      <c r="M111" s="189">
        <v>0</v>
      </c>
      <c r="N111" s="189">
        <f>F111+G111+H111+I111-J111+K111-L111+M111</f>
        <v>2244</v>
      </c>
      <c r="O111" s="29"/>
    </row>
    <row r="112" spans="1:15" s="200" customFormat="1" ht="16.5" customHeight="1">
      <c r="A112" s="521" t="s">
        <v>70</v>
      </c>
      <c r="B112" s="596"/>
      <c r="C112" s="517"/>
      <c r="D112" s="596"/>
      <c r="E112" s="597"/>
      <c r="F112" s="528">
        <f aca="true" t="shared" si="21" ref="F112:N112">F111</f>
        <v>2205</v>
      </c>
      <c r="G112" s="528">
        <f t="shared" si="21"/>
        <v>0</v>
      </c>
      <c r="H112" s="528">
        <f t="shared" si="21"/>
        <v>0</v>
      </c>
      <c r="I112" s="528">
        <f t="shared" si="21"/>
        <v>0</v>
      </c>
      <c r="J112" s="528">
        <f t="shared" si="21"/>
        <v>0</v>
      </c>
      <c r="K112" s="528">
        <f t="shared" si="21"/>
        <v>39</v>
      </c>
      <c r="L112" s="528">
        <f t="shared" si="21"/>
        <v>0</v>
      </c>
      <c r="M112" s="528">
        <f t="shared" si="21"/>
        <v>0</v>
      </c>
      <c r="N112" s="528">
        <f t="shared" si="21"/>
        <v>2244</v>
      </c>
      <c r="O112" s="598"/>
    </row>
    <row r="113" spans="1:15" ht="21" customHeight="1">
      <c r="A113" s="51"/>
      <c r="B113" s="181" t="s">
        <v>31</v>
      </c>
      <c r="C113" s="422"/>
      <c r="D113" s="53"/>
      <c r="E113" s="341"/>
      <c r="F113" s="195">
        <f aca="true" t="shared" si="22" ref="F113:N113">F93+F96+F99+F103+F106+F109+F112</f>
        <v>16745</v>
      </c>
      <c r="G113" s="195">
        <f t="shared" si="22"/>
        <v>0</v>
      </c>
      <c r="H113" s="195">
        <f t="shared" si="22"/>
        <v>0</v>
      </c>
      <c r="I113" s="195">
        <f t="shared" si="22"/>
        <v>0</v>
      </c>
      <c r="J113" s="195">
        <f t="shared" si="22"/>
        <v>0</v>
      </c>
      <c r="K113" s="195">
        <f t="shared" si="22"/>
        <v>401</v>
      </c>
      <c r="L113" s="195">
        <f t="shared" si="22"/>
        <v>300</v>
      </c>
      <c r="M113" s="195">
        <f t="shared" si="22"/>
        <v>0.2</v>
      </c>
      <c r="N113" s="195">
        <f t="shared" si="22"/>
        <v>16845.8</v>
      </c>
      <c r="O113" s="54"/>
    </row>
    <row r="114" spans="1:15" ht="15.75" customHeight="1">
      <c r="A114" s="459"/>
      <c r="B114" s="400"/>
      <c r="C114" s="460"/>
      <c r="D114" s="461"/>
      <c r="E114" s="462"/>
      <c r="F114" s="458"/>
      <c r="G114" s="463"/>
      <c r="H114" s="463"/>
      <c r="I114" s="463"/>
      <c r="J114" s="463"/>
      <c r="K114" s="463"/>
      <c r="L114" s="463"/>
      <c r="M114" s="463"/>
      <c r="N114" s="463"/>
      <c r="O114" s="464"/>
    </row>
    <row r="115" spans="1:15" ht="20.25" customHeight="1">
      <c r="A115" s="451"/>
      <c r="B115" s="452"/>
      <c r="C115" s="452"/>
      <c r="D115" s="452" t="s">
        <v>540</v>
      </c>
      <c r="E115" s="453"/>
      <c r="F115" s="452"/>
      <c r="G115" s="452"/>
      <c r="H115" s="452"/>
      <c r="J115" s="457" t="s">
        <v>541</v>
      </c>
      <c r="K115" s="457"/>
      <c r="L115" s="452"/>
      <c r="M115" s="452"/>
      <c r="N115" s="452" t="s">
        <v>541</v>
      </c>
      <c r="O115" s="454"/>
    </row>
    <row r="116" spans="1:15" s="187" customFormat="1" ht="18.75">
      <c r="A116" s="451"/>
      <c r="B116" s="452"/>
      <c r="C116" s="452"/>
      <c r="D116" s="452"/>
      <c r="E116" s="453"/>
      <c r="F116" s="452"/>
      <c r="G116" s="452"/>
      <c r="H116" s="452"/>
      <c r="J116" s="466"/>
      <c r="K116" s="475"/>
      <c r="L116" s="451"/>
      <c r="M116" s="452"/>
      <c r="N116" s="452"/>
      <c r="O116" s="455"/>
    </row>
    <row r="117" spans="1:15" s="187" customFormat="1" ht="18.75">
      <c r="A117" s="451" t="s">
        <v>549</v>
      </c>
      <c r="B117" s="452"/>
      <c r="C117" s="452" t="s">
        <v>829</v>
      </c>
      <c r="D117" s="452"/>
      <c r="E117" s="453"/>
      <c r="F117" s="452"/>
      <c r="G117" s="452"/>
      <c r="H117" s="452"/>
      <c r="J117" s="457" t="s">
        <v>629</v>
      </c>
      <c r="K117" s="475"/>
      <c r="L117" s="451"/>
      <c r="M117" s="452" t="s">
        <v>630</v>
      </c>
      <c r="N117" s="452"/>
      <c r="O117" s="455"/>
    </row>
    <row r="118" spans="1:15" s="37" customFormat="1" ht="18" customHeight="1">
      <c r="A118" s="451"/>
      <c r="B118" s="452"/>
      <c r="C118" s="452" t="s">
        <v>831</v>
      </c>
      <c r="D118" s="452"/>
      <c r="E118" s="453"/>
      <c r="F118" s="452"/>
      <c r="G118" s="452"/>
      <c r="H118" s="452"/>
      <c r="J118" s="456" t="s">
        <v>538</v>
      </c>
      <c r="K118" s="456"/>
      <c r="L118" s="452"/>
      <c r="M118" s="452" t="s">
        <v>539</v>
      </c>
      <c r="N118" s="452"/>
      <c r="O118" s="454"/>
    </row>
    <row r="119" spans="1:15" ht="33.75">
      <c r="A119" s="183" t="s">
        <v>0</v>
      </c>
      <c r="B119" s="20"/>
      <c r="C119" s="169" t="s">
        <v>869</v>
      </c>
      <c r="D119" s="169"/>
      <c r="E119" s="327"/>
      <c r="F119" s="55"/>
      <c r="G119" s="4"/>
      <c r="H119" s="4"/>
      <c r="I119" s="4"/>
      <c r="J119" s="4"/>
      <c r="K119" s="4"/>
      <c r="L119" s="4"/>
      <c r="M119" s="4"/>
      <c r="N119" s="4"/>
      <c r="O119" s="27"/>
    </row>
    <row r="120" spans="1:15" ht="20.25">
      <c r="A120" s="6"/>
      <c r="B120" s="96" t="s">
        <v>20</v>
      </c>
      <c r="C120" s="413"/>
      <c r="D120" s="7"/>
      <c r="E120" s="317"/>
      <c r="F120" s="7"/>
      <c r="G120" s="7"/>
      <c r="H120" s="7"/>
      <c r="I120" s="8"/>
      <c r="J120" s="7"/>
      <c r="K120" s="7"/>
      <c r="L120" s="8"/>
      <c r="M120" s="7"/>
      <c r="N120" s="7"/>
      <c r="O120" s="402" t="s">
        <v>1299</v>
      </c>
    </row>
    <row r="121" spans="1:15" ht="22.5" customHeight="1">
      <c r="A121" s="10"/>
      <c r="B121" s="44"/>
      <c r="C121" s="414"/>
      <c r="D121" s="95" t="s">
        <v>1462</v>
      </c>
      <c r="E121" s="318"/>
      <c r="F121" s="12"/>
      <c r="G121" s="12"/>
      <c r="H121" s="12"/>
      <c r="I121" s="12"/>
      <c r="J121" s="12"/>
      <c r="K121" s="12"/>
      <c r="L121" s="12"/>
      <c r="M121" s="12"/>
      <c r="N121" s="12"/>
      <c r="O121" s="28"/>
    </row>
    <row r="122" spans="1:15" s="406" customFormat="1" ht="45" customHeight="1" thickBot="1">
      <c r="A122" s="299" t="s">
        <v>501</v>
      </c>
      <c r="B122" s="300" t="s">
        <v>502</v>
      </c>
      <c r="C122" s="427" t="s">
        <v>1</v>
      </c>
      <c r="D122" s="300" t="s">
        <v>500</v>
      </c>
      <c r="E122" s="342" t="s">
        <v>511</v>
      </c>
      <c r="F122" s="213" t="s">
        <v>497</v>
      </c>
      <c r="G122" s="213" t="s">
        <v>498</v>
      </c>
      <c r="H122" s="210" t="s">
        <v>33</v>
      </c>
      <c r="I122" s="213" t="s">
        <v>499</v>
      </c>
      <c r="J122" s="213" t="s">
        <v>17</v>
      </c>
      <c r="K122" s="213" t="s">
        <v>18</v>
      </c>
      <c r="L122" s="215" t="s">
        <v>507</v>
      </c>
      <c r="M122" s="213" t="s">
        <v>30</v>
      </c>
      <c r="N122" s="213" t="s">
        <v>503</v>
      </c>
      <c r="O122" s="301" t="s">
        <v>19</v>
      </c>
    </row>
    <row r="123" spans="1:15" ht="33" customHeight="1" thickTop="1">
      <c r="A123" s="100" t="s">
        <v>5</v>
      </c>
      <c r="B123" s="81"/>
      <c r="C123" s="416"/>
      <c r="D123" s="82"/>
      <c r="E123" s="343"/>
      <c r="F123" s="81"/>
      <c r="G123" s="81"/>
      <c r="H123" s="81"/>
      <c r="I123" s="81"/>
      <c r="J123" s="81"/>
      <c r="K123" s="81"/>
      <c r="L123" s="81"/>
      <c r="M123" s="81"/>
      <c r="N123" s="81"/>
      <c r="O123" s="76"/>
    </row>
    <row r="124" spans="1:15" ht="42" customHeight="1">
      <c r="A124" s="170">
        <v>320002</v>
      </c>
      <c r="B124" s="191" t="s">
        <v>659</v>
      </c>
      <c r="C124" s="680" t="s">
        <v>917</v>
      </c>
      <c r="D124" s="408" t="s">
        <v>660</v>
      </c>
      <c r="E124" s="314">
        <v>15</v>
      </c>
      <c r="F124" s="189">
        <v>6934</v>
      </c>
      <c r="G124" s="189">
        <v>0</v>
      </c>
      <c r="H124" s="189">
        <v>0</v>
      </c>
      <c r="I124" s="189">
        <v>0</v>
      </c>
      <c r="J124" s="189">
        <v>934</v>
      </c>
      <c r="K124" s="189">
        <v>0</v>
      </c>
      <c r="L124" s="189">
        <v>0</v>
      </c>
      <c r="M124" s="189">
        <v>0</v>
      </c>
      <c r="N124" s="189">
        <f>F124+G124+H124+I124-J124+K124-L124+M124</f>
        <v>6000</v>
      </c>
      <c r="O124" s="43"/>
    </row>
    <row r="125" spans="1:15" ht="42" customHeight="1">
      <c r="A125" s="170">
        <v>3130101</v>
      </c>
      <c r="B125" s="189" t="s">
        <v>437</v>
      </c>
      <c r="C125" s="286" t="s">
        <v>103</v>
      </c>
      <c r="D125" s="190" t="s">
        <v>54</v>
      </c>
      <c r="E125" s="314">
        <v>15</v>
      </c>
      <c r="F125" s="189">
        <v>3549</v>
      </c>
      <c r="G125" s="189">
        <v>0</v>
      </c>
      <c r="H125" s="189">
        <v>0</v>
      </c>
      <c r="I125" s="189">
        <v>0</v>
      </c>
      <c r="J125" s="189">
        <v>175</v>
      </c>
      <c r="K125" s="189">
        <v>0</v>
      </c>
      <c r="L125" s="189">
        <v>0</v>
      </c>
      <c r="M125" s="189">
        <v>0</v>
      </c>
      <c r="N125" s="189">
        <f>F125+G125+H125+I125-J125+K125-L125+M125</f>
        <v>3374</v>
      </c>
      <c r="O125" s="43"/>
    </row>
    <row r="126" spans="1:15" ht="42" customHeight="1" hidden="1">
      <c r="A126" s="170">
        <v>3130102</v>
      </c>
      <c r="B126" s="189" t="s">
        <v>104</v>
      </c>
      <c r="C126" s="286" t="s">
        <v>105</v>
      </c>
      <c r="D126" s="190" t="s">
        <v>54</v>
      </c>
      <c r="E126" s="314">
        <v>0</v>
      </c>
      <c r="F126" s="189">
        <v>0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f>F126+G126+H126+I126-J126+K126-L126+M126</f>
        <v>0</v>
      </c>
      <c r="O126" s="43"/>
    </row>
    <row r="127" spans="1:15" ht="42" customHeight="1">
      <c r="A127" s="170">
        <v>5200001</v>
      </c>
      <c r="B127" s="189" t="s">
        <v>106</v>
      </c>
      <c r="C127" s="286" t="s">
        <v>107</v>
      </c>
      <c r="D127" s="190" t="s">
        <v>54</v>
      </c>
      <c r="E127" s="314">
        <v>15</v>
      </c>
      <c r="F127" s="189">
        <v>4750</v>
      </c>
      <c r="G127" s="189">
        <v>0</v>
      </c>
      <c r="H127" s="189">
        <v>0</v>
      </c>
      <c r="I127" s="189">
        <v>0</v>
      </c>
      <c r="J127" s="189">
        <v>479</v>
      </c>
      <c r="K127" s="189">
        <v>0</v>
      </c>
      <c r="L127" s="189">
        <v>0</v>
      </c>
      <c r="M127" s="189">
        <v>0</v>
      </c>
      <c r="N127" s="189">
        <f>F127+G127+H127+I127-J127+K127-L127+M127</f>
        <v>4271</v>
      </c>
      <c r="O127" s="122"/>
    </row>
    <row r="128" spans="1:15" s="202" customFormat="1" ht="27" customHeight="1">
      <c r="A128" s="515" t="s">
        <v>70</v>
      </c>
      <c r="B128" s="516"/>
      <c r="C128" s="517"/>
      <c r="D128" s="516"/>
      <c r="E128" s="518"/>
      <c r="F128" s="519">
        <f aca="true" t="shared" si="23" ref="F128:N128">SUM(F124:F127)</f>
        <v>15233</v>
      </c>
      <c r="G128" s="519">
        <f t="shared" si="23"/>
        <v>0</v>
      </c>
      <c r="H128" s="519">
        <f t="shared" si="23"/>
        <v>0</v>
      </c>
      <c r="I128" s="519">
        <f t="shared" si="23"/>
        <v>0</v>
      </c>
      <c r="J128" s="519">
        <f t="shared" si="23"/>
        <v>1588</v>
      </c>
      <c r="K128" s="519">
        <f t="shared" si="23"/>
        <v>0</v>
      </c>
      <c r="L128" s="519">
        <f t="shared" si="23"/>
        <v>0</v>
      </c>
      <c r="M128" s="519">
        <f t="shared" si="23"/>
        <v>0</v>
      </c>
      <c r="N128" s="519">
        <f t="shared" si="23"/>
        <v>13645</v>
      </c>
      <c r="O128" s="520"/>
    </row>
    <row r="129" spans="1:15" ht="33" customHeight="1">
      <c r="A129" s="100" t="s">
        <v>37</v>
      </c>
      <c r="B129" s="198"/>
      <c r="C129" s="417"/>
      <c r="D129" s="199"/>
      <c r="E129" s="344"/>
      <c r="F129" s="198"/>
      <c r="G129" s="198"/>
      <c r="H129" s="198"/>
      <c r="I129" s="198"/>
      <c r="J129" s="198"/>
      <c r="K129" s="198"/>
      <c r="L129" s="198"/>
      <c r="M129" s="198"/>
      <c r="N129" s="198"/>
      <c r="O129" s="76"/>
    </row>
    <row r="130" spans="1:15" s="41" customFormat="1" ht="42" customHeight="1">
      <c r="A130" s="683">
        <v>330002</v>
      </c>
      <c r="B130" s="684" t="s">
        <v>1190</v>
      </c>
      <c r="C130" s="680" t="s">
        <v>717</v>
      </c>
      <c r="D130" s="192" t="s">
        <v>409</v>
      </c>
      <c r="E130" s="321">
        <v>15</v>
      </c>
      <c r="F130" s="189">
        <v>6934</v>
      </c>
      <c r="G130" s="189">
        <v>0</v>
      </c>
      <c r="H130" s="189">
        <v>0</v>
      </c>
      <c r="I130" s="189">
        <v>0</v>
      </c>
      <c r="J130" s="189">
        <v>934</v>
      </c>
      <c r="K130" s="189">
        <v>0</v>
      </c>
      <c r="L130" s="189">
        <v>0</v>
      </c>
      <c r="M130" s="189">
        <v>0</v>
      </c>
      <c r="N130" s="189">
        <f>F130+G130+H130+I130-J130+K130-L130+M130</f>
        <v>6000</v>
      </c>
      <c r="O130" s="16"/>
    </row>
    <row r="131" spans="1:15" s="41" customFormat="1" ht="27" customHeight="1">
      <c r="A131" s="515" t="s">
        <v>70</v>
      </c>
      <c r="B131" s="516"/>
      <c r="C131" s="517"/>
      <c r="D131" s="516"/>
      <c r="E131" s="518"/>
      <c r="F131" s="519">
        <f aca="true" t="shared" si="24" ref="F131:N131">F130</f>
        <v>6934</v>
      </c>
      <c r="G131" s="519">
        <f t="shared" si="24"/>
        <v>0</v>
      </c>
      <c r="H131" s="519">
        <f t="shared" si="24"/>
        <v>0</v>
      </c>
      <c r="I131" s="519">
        <f t="shared" si="24"/>
        <v>0</v>
      </c>
      <c r="J131" s="519">
        <f t="shared" si="24"/>
        <v>934</v>
      </c>
      <c r="K131" s="519">
        <f t="shared" si="24"/>
        <v>0</v>
      </c>
      <c r="L131" s="519">
        <f t="shared" si="24"/>
        <v>0</v>
      </c>
      <c r="M131" s="519">
        <f t="shared" si="24"/>
        <v>0</v>
      </c>
      <c r="N131" s="519">
        <f t="shared" si="24"/>
        <v>6000</v>
      </c>
      <c r="O131" s="1045"/>
    </row>
    <row r="132" spans="1:15" ht="33" customHeight="1">
      <c r="A132" s="100" t="s">
        <v>110</v>
      </c>
      <c r="B132" s="198"/>
      <c r="C132" s="417"/>
      <c r="D132" s="193"/>
      <c r="E132" s="330"/>
      <c r="F132" s="198"/>
      <c r="G132" s="198"/>
      <c r="H132" s="198"/>
      <c r="I132" s="198"/>
      <c r="J132" s="198"/>
      <c r="K132" s="198"/>
      <c r="L132" s="198"/>
      <c r="M132" s="198"/>
      <c r="N132" s="198"/>
      <c r="O132" s="76"/>
    </row>
    <row r="133" spans="1:15" ht="42" customHeight="1">
      <c r="A133" s="170">
        <v>340001</v>
      </c>
      <c r="B133" s="191" t="s">
        <v>661</v>
      </c>
      <c r="C133" s="680" t="s">
        <v>718</v>
      </c>
      <c r="D133" s="408" t="s">
        <v>662</v>
      </c>
      <c r="E133" s="314">
        <v>15</v>
      </c>
      <c r="F133" s="189">
        <v>6934</v>
      </c>
      <c r="G133" s="189">
        <v>0</v>
      </c>
      <c r="H133" s="189">
        <v>0</v>
      </c>
      <c r="I133" s="189">
        <v>0</v>
      </c>
      <c r="J133" s="189">
        <v>934</v>
      </c>
      <c r="K133" s="189">
        <v>0</v>
      </c>
      <c r="L133" s="189">
        <v>0</v>
      </c>
      <c r="M133" s="189">
        <v>0</v>
      </c>
      <c r="N133" s="189">
        <f>F133+G133+H133+I133-J133+K133-L133+M133</f>
        <v>6000</v>
      </c>
      <c r="O133" s="678"/>
    </row>
    <row r="134" spans="1:15" s="202" customFormat="1" ht="27" customHeight="1">
      <c r="A134" s="515" t="s">
        <v>70</v>
      </c>
      <c r="B134" s="516"/>
      <c r="C134" s="517"/>
      <c r="D134" s="516"/>
      <c r="E134" s="518"/>
      <c r="F134" s="519">
        <f aca="true" t="shared" si="25" ref="F134:N134">F133</f>
        <v>6934</v>
      </c>
      <c r="G134" s="519">
        <f t="shared" si="25"/>
        <v>0</v>
      </c>
      <c r="H134" s="519">
        <f t="shared" si="25"/>
        <v>0</v>
      </c>
      <c r="I134" s="519">
        <f t="shared" si="25"/>
        <v>0</v>
      </c>
      <c r="J134" s="519">
        <f t="shared" si="25"/>
        <v>934</v>
      </c>
      <c r="K134" s="519">
        <f t="shared" si="25"/>
        <v>0</v>
      </c>
      <c r="L134" s="519">
        <f t="shared" si="25"/>
        <v>0</v>
      </c>
      <c r="M134" s="519">
        <f t="shared" si="25"/>
        <v>0</v>
      </c>
      <c r="N134" s="519">
        <f t="shared" si="25"/>
        <v>6000</v>
      </c>
      <c r="O134" s="520"/>
    </row>
    <row r="135" spans="1:15" s="23" customFormat="1" ht="33" customHeight="1">
      <c r="A135" s="92"/>
      <c r="B135" s="181" t="s">
        <v>31</v>
      </c>
      <c r="C135" s="426"/>
      <c r="D135" s="71"/>
      <c r="E135" s="345"/>
      <c r="F135" s="195">
        <f aca="true" t="shared" si="26" ref="F135:N135">F128+F131+F134</f>
        <v>29101</v>
      </c>
      <c r="G135" s="195">
        <f t="shared" si="26"/>
        <v>0</v>
      </c>
      <c r="H135" s="195">
        <f t="shared" si="26"/>
        <v>0</v>
      </c>
      <c r="I135" s="195">
        <f t="shared" si="26"/>
        <v>0</v>
      </c>
      <c r="J135" s="195">
        <f t="shared" si="26"/>
        <v>3456</v>
      </c>
      <c r="K135" s="195">
        <f t="shared" si="26"/>
        <v>0</v>
      </c>
      <c r="L135" s="195">
        <f t="shared" si="26"/>
        <v>0</v>
      </c>
      <c r="M135" s="195">
        <f t="shared" si="26"/>
        <v>0</v>
      </c>
      <c r="N135" s="195">
        <f t="shared" si="26"/>
        <v>25645</v>
      </c>
      <c r="O135" s="58"/>
    </row>
    <row r="136" spans="1:15" s="188" customFormat="1" ht="42.75" customHeight="1">
      <c r="A136" s="451"/>
      <c r="B136" s="452"/>
      <c r="C136" s="452"/>
      <c r="D136" s="452" t="s">
        <v>540</v>
      </c>
      <c r="E136" s="453"/>
      <c r="F136" s="452"/>
      <c r="G136" s="452"/>
      <c r="H136" s="452"/>
      <c r="J136" s="466" t="s">
        <v>541</v>
      </c>
      <c r="K136" s="466"/>
      <c r="L136" s="452"/>
      <c r="M136" s="452"/>
      <c r="N136" s="452" t="s">
        <v>541</v>
      </c>
      <c r="O136" s="454"/>
    </row>
    <row r="137" spans="1:15" ht="18.75">
      <c r="A137" s="451" t="s">
        <v>549</v>
      </c>
      <c r="B137" s="452"/>
      <c r="C137" s="452" t="s">
        <v>829</v>
      </c>
      <c r="D137" s="452"/>
      <c r="E137" s="453"/>
      <c r="F137" s="452"/>
      <c r="G137" s="452"/>
      <c r="H137" s="452"/>
      <c r="J137" s="457" t="s">
        <v>629</v>
      </c>
      <c r="K137" s="475"/>
      <c r="L137" s="451"/>
      <c r="M137" s="452" t="s">
        <v>630</v>
      </c>
      <c r="N137" s="452"/>
      <c r="O137" s="455"/>
    </row>
    <row r="138" spans="1:15" ht="18.75">
      <c r="A138" s="451"/>
      <c r="B138" s="452"/>
      <c r="C138" s="452" t="s">
        <v>831</v>
      </c>
      <c r="D138" s="452"/>
      <c r="E138" s="453"/>
      <c r="F138" s="452"/>
      <c r="G138" s="452"/>
      <c r="H138" s="452"/>
      <c r="J138" s="456" t="s">
        <v>538</v>
      </c>
      <c r="K138" s="465"/>
      <c r="L138" s="452"/>
      <c r="M138" s="452" t="s">
        <v>539</v>
      </c>
      <c r="N138" s="452"/>
      <c r="O138" s="454"/>
    </row>
    <row r="139" spans="1:15" ht="51" customHeight="1">
      <c r="A139" s="183" t="s">
        <v>0</v>
      </c>
      <c r="B139" s="33"/>
      <c r="C139" s="739" t="s">
        <v>869</v>
      </c>
      <c r="D139" s="739"/>
      <c r="E139" s="327"/>
      <c r="F139" s="4"/>
      <c r="G139" s="4"/>
      <c r="H139" s="4"/>
      <c r="I139" s="4"/>
      <c r="J139" s="4"/>
      <c r="K139" s="4"/>
      <c r="L139" s="4"/>
      <c r="M139" s="4"/>
      <c r="N139" s="4"/>
      <c r="O139" s="27"/>
    </row>
    <row r="140" spans="1:15" ht="20.25">
      <c r="A140" s="6"/>
      <c r="B140" s="96" t="s">
        <v>21</v>
      </c>
      <c r="C140" s="413"/>
      <c r="D140" s="7"/>
      <c r="E140" s="317"/>
      <c r="F140" s="7"/>
      <c r="G140" s="7"/>
      <c r="H140" s="7"/>
      <c r="I140" s="8"/>
      <c r="J140" s="7"/>
      <c r="K140" s="7"/>
      <c r="L140" s="8"/>
      <c r="M140" s="7"/>
      <c r="N140" s="7"/>
      <c r="O140" s="402" t="s">
        <v>1300</v>
      </c>
    </row>
    <row r="141" spans="1:15" ht="24.75">
      <c r="A141" s="10"/>
      <c r="B141" s="11"/>
      <c r="C141" s="414"/>
      <c r="D141" s="95" t="s">
        <v>1462</v>
      </c>
      <c r="E141" s="318"/>
      <c r="F141" s="12"/>
      <c r="G141" s="12"/>
      <c r="H141" s="12"/>
      <c r="I141" s="12"/>
      <c r="J141" s="12"/>
      <c r="K141" s="12"/>
      <c r="L141" s="12"/>
      <c r="M141" s="12"/>
      <c r="N141" s="12"/>
      <c r="O141" s="28"/>
    </row>
    <row r="142" spans="1:15" s="237" customFormat="1" ht="38.25" customHeight="1" thickBot="1">
      <c r="A142" s="208" t="s">
        <v>501</v>
      </c>
      <c r="B142" s="209" t="s">
        <v>502</v>
      </c>
      <c r="C142" s="427" t="s">
        <v>1</v>
      </c>
      <c r="D142" s="214" t="s">
        <v>500</v>
      </c>
      <c r="E142" s="347" t="s">
        <v>511</v>
      </c>
      <c r="F142" s="210" t="s">
        <v>497</v>
      </c>
      <c r="G142" s="215" t="s">
        <v>498</v>
      </c>
      <c r="H142" s="210" t="s">
        <v>33</v>
      </c>
      <c r="I142" s="215" t="s">
        <v>499</v>
      </c>
      <c r="J142" s="215" t="s">
        <v>17</v>
      </c>
      <c r="K142" s="215" t="s">
        <v>18</v>
      </c>
      <c r="L142" s="215" t="s">
        <v>507</v>
      </c>
      <c r="M142" s="210" t="s">
        <v>30</v>
      </c>
      <c r="N142" s="210" t="s">
        <v>503</v>
      </c>
      <c r="O142" s="216" t="s">
        <v>19</v>
      </c>
    </row>
    <row r="143" spans="1:15" ht="33" customHeight="1" thickTop="1">
      <c r="A143" s="102" t="s">
        <v>111</v>
      </c>
      <c r="B143" s="77"/>
      <c r="C143" s="416"/>
      <c r="D143" s="77"/>
      <c r="E143" s="340"/>
      <c r="F143" s="77"/>
      <c r="G143" s="77"/>
      <c r="H143" s="77"/>
      <c r="I143" s="77"/>
      <c r="J143" s="77"/>
      <c r="K143" s="77"/>
      <c r="L143" s="77"/>
      <c r="M143" s="77"/>
      <c r="N143" s="77"/>
      <c r="O143" s="76"/>
    </row>
    <row r="144" spans="1:16" ht="54.75" customHeight="1">
      <c r="A144" s="108">
        <v>400001</v>
      </c>
      <c r="B144" s="189" t="s">
        <v>650</v>
      </c>
      <c r="C144" s="286" t="s">
        <v>781</v>
      </c>
      <c r="D144" s="192" t="s">
        <v>651</v>
      </c>
      <c r="E144" s="321">
        <v>15</v>
      </c>
      <c r="F144" s="189">
        <v>14325</v>
      </c>
      <c r="G144" s="189">
        <v>0</v>
      </c>
      <c r="H144" s="189">
        <v>0</v>
      </c>
      <c r="I144" s="189">
        <v>0</v>
      </c>
      <c r="J144" s="189">
        <v>2601</v>
      </c>
      <c r="K144" s="189">
        <v>0</v>
      </c>
      <c r="L144" s="189">
        <v>0</v>
      </c>
      <c r="M144" s="189">
        <v>0</v>
      </c>
      <c r="N144" s="189">
        <f>F144+G144+H144+I144-J144+K144-L144+M144</f>
        <v>11724</v>
      </c>
      <c r="O144" s="43"/>
      <c r="P144" s="41"/>
    </row>
    <row r="145" spans="1:15" s="202" customFormat="1" ht="27.75" customHeight="1">
      <c r="A145" s="515" t="s">
        <v>70</v>
      </c>
      <c r="B145" s="516"/>
      <c r="C145" s="517"/>
      <c r="D145" s="516"/>
      <c r="E145" s="518"/>
      <c r="F145" s="519">
        <f>SUM(F144:F144)</f>
        <v>14325</v>
      </c>
      <c r="G145" s="519">
        <f aca="true" t="shared" si="27" ref="G145:M145">SUM(G144:G144)</f>
        <v>0</v>
      </c>
      <c r="H145" s="519">
        <f t="shared" si="27"/>
        <v>0</v>
      </c>
      <c r="I145" s="519">
        <f t="shared" si="27"/>
        <v>0</v>
      </c>
      <c r="J145" s="519">
        <f>SUM(J144:J144)</f>
        <v>2601</v>
      </c>
      <c r="K145" s="519">
        <f t="shared" si="27"/>
        <v>0</v>
      </c>
      <c r="L145" s="519">
        <f t="shared" si="27"/>
        <v>0</v>
      </c>
      <c r="M145" s="519">
        <f t="shared" si="27"/>
        <v>0</v>
      </c>
      <c r="N145" s="519">
        <f>SUM(N144:N144)</f>
        <v>11724</v>
      </c>
      <c r="O145" s="520"/>
    </row>
    <row r="146" spans="1:15" s="23" customFormat="1" ht="33" customHeight="1">
      <c r="A146" s="56"/>
      <c r="B146" s="181" t="s">
        <v>31</v>
      </c>
      <c r="C146" s="419"/>
      <c r="D146" s="195"/>
      <c r="E146" s="324"/>
      <c r="F146" s="195">
        <f>F145</f>
        <v>14325</v>
      </c>
      <c r="G146" s="195">
        <f aca="true" t="shared" si="28" ref="G146:M146">G145</f>
        <v>0</v>
      </c>
      <c r="H146" s="195">
        <f t="shared" si="28"/>
        <v>0</v>
      </c>
      <c r="I146" s="195">
        <f t="shared" si="28"/>
        <v>0</v>
      </c>
      <c r="J146" s="195">
        <f>J145</f>
        <v>2601</v>
      </c>
      <c r="K146" s="195">
        <f t="shared" si="28"/>
        <v>0</v>
      </c>
      <c r="L146" s="195">
        <f t="shared" si="28"/>
        <v>0</v>
      </c>
      <c r="M146" s="195">
        <f t="shared" si="28"/>
        <v>0</v>
      </c>
      <c r="N146" s="195">
        <f>N145</f>
        <v>11724</v>
      </c>
      <c r="O146" s="58"/>
    </row>
    <row r="147" spans="11:13" ht="40.5" customHeight="1">
      <c r="K147" s="123"/>
      <c r="M147" s="123"/>
    </row>
    <row r="148" spans="1:15" s="187" customFormat="1" ht="18.75">
      <c r="A148" s="451"/>
      <c r="B148" s="452"/>
      <c r="C148" s="452"/>
      <c r="D148" s="452" t="s">
        <v>540</v>
      </c>
      <c r="E148" s="453"/>
      <c r="F148" s="452"/>
      <c r="G148" s="452"/>
      <c r="H148" s="452"/>
      <c r="J148" s="457" t="s">
        <v>541</v>
      </c>
      <c r="K148" s="457"/>
      <c r="L148" s="452"/>
      <c r="M148" s="452"/>
      <c r="N148" s="452" t="s">
        <v>541</v>
      </c>
      <c r="O148" s="454"/>
    </row>
    <row r="149" spans="1:15" s="187" customFormat="1" ht="18.75">
      <c r="A149" s="451"/>
      <c r="B149" s="452"/>
      <c r="C149" s="452"/>
      <c r="D149" s="452"/>
      <c r="E149" s="453"/>
      <c r="F149" s="452"/>
      <c r="G149" s="452"/>
      <c r="H149" s="452"/>
      <c r="J149" s="466"/>
      <c r="K149" s="475"/>
      <c r="L149" s="451"/>
      <c r="M149" s="452"/>
      <c r="N149" s="452"/>
      <c r="O149" s="455"/>
    </row>
    <row r="150" spans="1:15" ht="18.75">
      <c r="A150" s="451" t="s">
        <v>549</v>
      </c>
      <c r="B150" s="452"/>
      <c r="C150" s="452" t="s">
        <v>829</v>
      </c>
      <c r="D150" s="452"/>
      <c r="E150" s="453"/>
      <c r="F150" s="452"/>
      <c r="G150" s="452"/>
      <c r="H150" s="452"/>
      <c r="I150" s="2"/>
      <c r="J150" s="457" t="s">
        <v>629</v>
      </c>
      <c r="K150" s="475"/>
      <c r="L150" s="451"/>
      <c r="M150" s="452" t="s">
        <v>630</v>
      </c>
      <c r="N150" s="452"/>
      <c r="O150" s="455"/>
    </row>
    <row r="151" spans="1:15" ht="18.75">
      <c r="A151" s="451"/>
      <c r="B151" s="452"/>
      <c r="C151" s="452" t="s">
        <v>831</v>
      </c>
      <c r="D151" s="452"/>
      <c r="E151" s="453"/>
      <c r="F151" s="452"/>
      <c r="G151" s="452"/>
      <c r="H151" s="452"/>
      <c r="I151" s="2"/>
      <c r="J151" s="456" t="s">
        <v>538</v>
      </c>
      <c r="K151" s="456"/>
      <c r="L151" s="452"/>
      <c r="M151" s="452" t="s">
        <v>539</v>
      </c>
      <c r="N151" s="452"/>
      <c r="O151" s="454"/>
    </row>
    <row r="152" spans="1:15" ht="51" customHeight="1">
      <c r="A152" s="183" t="s">
        <v>0</v>
      </c>
      <c r="B152" s="33"/>
      <c r="C152" s="739" t="s">
        <v>869</v>
      </c>
      <c r="D152" s="739"/>
      <c r="E152" s="327"/>
      <c r="F152" s="4"/>
      <c r="G152" s="4"/>
      <c r="H152" s="4"/>
      <c r="I152" s="4"/>
      <c r="J152" s="4"/>
      <c r="K152" s="4"/>
      <c r="L152" s="4"/>
      <c r="M152" s="4"/>
      <c r="N152" s="4"/>
      <c r="O152" s="27"/>
    </row>
    <row r="153" spans="1:15" ht="20.25">
      <c r="A153" s="6"/>
      <c r="B153" s="96" t="s">
        <v>21</v>
      </c>
      <c r="C153" s="413"/>
      <c r="D153" s="7"/>
      <c r="E153" s="317"/>
      <c r="F153" s="7"/>
      <c r="G153" s="7"/>
      <c r="H153" s="7"/>
      <c r="I153" s="8"/>
      <c r="J153" s="7"/>
      <c r="K153" s="7"/>
      <c r="L153" s="8"/>
      <c r="M153" s="7"/>
      <c r="N153" s="7"/>
      <c r="O153" s="402" t="s">
        <v>1301</v>
      </c>
    </row>
    <row r="154" spans="1:15" ht="24.75">
      <c r="A154" s="10"/>
      <c r="B154" s="11"/>
      <c r="C154" s="414"/>
      <c r="D154" s="95" t="s">
        <v>1462</v>
      </c>
      <c r="E154" s="318"/>
      <c r="F154" s="12"/>
      <c r="G154" s="12"/>
      <c r="H154" s="12"/>
      <c r="I154" s="12"/>
      <c r="J154" s="12"/>
      <c r="K154" s="12"/>
      <c r="L154" s="12"/>
      <c r="M154" s="12"/>
      <c r="N154" s="12"/>
      <c r="O154" s="28"/>
    </row>
    <row r="155" spans="1:15" s="237" customFormat="1" ht="38.25" customHeight="1" thickBot="1">
      <c r="A155" s="208" t="s">
        <v>501</v>
      </c>
      <c r="B155" s="209" t="s">
        <v>502</v>
      </c>
      <c r="C155" s="427" t="s">
        <v>1</v>
      </c>
      <c r="D155" s="214" t="s">
        <v>500</v>
      </c>
      <c r="E155" s="347" t="s">
        <v>511</v>
      </c>
      <c r="F155" s="210" t="s">
        <v>497</v>
      </c>
      <c r="G155" s="215" t="s">
        <v>498</v>
      </c>
      <c r="H155" s="210" t="s">
        <v>33</v>
      </c>
      <c r="I155" s="215" t="s">
        <v>499</v>
      </c>
      <c r="J155" s="215" t="s">
        <v>17</v>
      </c>
      <c r="K155" s="215" t="s">
        <v>18</v>
      </c>
      <c r="L155" s="215" t="s">
        <v>507</v>
      </c>
      <c r="M155" s="210" t="s">
        <v>30</v>
      </c>
      <c r="N155" s="210" t="s">
        <v>503</v>
      </c>
      <c r="O155" s="216" t="s">
        <v>19</v>
      </c>
    </row>
    <row r="156" spans="1:15" ht="33" customHeight="1" thickTop="1">
      <c r="A156" s="102" t="s">
        <v>111</v>
      </c>
      <c r="B156" s="77"/>
      <c r="C156" s="416"/>
      <c r="D156" s="77"/>
      <c r="E156" s="340"/>
      <c r="F156" s="77"/>
      <c r="G156" s="77"/>
      <c r="H156" s="77"/>
      <c r="I156" s="77"/>
      <c r="J156" s="77"/>
      <c r="K156" s="77"/>
      <c r="L156" s="77"/>
      <c r="M156" s="77"/>
      <c r="N156" s="77"/>
      <c r="O156" s="76"/>
    </row>
    <row r="157" spans="1:15" ht="42" customHeight="1">
      <c r="A157" s="108">
        <v>2300101</v>
      </c>
      <c r="B157" s="189" t="s">
        <v>436</v>
      </c>
      <c r="C157" s="286" t="s">
        <v>460</v>
      </c>
      <c r="D157" s="190" t="s">
        <v>2</v>
      </c>
      <c r="E157" s="314">
        <v>15</v>
      </c>
      <c r="F157" s="189">
        <v>3526</v>
      </c>
      <c r="G157" s="189">
        <v>0</v>
      </c>
      <c r="H157" s="189">
        <v>0</v>
      </c>
      <c r="I157" s="189">
        <v>0</v>
      </c>
      <c r="J157" s="189">
        <v>172</v>
      </c>
      <c r="K157" s="189">
        <v>0</v>
      </c>
      <c r="L157" s="189">
        <v>0</v>
      </c>
      <c r="M157" s="189">
        <v>0</v>
      </c>
      <c r="N157" s="189">
        <f>F157+G157+H157+I157-J157+K157-L157+M157</f>
        <v>3354</v>
      </c>
      <c r="O157" s="14"/>
    </row>
    <row r="158" spans="1:15" s="202" customFormat="1" ht="27.75" customHeight="1">
      <c r="A158" s="515" t="s">
        <v>70</v>
      </c>
      <c r="B158" s="516"/>
      <c r="C158" s="517"/>
      <c r="D158" s="516"/>
      <c r="E158" s="518"/>
      <c r="F158" s="519">
        <f aca="true" t="shared" si="29" ref="F158:N158">SUM(F157:F157)</f>
        <v>3526</v>
      </c>
      <c r="G158" s="519">
        <f t="shared" si="29"/>
        <v>0</v>
      </c>
      <c r="H158" s="519">
        <f t="shared" si="29"/>
        <v>0</v>
      </c>
      <c r="I158" s="519">
        <f t="shared" si="29"/>
        <v>0</v>
      </c>
      <c r="J158" s="519">
        <f t="shared" si="29"/>
        <v>172</v>
      </c>
      <c r="K158" s="519">
        <f t="shared" si="29"/>
        <v>0</v>
      </c>
      <c r="L158" s="519">
        <f t="shared" si="29"/>
        <v>0</v>
      </c>
      <c r="M158" s="519">
        <f t="shared" si="29"/>
        <v>0</v>
      </c>
      <c r="N158" s="519">
        <f t="shared" si="29"/>
        <v>3354</v>
      </c>
      <c r="O158" s="520"/>
    </row>
    <row r="159" spans="1:15" ht="33" customHeight="1">
      <c r="A159" s="102" t="s">
        <v>613</v>
      </c>
      <c r="B159" s="198"/>
      <c r="C159" s="417"/>
      <c r="D159" s="194"/>
      <c r="E159" s="322"/>
      <c r="F159" s="198"/>
      <c r="G159" s="198"/>
      <c r="H159" s="198"/>
      <c r="I159" s="198"/>
      <c r="J159" s="198"/>
      <c r="K159" s="198"/>
      <c r="L159" s="198"/>
      <c r="M159" s="198"/>
      <c r="N159" s="198"/>
      <c r="O159" s="76"/>
    </row>
    <row r="160" spans="1:16" ht="42" customHeight="1">
      <c r="A160" s="170">
        <v>410002</v>
      </c>
      <c r="B160" s="59" t="s">
        <v>1254</v>
      </c>
      <c r="C160" s="680" t="s">
        <v>1255</v>
      </c>
      <c r="D160" s="444" t="s">
        <v>663</v>
      </c>
      <c r="E160" s="350">
        <v>15</v>
      </c>
      <c r="F160" s="59">
        <v>6934</v>
      </c>
      <c r="G160" s="59">
        <v>0</v>
      </c>
      <c r="H160" s="59">
        <v>0</v>
      </c>
      <c r="I160" s="59">
        <v>0</v>
      </c>
      <c r="J160" s="59">
        <v>934</v>
      </c>
      <c r="K160" s="59">
        <v>0</v>
      </c>
      <c r="L160" s="59">
        <v>0</v>
      </c>
      <c r="M160" s="59">
        <v>0</v>
      </c>
      <c r="N160" s="189">
        <f>F160+G160+H160+I160-J160+K160-L160+M160</f>
        <v>6000</v>
      </c>
      <c r="O160" s="59"/>
      <c r="P160" s="31"/>
    </row>
    <row r="161" spans="1:15" ht="42" customHeight="1">
      <c r="A161" s="120">
        <v>4100102</v>
      </c>
      <c r="B161" s="59" t="s">
        <v>44</v>
      </c>
      <c r="C161" s="286" t="s">
        <v>614</v>
      </c>
      <c r="D161" s="192" t="s">
        <v>54</v>
      </c>
      <c r="E161" s="321">
        <v>15</v>
      </c>
      <c r="F161" s="189">
        <v>4900</v>
      </c>
      <c r="G161" s="189">
        <v>0</v>
      </c>
      <c r="H161" s="189">
        <v>0</v>
      </c>
      <c r="I161" s="189">
        <v>0</v>
      </c>
      <c r="J161" s="189">
        <v>506</v>
      </c>
      <c r="K161" s="189">
        <v>0</v>
      </c>
      <c r="L161" s="189">
        <v>0</v>
      </c>
      <c r="M161" s="189">
        <v>0</v>
      </c>
      <c r="N161" s="189">
        <f>F161+G161+H161+I161-J161+K161-L161+M161</f>
        <v>4394</v>
      </c>
      <c r="O161" s="29"/>
    </row>
    <row r="162" spans="1:15" s="202" customFormat="1" ht="27.75" customHeight="1">
      <c r="A162" s="515" t="s">
        <v>70</v>
      </c>
      <c r="B162" s="516"/>
      <c r="C162" s="517"/>
      <c r="D162" s="516"/>
      <c r="E162" s="518"/>
      <c r="F162" s="519">
        <f aca="true" t="shared" si="30" ref="F162:N162">SUM(F160:F161)</f>
        <v>11834</v>
      </c>
      <c r="G162" s="519">
        <f t="shared" si="30"/>
        <v>0</v>
      </c>
      <c r="H162" s="519">
        <f t="shared" si="30"/>
        <v>0</v>
      </c>
      <c r="I162" s="519">
        <f t="shared" si="30"/>
        <v>0</v>
      </c>
      <c r="J162" s="519">
        <f t="shared" si="30"/>
        <v>1440</v>
      </c>
      <c r="K162" s="519">
        <f t="shared" si="30"/>
        <v>0</v>
      </c>
      <c r="L162" s="519">
        <f t="shared" si="30"/>
        <v>0</v>
      </c>
      <c r="M162" s="519">
        <f t="shared" si="30"/>
        <v>0</v>
      </c>
      <c r="N162" s="519">
        <f t="shared" si="30"/>
        <v>10394</v>
      </c>
      <c r="O162" s="520"/>
    </row>
    <row r="163" spans="1:15" ht="33" customHeight="1">
      <c r="A163" s="102" t="s">
        <v>8</v>
      </c>
      <c r="B163" s="198"/>
      <c r="C163" s="417"/>
      <c r="D163" s="194"/>
      <c r="E163" s="322"/>
      <c r="F163" s="198"/>
      <c r="G163" s="198"/>
      <c r="H163" s="198"/>
      <c r="I163" s="198"/>
      <c r="J163" s="198"/>
      <c r="K163" s="198"/>
      <c r="L163" s="198"/>
      <c r="M163" s="198"/>
      <c r="N163" s="198"/>
      <c r="O163" s="76"/>
    </row>
    <row r="164" spans="1:15" ht="42" customHeight="1">
      <c r="A164" s="170">
        <v>420001</v>
      </c>
      <c r="B164" s="14" t="s">
        <v>664</v>
      </c>
      <c r="C164" s="680" t="s">
        <v>719</v>
      </c>
      <c r="D164" s="192" t="s">
        <v>55</v>
      </c>
      <c r="E164" s="321">
        <v>15</v>
      </c>
      <c r="F164" s="189">
        <v>8205</v>
      </c>
      <c r="G164" s="189">
        <v>0</v>
      </c>
      <c r="H164" s="189">
        <v>0</v>
      </c>
      <c r="I164" s="189">
        <v>0</v>
      </c>
      <c r="J164" s="189">
        <v>1205</v>
      </c>
      <c r="K164" s="189">
        <v>0</v>
      </c>
      <c r="L164" s="189">
        <v>0</v>
      </c>
      <c r="M164" s="189">
        <v>0</v>
      </c>
      <c r="N164" s="189">
        <f>F164+G164+H164+I164-J164+K164-L164+M164</f>
        <v>7000</v>
      </c>
      <c r="O164" s="16"/>
    </row>
    <row r="165" spans="1:15" s="202" customFormat="1" ht="27.75" customHeight="1">
      <c r="A165" s="515" t="s">
        <v>70</v>
      </c>
      <c r="B165" s="516"/>
      <c r="C165" s="517"/>
      <c r="D165" s="516"/>
      <c r="E165" s="518"/>
      <c r="F165" s="519">
        <f aca="true" t="shared" si="31" ref="F165:N165">F164</f>
        <v>8205</v>
      </c>
      <c r="G165" s="519">
        <f t="shared" si="31"/>
        <v>0</v>
      </c>
      <c r="H165" s="519">
        <f t="shared" si="31"/>
        <v>0</v>
      </c>
      <c r="I165" s="519">
        <f t="shared" si="31"/>
        <v>0</v>
      </c>
      <c r="J165" s="519">
        <f t="shared" si="31"/>
        <v>1205</v>
      </c>
      <c r="K165" s="519">
        <f t="shared" si="31"/>
        <v>0</v>
      </c>
      <c r="L165" s="519">
        <f t="shared" si="31"/>
        <v>0</v>
      </c>
      <c r="M165" s="519">
        <f t="shared" si="31"/>
        <v>0</v>
      </c>
      <c r="N165" s="519">
        <f t="shared" si="31"/>
        <v>7000</v>
      </c>
      <c r="O165" s="520"/>
    </row>
    <row r="166" spans="1:15" s="23" customFormat="1" ht="33" customHeight="1">
      <c r="A166" s="56"/>
      <c r="B166" s="181" t="s">
        <v>31</v>
      </c>
      <c r="C166" s="419"/>
      <c r="D166" s="195"/>
      <c r="E166" s="324"/>
      <c r="F166" s="195">
        <f aca="true" t="shared" si="32" ref="F166:N166">F158+F162+F165</f>
        <v>23565</v>
      </c>
      <c r="G166" s="195">
        <f t="shared" si="32"/>
        <v>0</v>
      </c>
      <c r="H166" s="195">
        <f t="shared" si="32"/>
        <v>0</v>
      </c>
      <c r="I166" s="195">
        <f t="shared" si="32"/>
        <v>0</v>
      </c>
      <c r="J166" s="195">
        <f t="shared" si="32"/>
        <v>2817</v>
      </c>
      <c r="K166" s="195">
        <f t="shared" si="32"/>
        <v>0</v>
      </c>
      <c r="L166" s="195">
        <f t="shared" si="32"/>
        <v>0</v>
      </c>
      <c r="M166" s="195">
        <f t="shared" si="32"/>
        <v>0</v>
      </c>
      <c r="N166" s="195">
        <f t="shared" si="32"/>
        <v>20748</v>
      </c>
      <c r="O166" s="58"/>
    </row>
    <row r="167" spans="11:13" ht="18">
      <c r="K167" s="123"/>
      <c r="M167" s="123"/>
    </row>
    <row r="168" spans="1:15" s="187" customFormat="1" ht="18.75">
      <c r="A168" s="451"/>
      <c r="B168" s="452"/>
      <c r="C168" s="452"/>
      <c r="D168" s="452" t="s">
        <v>540</v>
      </c>
      <c r="E168" s="453"/>
      <c r="F168" s="452"/>
      <c r="G168" s="452"/>
      <c r="H168" s="452"/>
      <c r="J168" s="457" t="s">
        <v>541</v>
      </c>
      <c r="K168" s="457"/>
      <c r="L168" s="452"/>
      <c r="M168" s="452"/>
      <c r="N168" s="452" t="s">
        <v>541</v>
      </c>
      <c r="O168" s="454"/>
    </row>
    <row r="169" spans="1:15" s="187" customFormat="1" ht="18.75">
      <c r="A169" s="451"/>
      <c r="B169" s="452"/>
      <c r="C169" s="452"/>
      <c r="D169" s="452"/>
      <c r="E169" s="453"/>
      <c r="F169" s="452"/>
      <c r="G169" s="452"/>
      <c r="H169" s="452"/>
      <c r="J169" s="466"/>
      <c r="K169" s="475"/>
      <c r="L169" s="451"/>
      <c r="M169" s="452"/>
      <c r="N169" s="452"/>
      <c r="O169" s="455"/>
    </row>
    <row r="170" spans="1:15" ht="18.75">
      <c r="A170" s="451" t="s">
        <v>549</v>
      </c>
      <c r="B170" s="452"/>
      <c r="C170" s="452" t="s">
        <v>829</v>
      </c>
      <c r="D170" s="452"/>
      <c r="E170" s="453"/>
      <c r="F170" s="452"/>
      <c r="G170" s="452"/>
      <c r="H170" s="452"/>
      <c r="I170" s="2"/>
      <c r="J170" s="457" t="s">
        <v>629</v>
      </c>
      <c r="K170" s="475"/>
      <c r="L170" s="451"/>
      <c r="M170" s="452" t="s">
        <v>630</v>
      </c>
      <c r="N170" s="452"/>
      <c r="O170" s="455"/>
    </row>
    <row r="171" spans="1:15" ht="18.75">
      <c r="A171" s="451"/>
      <c r="B171" s="452"/>
      <c r="C171" s="452" t="s">
        <v>831</v>
      </c>
      <c r="D171" s="452"/>
      <c r="E171" s="453"/>
      <c r="F171" s="452"/>
      <c r="G171" s="452"/>
      <c r="H171" s="452"/>
      <c r="I171" s="2"/>
      <c r="J171" s="456" t="s">
        <v>538</v>
      </c>
      <c r="K171" s="456"/>
      <c r="L171" s="452"/>
      <c r="M171" s="452" t="s">
        <v>539</v>
      </c>
      <c r="N171" s="452"/>
      <c r="O171" s="454"/>
    </row>
    <row r="172" spans="1:15" ht="25.5" customHeight="1">
      <c r="A172" s="183" t="s">
        <v>0</v>
      </c>
      <c r="B172" s="20"/>
      <c r="C172" s="169" t="s">
        <v>869</v>
      </c>
      <c r="D172" s="169"/>
      <c r="E172" s="327"/>
      <c r="F172" s="4"/>
      <c r="G172" s="4"/>
      <c r="H172" s="4"/>
      <c r="I172" s="4"/>
      <c r="J172" s="4"/>
      <c r="K172" s="4"/>
      <c r="L172" s="4"/>
      <c r="M172" s="4"/>
      <c r="N172" s="4"/>
      <c r="O172" s="27"/>
    </row>
    <row r="173" spans="1:15" ht="15.75" customHeight="1">
      <c r="A173" s="6"/>
      <c r="B173" s="96" t="s">
        <v>22</v>
      </c>
      <c r="C173" s="413"/>
      <c r="D173" s="7"/>
      <c r="E173" s="317"/>
      <c r="F173" s="7"/>
      <c r="G173" s="7"/>
      <c r="H173" s="7"/>
      <c r="I173" s="8"/>
      <c r="J173" s="7"/>
      <c r="K173" s="7"/>
      <c r="L173" s="8"/>
      <c r="M173" s="7"/>
      <c r="N173" s="7"/>
      <c r="O173" s="402" t="s">
        <v>1302</v>
      </c>
    </row>
    <row r="174" spans="1:15" ht="19.5" customHeight="1">
      <c r="A174" s="206"/>
      <c r="B174" s="241"/>
      <c r="C174" s="433"/>
      <c r="D174" s="242" t="s">
        <v>1462</v>
      </c>
      <c r="E174" s="360"/>
      <c r="F174" s="7"/>
      <c r="G174" s="7"/>
      <c r="H174" s="7"/>
      <c r="I174" s="7"/>
      <c r="J174" s="7"/>
      <c r="K174" s="7"/>
      <c r="L174" s="7"/>
      <c r="M174" s="7"/>
      <c r="N174" s="7"/>
      <c r="O174" s="144"/>
    </row>
    <row r="175" spans="1:15" s="406" customFormat="1" ht="27" customHeight="1">
      <c r="A175" s="548" t="s">
        <v>501</v>
      </c>
      <c r="B175" s="549" t="s">
        <v>502</v>
      </c>
      <c r="C175" s="440" t="s">
        <v>1</v>
      </c>
      <c r="D175" s="549" t="s">
        <v>500</v>
      </c>
      <c r="E175" s="551" t="s">
        <v>511</v>
      </c>
      <c r="F175" s="309" t="s">
        <v>497</v>
      </c>
      <c r="G175" s="309" t="s">
        <v>498</v>
      </c>
      <c r="H175" s="276" t="s">
        <v>33</v>
      </c>
      <c r="I175" s="309" t="s">
        <v>499</v>
      </c>
      <c r="J175" s="309" t="s">
        <v>17</v>
      </c>
      <c r="K175" s="309" t="s">
        <v>18</v>
      </c>
      <c r="L175" s="309" t="s">
        <v>507</v>
      </c>
      <c r="M175" s="309" t="s">
        <v>504</v>
      </c>
      <c r="N175" s="309" t="s">
        <v>503</v>
      </c>
      <c r="O175" s="550" t="s">
        <v>19</v>
      </c>
    </row>
    <row r="176" spans="1:15" ht="22.5" customHeight="1">
      <c r="A176" s="552" t="s">
        <v>112</v>
      </c>
      <c r="B176" s="221"/>
      <c r="C176" s="399"/>
      <c r="D176" s="221"/>
      <c r="E176" s="367"/>
      <c r="F176" s="221"/>
      <c r="G176" s="221"/>
      <c r="H176" s="221"/>
      <c r="I176" s="221"/>
      <c r="J176" s="221"/>
      <c r="K176" s="221"/>
      <c r="L176" s="221"/>
      <c r="M176" s="221"/>
      <c r="N176" s="221"/>
      <c r="O176" s="553"/>
    </row>
    <row r="177" spans="1:15" ht="30.75" customHeight="1">
      <c r="A177" s="554">
        <v>500004</v>
      </c>
      <c r="B177" s="493" t="s">
        <v>652</v>
      </c>
      <c r="C177" s="494" t="s">
        <v>653</v>
      </c>
      <c r="D177" s="495" t="s">
        <v>410</v>
      </c>
      <c r="E177" s="496">
        <v>15</v>
      </c>
      <c r="F177" s="555">
        <v>14325</v>
      </c>
      <c r="G177" s="493">
        <v>0</v>
      </c>
      <c r="H177" s="493">
        <v>0</v>
      </c>
      <c r="I177" s="493">
        <v>0</v>
      </c>
      <c r="J177" s="493">
        <v>2601</v>
      </c>
      <c r="K177" s="493">
        <v>0</v>
      </c>
      <c r="L177" s="493">
        <v>0</v>
      </c>
      <c r="M177" s="493">
        <v>0</v>
      </c>
      <c r="N177" s="493">
        <f>F177+G177+H177+I177-J177+K177-L177+M177</f>
        <v>11724</v>
      </c>
      <c r="O177" s="556"/>
    </row>
    <row r="178" spans="1:15" ht="31.5" customHeight="1">
      <c r="A178" s="222">
        <v>5100101</v>
      </c>
      <c r="B178" s="493" t="s">
        <v>114</v>
      </c>
      <c r="C178" s="494" t="s">
        <v>115</v>
      </c>
      <c r="D178" s="495" t="s">
        <v>54</v>
      </c>
      <c r="E178" s="496">
        <v>15</v>
      </c>
      <c r="F178" s="493">
        <v>6006</v>
      </c>
      <c r="G178" s="493">
        <v>0</v>
      </c>
      <c r="H178" s="493">
        <v>0</v>
      </c>
      <c r="I178" s="493">
        <v>0</v>
      </c>
      <c r="J178" s="493">
        <v>736</v>
      </c>
      <c r="K178" s="493">
        <v>0</v>
      </c>
      <c r="L178" s="493">
        <v>500</v>
      </c>
      <c r="M178" s="493">
        <v>0</v>
      </c>
      <c r="N178" s="493">
        <f>F178+G178+H178+I178-J178+K178-L178+M178</f>
        <v>4770</v>
      </c>
      <c r="O178" s="561"/>
    </row>
    <row r="179" spans="1:15" ht="30.75" customHeight="1">
      <c r="A179" s="222">
        <v>11100311</v>
      </c>
      <c r="B179" s="493" t="s">
        <v>154</v>
      </c>
      <c r="C179" s="396" t="s">
        <v>155</v>
      </c>
      <c r="D179" s="447" t="s">
        <v>54</v>
      </c>
      <c r="E179" s="353">
        <v>15</v>
      </c>
      <c r="F179" s="262">
        <v>1510</v>
      </c>
      <c r="G179" s="262">
        <v>0</v>
      </c>
      <c r="H179" s="262">
        <v>0</v>
      </c>
      <c r="I179" s="262">
        <v>0</v>
      </c>
      <c r="J179" s="262">
        <v>0</v>
      </c>
      <c r="K179" s="262">
        <v>115</v>
      </c>
      <c r="L179" s="262">
        <v>250</v>
      </c>
      <c r="M179" s="262">
        <v>0</v>
      </c>
      <c r="N179" s="493">
        <f>F179+G179+H179+I179-J179+K179-L179+M179</f>
        <v>1375</v>
      </c>
      <c r="O179" s="131"/>
    </row>
    <row r="180" spans="1:15" s="202" customFormat="1" ht="17.25" customHeight="1">
      <c r="A180" s="589" t="s">
        <v>70</v>
      </c>
      <c r="B180" s="590"/>
      <c r="C180" s="591"/>
      <c r="D180" s="595"/>
      <c r="E180" s="592"/>
      <c r="F180" s="593">
        <f aca="true" t="shared" si="33" ref="F180:N180">SUM(F177:F179)</f>
        <v>21841</v>
      </c>
      <c r="G180" s="593">
        <f t="shared" si="33"/>
        <v>0</v>
      </c>
      <c r="H180" s="593">
        <f t="shared" si="33"/>
        <v>0</v>
      </c>
      <c r="I180" s="593">
        <f t="shared" si="33"/>
        <v>0</v>
      </c>
      <c r="J180" s="593">
        <f t="shared" si="33"/>
        <v>3337</v>
      </c>
      <c r="K180" s="593">
        <f t="shared" si="33"/>
        <v>115</v>
      </c>
      <c r="L180" s="593">
        <f t="shared" si="33"/>
        <v>750</v>
      </c>
      <c r="M180" s="593">
        <f t="shared" si="33"/>
        <v>0</v>
      </c>
      <c r="N180" s="593">
        <f t="shared" si="33"/>
        <v>17869</v>
      </c>
      <c r="O180" s="594"/>
    </row>
    <row r="181" spans="1:15" ht="22.5" customHeight="1">
      <c r="A181" s="552" t="s">
        <v>113</v>
      </c>
      <c r="B181" s="557"/>
      <c r="C181" s="558"/>
      <c r="D181" s="559"/>
      <c r="E181" s="560"/>
      <c r="F181" s="557"/>
      <c r="G181" s="557"/>
      <c r="H181" s="557"/>
      <c r="I181" s="557"/>
      <c r="J181" s="557"/>
      <c r="K181" s="557"/>
      <c r="L181" s="557"/>
      <c r="M181" s="557"/>
      <c r="N181" s="557"/>
      <c r="O181" s="553"/>
    </row>
    <row r="182" spans="1:15" ht="31.5" customHeight="1">
      <c r="A182" s="222">
        <v>5200104</v>
      </c>
      <c r="B182" s="493" t="s">
        <v>119</v>
      </c>
      <c r="C182" s="494" t="s">
        <v>120</v>
      </c>
      <c r="D182" s="495" t="s">
        <v>118</v>
      </c>
      <c r="E182" s="496">
        <v>15</v>
      </c>
      <c r="F182" s="493">
        <v>3276</v>
      </c>
      <c r="G182" s="493">
        <v>0</v>
      </c>
      <c r="H182" s="493">
        <v>0</v>
      </c>
      <c r="I182" s="493">
        <v>0</v>
      </c>
      <c r="J182" s="493">
        <v>127</v>
      </c>
      <c r="K182" s="493">
        <v>0</v>
      </c>
      <c r="L182" s="493">
        <v>0</v>
      </c>
      <c r="M182" s="493">
        <v>0</v>
      </c>
      <c r="N182" s="493">
        <f>F182+G182+H182+I182-J182+K182-L182+M182</f>
        <v>3149</v>
      </c>
      <c r="O182" s="556"/>
    </row>
    <row r="183" spans="1:15" ht="31.5" customHeight="1">
      <c r="A183" s="222">
        <v>5200201</v>
      </c>
      <c r="B183" s="555" t="s">
        <v>121</v>
      </c>
      <c r="C183" s="494" t="s">
        <v>122</v>
      </c>
      <c r="D183" s="495" t="s">
        <v>118</v>
      </c>
      <c r="E183" s="496">
        <v>15</v>
      </c>
      <c r="F183" s="493">
        <v>3276</v>
      </c>
      <c r="G183" s="493">
        <v>0</v>
      </c>
      <c r="H183" s="493">
        <v>0</v>
      </c>
      <c r="I183" s="493">
        <v>0</v>
      </c>
      <c r="J183" s="493">
        <v>127</v>
      </c>
      <c r="K183" s="493">
        <v>0</v>
      </c>
      <c r="L183" s="493">
        <v>0</v>
      </c>
      <c r="M183" s="493">
        <v>0</v>
      </c>
      <c r="N183" s="493">
        <f>F183+G183+H183+I183-J183+K183-L183+M183</f>
        <v>3149</v>
      </c>
      <c r="O183" s="556"/>
    </row>
    <row r="184" spans="1:15" ht="31.5" customHeight="1">
      <c r="A184" s="222">
        <v>5200205</v>
      </c>
      <c r="B184" s="493" t="s">
        <v>123</v>
      </c>
      <c r="C184" s="494" t="s">
        <v>124</v>
      </c>
      <c r="D184" s="495" t="s">
        <v>125</v>
      </c>
      <c r="E184" s="496">
        <v>15</v>
      </c>
      <c r="F184" s="493">
        <v>1269</v>
      </c>
      <c r="G184" s="493">
        <v>0</v>
      </c>
      <c r="H184" s="493">
        <v>0</v>
      </c>
      <c r="I184" s="493">
        <v>0</v>
      </c>
      <c r="J184" s="493">
        <v>0</v>
      </c>
      <c r="K184" s="493">
        <v>130</v>
      </c>
      <c r="L184" s="493">
        <v>0</v>
      </c>
      <c r="M184" s="493">
        <v>0</v>
      </c>
      <c r="N184" s="493">
        <f>F184+G184+H184+I184-J184+K184-L184+M184</f>
        <v>1399</v>
      </c>
      <c r="O184" s="561"/>
    </row>
    <row r="185" spans="1:15" ht="31.5" customHeight="1">
      <c r="A185" s="222">
        <v>5200301</v>
      </c>
      <c r="B185" s="493" t="s">
        <v>128</v>
      </c>
      <c r="C185" s="494" t="s">
        <v>129</v>
      </c>
      <c r="D185" s="495" t="s">
        <v>428</v>
      </c>
      <c r="E185" s="496">
        <v>15</v>
      </c>
      <c r="F185" s="493">
        <v>3276</v>
      </c>
      <c r="G185" s="493">
        <v>0</v>
      </c>
      <c r="H185" s="493">
        <v>0</v>
      </c>
      <c r="I185" s="493">
        <v>0</v>
      </c>
      <c r="J185" s="493">
        <v>127</v>
      </c>
      <c r="K185" s="493">
        <v>0</v>
      </c>
      <c r="L185" s="493">
        <v>0</v>
      </c>
      <c r="M185" s="493">
        <v>0</v>
      </c>
      <c r="N185" s="493">
        <f>F185+G185+H185+I185-J185+K185-L185+M185</f>
        <v>3149</v>
      </c>
      <c r="O185" s="561"/>
    </row>
    <row r="186" spans="1:15" ht="31.5" customHeight="1">
      <c r="A186" s="222">
        <v>5200401</v>
      </c>
      <c r="B186" s="493" t="s">
        <v>132</v>
      </c>
      <c r="C186" s="494" t="s">
        <v>133</v>
      </c>
      <c r="D186" s="495" t="s">
        <v>54</v>
      </c>
      <c r="E186" s="496">
        <v>15</v>
      </c>
      <c r="F186" s="493">
        <v>5733</v>
      </c>
      <c r="G186" s="493">
        <v>0</v>
      </c>
      <c r="H186" s="493">
        <v>0</v>
      </c>
      <c r="I186" s="493">
        <v>0</v>
      </c>
      <c r="J186" s="493">
        <v>677</v>
      </c>
      <c r="K186" s="493">
        <v>0</v>
      </c>
      <c r="L186" s="493">
        <v>0</v>
      </c>
      <c r="M186" s="493">
        <v>0</v>
      </c>
      <c r="N186" s="493">
        <f>F186+G186+H186+I186-J186+K186-L186+M186</f>
        <v>5056</v>
      </c>
      <c r="O186" s="561"/>
    </row>
    <row r="187" spans="1:15" s="202" customFormat="1" ht="17.25" customHeight="1">
      <c r="A187" s="589" t="s">
        <v>70</v>
      </c>
      <c r="B187" s="590"/>
      <c r="C187" s="591"/>
      <c r="D187" s="595"/>
      <c r="E187" s="592"/>
      <c r="F187" s="593">
        <f aca="true" t="shared" si="34" ref="F187:N187">SUM(F182:F186)</f>
        <v>16830</v>
      </c>
      <c r="G187" s="593">
        <f t="shared" si="34"/>
        <v>0</v>
      </c>
      <c r="H187" s="593">
        <f t="shared" si="34"/>
        <v>0</v>
      </c>
      <c r="I187" s="593">
        <f t="shared" si="34"/>
        <v>0</v>
      </c>
      <c r="J187" s="593">
        <f t="shared" si="34"/>
        <v>1058</v>
      </c>
      <c r="K187" s="593">
        <f t="shared" si="34"/>
        <v>130</v>
      </c>
      <c r="L187" s="593">
        <f t="shared" si="34"/>
        <v>0</v>
      </c>
      <c r="M187" s="593">
        <f t="shared" si="34"/>
        <v>0</v>
      </c>
      <c r="N187" s="593">
        <f t="shared" si="34"/>
        <v>15902</v>
      </c>
      <c r="O187" s="594"/>
    </row>
    <row r="188" spans="1:15" ht="21" customHeight="1">
      <c r="A188" s="552" t="s">
        <v>1138</v>
      </c>
      <c r="B188" s="557"/>
      <c r="C188" s="558"/>
      <c r="D188" s="936"/>
      <c r="E188" s="937"/>
      <c r="F188" s="938"/>
      <c r="G188" s="938"/>
      <c r="H188" s="938"/>
      <c r="I188" s="938"/>
      <c r="J188" s="938"/>
      <c r="K188" s="938"/>
      <c r="L188" s="938"/>
      <c r="M188" s="938"/>
      <c r="N188" s="938"/>
      <c r="O188" s="553"/>
    </row>
    <row r="189" spans="1:15" ht="30.75" customHeight="1">
      <c r="A189" s="939">
        <v>550001</v>
      </c>
      <c r="B189" s="940" t="s">
        <v>669</v>
      </c>
      <c r="C189" s="669" t="s">
        <v>722</v>
      </c>
      <c r="D189" s="495" t="s">
        <v>1139</v>
      </c>
      <c r="E189" s="496">
        <v>15</v>
      </c>
      <c r="F189" s="493">
        <v>6934</v>
      </c>
      <c r="G189" s="493">
        <v>0</v>
      </c>
      <c r="H189" s="493">
        <v>0</v>
      </c>
      <c r="I189" s="493">
        <v>0</v>
      </c>
      <c r="J189" s="493">
        <v>934</v>
      </c>
      <c r="K189" s="493">
        <v>0</v>
      </c>
      <c r="L189" s="493">
        <v>0</v>
      </c>
      <c r="M189" s="493">
        <v>0</v>
      </c>
      <c r="N189" s="493">
        <f>F189+G189+H189+I189-J189+K189-L189+M189</f>
        <v>6000</v>
      </c>
      <c r="O189" s="941"/>
    </row>
    <row r="190" spans="1:15" s="23" customFormat="1" ht="18.75" customHeight="1">
      <c r="A190" s="589" t="s">
        <v>70</v>
      </c>
      <c r="B190" s="590"/>
      <c r="C190" s="591"/>
      <c r="D190" s="590"/>
      <c r="E190" s="592"/>
      <c r="F190" s="593">
        <f aca="true" t="shared" si="35" ref="F190:N190">F189</f>
        <v>6934</v>
      </c>
      <c r="G190" s="593">
        <f t="shared" si="35"/>
        <v>0</v>
      </c>
      <c r="H190" s="593">
        <f t="shared" si="35"/>
        <v>0</v>
      </c>
      <c r="I190" s="593">
        <f t="shared" si="35"/>
        <v>0</v>
      </c>
      <c r="J190" s="593">
        <f t="shared" si="35"/>
        <v>934</v>
      </c>
      <c r="K190" s="593">
        <f t="shared" si="35"/>
        <v>0</v>
      </c>
      <c r="L190" s="593">
        <f t="shared" si="35"/>
        <v>0</v>
      </c>
      <c r="M190" s="593">
        <f t="shared" si="35"/>
        <v>0</v>
      </c>
      <c r="N190" s="593">
        <f t="shared" si="35"/>
        <v>6000</v>
      </c>
      <c r="O190" s="594"/>
    </row>
    <row r="191" spans="1:15" ht="20.25" customHeight="1">
      <c r="A191" s="929"/>
      <c r="B191" s="930" t="s">
        <v>31</v>
      </c>
      <c r="C191" s="931"/>
      <c r="D191" s="932"/>
      <c r="E191" s="933"/>
      <c r="F191" s="934">
        <f aca="true" t="shared" si="36" ref="F191:N191">F180+F187+F190</f>
        <v>45605</v>
      </c>
      <c r="G191" s="934">
        <f t="shared" si="36"/>
        <v>0</v>
      </c>
      <c r="H191" s="934">
        <f t="shared" si="36"/>
        <v>0</v>
      </c>
      <c r="I191" s="934">
        <f t="shared" si="36"/>
        <v>0</v>
      </c>
      <c r="J191" s="934">
        <f t="shared" si="36"/>
        <v>5329</v>
      </c>
      <c r="K191" s="934">
        <f t="shared" si="36"/>
        <v>245</v>
      </c>
      <c r="L191" s="934">
        <f t="shared" si="36"/>
        <v>750</v>
      </c>
      <c r="M191" s="934">
        <f t="shared" si="36"/>
        <v>0</v>
      </c>
      <c r="N191" s="934">
        <f t="shared" si="36"/>
        <v>39771</v>
      </c>
      <c r="O191" s="935"/>
    </row>
    <row r="192" spans="1:15" s="187" customFormat="1" ht="36" customHeight="1">
      <c r="A192" s="451"/>
      <c r="B192" s="452"/>
      <c r="C192" s="452"/>
      <c r="D192" s="452" t="s">
        <v>540</v>
      </c>
      <c r="E192" s="453"/>
      <c r="F192" s="452"/>
      <c r="G192" s="452"/>
      <c r="H192" s="452"/>
      <c r="J192" s="457" t="s">
        <v>541</v>
      </c>
      <c r="K192" s="457"/>
      <c r="L192" s="452"/>
      <c r="M192" s="452"/>
      <c r="N192" s="452" t="s">
        <v>541</v>
      </c>
      <c r="O192" s="454"/>
    </row>
    <row r="193" spans="1:15" s="187" customFormat="1" ht="8.25" customHeight="1">
      <c r="A193" s="451"/>
      <c r="B193" s="452"/>
      <c r="C193" s="452"/>
      <c r="D193" s="452"/>
      <c r="E193" s="453"/>
      <c r="F193" s="452"/>
      <c r="G193" s="452"/>
      <c r="H193" s="452"/>
      <c r="J193" s="466"/>
      <c r="K193" s="475"/>
      <c r="L193" s="451"/>
      <c r="M193" s="452"/>
      <c r="N193" s="452"/>
      <c r="O193" s="455"/>
    </row>
    <row r="194" spans="1:15" s="187" customFormat="1" ht="10.5" customHeight="1">
      <c r="A194" s="451" t="s">
        <v>549</v>
      </c>
      <c r="B194" s="452"/>
      <c r="C194" s="452" t="s">
        <v>829</v>
      </c>
      <c r="D194" s="452"/>
      <c r="E194" s="453"/>
      <c r="F194" s="452"/>
      <c r="G194" s="452"/>
      <c r="H194" s="452"/>
      <c r="J194" s="457" t="s">
        <v>629</v>
      </c>
      <c r="K194" s="475"/>
      <c r="L194" s="451"/>
      <c r="M194" s="452" t="s">
        <v>630</v>
      </c>
      <c r="N194" s="452"/>
      <c r="O194" s="455"/>
    </row>
    <row r="195" spans="1:15" ht="15" customHeight="1">
      <c r="A195" s="451"/>
      <c r="B195" s="452"/>
      <c r="C195" s="452" t="s">
        <v>831</v>
      </c>
      <c r="D195" s="452"/>
      <c r="E195" s="453"/>
      <c r="F195" s="452"/>
      <c r="G195" s="452"/>
      <c r="H195" s="452"/>
      <c r="I195" s="2"/>
      <c r="J195" s="456" t="s">
        <v>538</v>
      </c>
      <c r="K195" s="456"/>
      <c r="L195" s="452"/>
      <c r="M195" s="452" t="s">
        <v>539</v>
      </c>
      <c r="N195" s="452"/>
      <c r="O195" s="454"/>
    </row>
    <row r="196" spans="1:15" ht="22.5" customHeight="1">
      <c r="A196" s="183" t="s">
        <v>0</v>
      </c>
      <c r="B196" s="20"/>
      <c r="C196" s="169" t="s">
        <v>869</v>
      </c>
      <c r="D196" s="169"/>
      <c r="E196" s="327"/>
      <c r="F196" s="4"/>
      <c r="G196" s="4"/>
      <c r="H196" s="4"/>
      <c r="I196" s="4"/>
      <c r="J196" s="4"/>
      <c r="K196" s="4"/>
      <c r="L196" s="4"/>
      <c r="M196" s="4"/>
      <c r="N196" s="4"/>
      <c r="O196" s="27"/>
    </row>
    <row r="197" spans="1:15" ht="15" customHeight="1">
      <c r="A197" s="6"/>
      <c r="B197" s="96" t="s">
        <v>22</v>
      </c>
      <c r="C197" s="413"/>
      <c r="D197" s="7"/>
      <c r="E197" s="317"/>
      <c r="F197" s="7"/>
      <c r="G197" s="7"/>
      <c r="H197" s="7"/>
      <c r="I197" s="8"/>
      <c r="J197" s="7"/>
      <c r="K197" s="7"/>
      <c r="L197" s="8"/>
      <c r="M197" s="7"/>
      <c r="N197" s="7"/>
      <c r="O197" s="402" t="s">
        <v>1303</v>
      </c>
    </row>
    <row r="198" spans="1:15" s="302" customFormat="1" ht="17.25" customHeight="1">
      <c r="A198" s="10"/>
      <c r="B198" s="11"/>
      <c r="C198" s="414"/>
      <c r="D198" s="95" t="s">
        <v>1462</v>
      </c>
      <c r="E198" s="318"/>
      <c r="F198" s="12"/>
      <c r="G198" s="12"/>
      <c r="H198" s="12"/>
      <c r="I198" s="12"/>
      <c r="J198" s="12"/>
      <c r="K198" s="12"/>
      <c r="L198" s="12"/>
      <c r="M198" s="12"/>
      <c r="N198" s="12"/>
      <c r="O198" s="28"/>
    </row>
    <row r="199" spans="1:15" ht="25.5" customHeight="1">
      <c r="A199" s="295" t="s">
        <v>501</v>
      </c>
      <c r="B199" s="296" t="s">
        <v>502</v>
      </c>
      <c r="C199" s="425" t="s">
        <v>1</v>
      </c>
      <c r="D199" s="296" t="s">
        <v>500</v>
      </c>
      <c r="E199" s="336" t="s">
        <v>511</v>
      </c>
      <c r="F199" s="238" t="s">
        <v>497</v>
      </c>
      <c r="G199" s="238" t="s">
        <v>498</v>
      </c>
      <c r="H199" s="239" t="s">
        <v>33</v>
      </c>
      <c r="I199" s="238" t="s">
        <v>499</v>
      </c>
      <c r="J199" s="238" t="s">
        <v>17</v>
      </c>
      <c r="K199" s="238" t="s">
        <v>18</v>
      </c>
      <c r="L199" s="238" t="s">
        <v>507</v>
      </c>
      <c r="M199" s="238" t="s">
        <v>30</v>
      </c>
      <c r="N199" s="238" t="s">
        <v>503</v>
      </c>
      <c r="O199" s="298" t="s">
        <v>19</v>
      </c>
    </row>
    <row r="200" spans="1:15" ht="21" customHeight="1">
      <c r="A200" s="100" t="s">
        <v>130</v>
      </c>
      <c r="B200" s="193"/>
      <c r="C200" s="417"/>
      <c r="D200" s="698"/>
      <c r="E200" s="344"/>
      <c r="F200" s="193"/>
      <c r="G200" s="193"/>
      <c r="H200" s="193"/>
      <c r="I200" s="193"/>
      <c r="J200" s="193"/>
      <c r="K200" s="193"/>
      <c r="L200" s="193"/>
      <c r="M200" s="193"/>
      <c r="N200" s="193"/>
      <c r="O200" s="76"/>
    </row>
    <row r="201" spans="1:15" ht="30.75" customHeight="1">
      <c r="A201" s="170">
        <v>500002</v>
      </c>
      <c r="B201" s="189" t="s">
        <v>411</v>
      </c>
      <c r="C201" s="286" t="s">
        <v>487</v>
      </c>
      <c r="D201" s="408" t="s">
        <v>49</v>
      </c>
      <c r="E201" s="314">
        <v>15</v>
      </c>
      <c r="F201" s="189">
        <v>4420</v>
      </c>
      <c r="G201" s="189">
        <v>0</v>
      </c>
      <c r="H201" s="189">
        <v>0</v>
      </c>
      <c r="I201" s="189">
        <v>0</v>
      </c>
      <c r="J201" s="189">
        <v>420</v>
      </c>
      <c r="K201" s="189">
        <v>0</v>
      </c>
      <c r="L201" s="189">
        <v>0</v>
      </c>
      <c r="M201" s="189">
        <v>0</v>
      </c>
      <c r="N201" s="189">
        <f>F201+G201+H201+I201-J201+K201-L201+M201</f>
        <v>4000</v>
      </c>
      <c r="O201" s="29"/>
    </row>
    <row r="202" spans="1:15" ht="30.75" customHeight="1">
      <c r="A202" s="170">
        <v>520001</v>
      </c>
      <c r="B202" s="189" t="s">
        <v>654</v>
      </c>
      <c r="C202" s="286" t="s">
        <v>655</v>
      </c>
      <c r="D202" s="408" t="s">
        <v>827</v>
      </c>
      <c r="E202" s="314">
        <v>15</v>
      </c>
      <c r="F202" s="189">
        <v>6934</v>
      </c>
      <c r="G202" s="189">
        <v>0</v>
      </c>
      <c r="H202" s="189">
        <v>0</v>
      </c>
      <c r="I202" s="189">
        <v>0</v>
      </c>
      <c r="J202" s="189">
        <v>934</v>
      </c>
      <c r="K202" s="189">
        <v>0</v>
      </c>
      <c r="L202" s="189">
        <v>0</v>
      </c>
      <c r="M202" s="189">
        <v>0</v>
      </c>
      <c r="N202" s="189">
        <f>F202+G202+H202+I202-J202+K202-L202+M202</f>
        <v>6000</v>
      </c>
      <c r="O202" s="29"/>
    </row>
    <row r="203" spans="1:15" ht="30.75" customHeight="1">
      <c r="A203" s="120">
        <v>5200202</v>
      </c>
      <c r="B203" s="189" t="s">
        <v>429</v>
      </c>
      <c r="C203" s="286" t="s">
        <v>131</v>
      </c>
      <c r="D203" s="408" t="s">
        <v>54</v>
      </c>
      <c r="E203" s="314">
        <v>15</v>
      </c>
      <c r="F203" s="189">
        <v>6552</v>
      </c>
      <c r="G203" s="191">
        <v>0</v>
      </c>
      <c r="H203" s="189">
        <v>0</v>
      </c>
      <c r="I203" s="189">
        <v>0</v>
      </c>
      <c r="J203" s="189">
        <v>852</v>
      </c>
      <c r="K203" s="189">
        <v>0</v>
      </c>
      <c r="L203" s="189">
        <v>0</v>
      </c>
      <c r="M203" s="189">
        <v>0</v>
      </c>
      <c r="N203" s="189">
        <f>F203+G203+H203+I203-J203+K203-L203+M203</f>
        <v>5700</v>
      </c>
      <c r="O203" s="29"/>
    </row>
    <row r="204" spans="1:15" s="23" customFormat="1" ht="18.75" customHeight="1">
      <c r="A204" s="515" t="s">
        <v>70</v>
      </c>
      <c r="B204" s="516"/>
      <c r="C204" s="517"/>
      <c r="D204" s="516"/>
      <c r="E204" s="518"/>
      <c r="F204" s="519">
        <f aca="true" t="shared" si="37" ref="F204:M204">SUM(F201:F203)</f>
        <v>17906</v>
      </c>
      <c r="G204" s="528">
        <f>SUM(G201:G203)</f>
        <v>0</v>
      </c>
      <c r="H204" s="519">
        <f t="shared" si="37"/>
        <v>0</v>
      </c>
      <c r="I204" s="519">
        <f t="shared" si="37"/>
        <v>0</v>
      </c>
      <c r="J204" s="519">
        <f>SUM(J201:J203)</f>
        <v>2206</v>
      </c>
      <c r="K204" s="519">
        <f t="shared" si="37"/>
        <v>0</v>
      </c>
      <c r="L204" s="519">
        <f>SUM(L201:L203)</f>
        <v>0</v>
      </c>
      <c r="M204" s="519">
        <f t="shared" si="37"/>
        <v>0</v>
      </c>
      <c r="N204" s="519">
        <f>SUM(N201:N203)</f>
        <v>15700</v>
      </c>
      <c r="O204" s="520"/>
    </row>
    <row r="205" spans="1:15" ht="21" customHeight="1">
      <c r="A205" s="100" t="s">
        <v>665</v>
      </c>
      <c r="B205" s="193"/>
      <c r="C205" s="417"/>
      <c r="D205" s="204"/>
      <c r="E205" s="322"/>
      <c r="F205" s="194"/>
      <c r="G205" s="194"/>
      <c r="H205" s="194"/>
      <c r="I205" s="194"/>
      <c r="J205" s="194"/>
      <c r="K205" s="194"/>
      <c r="L205" s="194"/>
      <c r="M205" s="194"/>
      <c r="N205" s="194"/>
      <c r="O205" s="76"/>
    </row>
    <row r="206" spans="1:15" ht="30.75" customHeight="1">
      <c r="A206" s="170">
        <v>530001</v>
      </c>
      <c r="B206" s="191" t="s">
        <v>666</v>
      </c>
      <c r="C206" s="680" t="s">
        <v>720</v>
      </c>
      <c r="D206" s="408" t="s">
        <v>667</v>
      </c>
      <c r="E206" s="314">
        <v>15</v>
      </c>
      <c r="F206" s="189">
        <v>6934</v>
      </c>
      <c r="G206" s="189">
        <v>0</v>
      </c>
      <c r="H206" s="189">
        <v>0</v>
      </c>
      <c r="I206" s="189">
        <v>0</v>
      </c>
      <c r="J206" s="189">
        <v>934</v>
      </c>
      <c r="K206" s="189">
        <v>0</v>
      </c>
      <c r="L206" s="189">
        <v>0</v>
      </c>
      <c r="M206" s="189">
        <v>0</v>
      </c>
      <c r="N206" s="189">
        <f>F206+G206+H206+I206-J206+K206-L206+M206</f>
        <v>6000</v>
      </c>
      <c r="O206" s="685"/>
    </row>
    <row r="207" spans="1:15" s="23" customFormat="1" ht="18.75" customHeight="1">
      <c r="A207" s="515" t="s">
        <v>70</v>
      </c>
      <c r="B207" s="516"/>
      <c r="C207" s="517"/>
      <c r="D207" s="516"/>
      <c r="E207" s="518"/>
      <c r="F207" s="519">
        <f aca="true" t="shared" si="38" ref="F207:N207">F206</f>
        <v>6934</v>
      </c>
      <c r="G207" s="519">
        <f t="shared" si="38"/>
        <v>0</v>
      </c>
      <c r="H207" s="519">
        <f t="shared" si="38"/>
        <v>0</v>
      </c>
      <c r="I207" s="519">
        <f t="shared" si="38"/>
        <v>0</v>
      </c>
      <c r="J207" s="519">
        <f t="shared" si="38"/>
        <v>934</v>
      </c>
      <c r="K207" s="519">
        <f t="shared" si="38"/>
        <v>0</v>
      </c>
      <c r="L207" s="519">
        <f t="shared" si="38"/>
        <v>0</v>
      </c>
      <c r="M207" s="519">
        <f t="shared" si="38"/>
        <v>0</v>
      </c>
      <c r="N207" s="519">
        <f t="shared" si="38"/>
        <v>6000</v>
      </c>
      <c r="O207" s="520"/>
    </row>
    <row r="208" spans="1:15" ht="21" customHeight="1">
      <c r="A208" s="100" t="s">
        <v>134</v>
      </c>
      <c r="B208" s="686"/>
      <c r="C208" s="416"/>
      <c r="D208" s="75"/>
      <c r="E208" s="337"/>
      <c r="F208" s="686"/>
      <c r="G208" s="686"/>
      <c r="H208" s="686"/>
      <c r="I208" s="686"/>
      <c r="J208" s="686"/>
      <c r="K208" s="686"/>
      <c r="L208" s="686"/>
      <c r="M208" s="686"/>
      <c r="N208" s="686"/>
      <c r="O208" s="76"/>
    </row>
    <row r="209" spans="1:15" ht="30.75" customHeight="1">
      <c r="A209" s="170">
        <v>540001</v>
      </c>
      <c r="B209" s="191" t="s">
        <v>668</v>
      </c>
      <c r="C209" s="680" t="s">
        <v>721</v>
      </c>
      <c r="D209" s="408" t="s">
        <v>431</v>
      </c>
      <c r="E209" s="314">
        <v>15</v>
      </c>
      <c r="F209" s="189">
        <v>6934</v>
      </c>
      <c r="G209" s="189">
        <v>0</v>
      </c>
      <c r="H209" s="189">
        <v>0</v>
      </c>
      <c r="I209" s="189">
        <v>0</v>
      </c>
      <c r="J209" s="189">
        <v>934</v>
      </c>
      <c r="K209" s="189">
        <v>0</v>
      </c>
      <c r="L209" s="189">
        <v>0</v>
      </c>
      <c r="M209" s="189">
        <v>0</v>
      </c>
      <c r="N209" s="189">
        <f aca="true" t="shared" si="39" ref="N209:N218">F209+G209+H209+I209-J209+K209-L209+M209</f>
        <v>6000</v>
      </c>
      <c r="O209" s="685"/>
    </row>
    <row r="210" spans="1:15" ht="30.75" customHeight="1">
      <c r="A210" s="120">
        <v>2200101</v>
      </c>
      <c r="B210" s="191" t="s">
        <v>870</v>
      </c>
      <c r="C210" s="286" t="s">
        <v>135</v>
      </c>
      <c r="D210" s="408" t="s">
        <v>308</v>
      </c>
      <c r="E210" s="314">
        <v>15</v>
      </c>
      <c r="F210" s="189">
        <v>3276</v>
      </c>
      <c r="G210" s="189">
        <v>0</v>
      </c>
      <c r="H210" s="189">
        <v>0</v>
      </c>
      <c r="I210" s="189">
        <v>0</v>
      </c>
      <c r="J210" s="189">
        <v>127</v>
      </c>
      <c r="K210" s="189">
        <v>0</v>
      </c>
      <c r="L210" s="189">
        <v>0</v>
      </c>
      <c r="M210" s="189">
        <v>0</v>
      </c>
      <c r="N210" s="189">
        <f t="shared" si="39"/>
        <v>3149</v>
      </c>
      <c r="O210" s="16"/>
    </row>
    <row r="211" spans="1:15" ht="30.75" customHeight="1">
      <c r="A211" s="120">
        <v>5200103</v>
      </c>
      <c r="B211" s="189" t="s">
        <v>136</v>
      </c>
      <c r="C211" s="286" t="s">
        <v>137</v>
      </c>
      <c r="D211" s="408" t="s">
        <v>2</v>
      </c>
      <c r="E211" s="314">
        <v>15</v>
      </c>
      <c r="F211" s="189">
        <v>3799</v>
      </c>
      <c r="G211" s="189">
        <v>0</v>
      </c>
      <c r="H211" s="189">
        <v>0</v>
      </c>
      <c r="I211" s="189">
        <v>0</v>
      </c>
      <c r="J211" s="189">
        <v>317</v>
      </c>
      <c r="K211" s="189">
        <v>0</v>
      </c>
      <c r="L211" s="189">
        <v>0</v>
      </c>
      <c r="M211" s="189">
        <v>0</v>
      </c>
      <c r="N211" s="189">
        <f t="shared" si="39"/>
        <v>3482</v>
      </c>
      <c r="O211" s="29"/>
    </row>
    <row r="212" spans="1:15" ht="30.75" customHeight="1">
      <c r="A212" s="120">
        <v>5300000</v>
      </c>
      <c r="B212" s="511" t="s">
        <v>138</v>
      </c>
      <c r="C212" s="286" t="s">
        <v>139</v>
      </c>
      <c r="D212" s="408" t="s">
        <v>308</v>
      </c>
      <c r="E212" s="314">
        <v>15</v>
      </c>
      <c r="F212" s="189">
        <v>6006</v>
      </c>
      <c r="G212" s="189">
        <v>0</v>
      </c>
      <c r="H212" s="189">
        <v>0</v>
      </c>
      <c r="I212" s="189">
        <v>0</v>
      </c>
      <c r="J212" s="189">
        <v>736</v>
      </c>
      <c r="K212" s="189">
        <v>0</v>
      </c>
      <c r="L212" s="189">
        <v>0</v>
      </c>
      <c r="M212" s="189">
        <v>0</v>
      </c>
      <c r="N212" s="189">
        <f t="shared" si="39"/>
        <v>5270</v>
      </c>
      <c r="O212" s="29"/>
    </row>
    <row r="213" spans="1:15" ht="30.75" customHeight="1">
      <c r="A213" s="120">
        <v>5300101</v>
      </c>
      <c r="B213" s="189" t="s">
        <v>140</v>
      </c>
      <c r="C213" s="286" t="s">
        <v>141</v>
      </c>
      <c r="D213" s="408" t="s">
        <v>2</v>
      </c>
      <c r="E213" s="314">
        <v>15</v>
      </c>
      <c r="F213" s="189">
        <v>3276</v>
      </c>
      <c r="G213" s="189">
        <v>0</v>
      </c>
      <c r="H213" s="189">
        <v>0</v>
      </c>
      <c r="I213" s="189">
        <v>0</v>
      </c>
      <c r="J213" s="189">
        <v>127</v>
      </c>
      <c r="K213" s="189">
        <v>0</v>
      </c>
      <c r="L213" s="189">
        <v>0</v>
      </c>
      <c r="M213" s="189">
        <v>0</v>
      </c>
      <c r="N213" s="189">
        <f t="shared" si="39"/>
        <v>3149</v>
      </c>
      <c r="O213" s="122"/>
    </row>
    <row r="214" spans="1:15" ht="30.75" customHeight="1">
      <c r="A214" s="120">
        <v>5300201</v>
      </c>
      <c r="B214" s="189" t="s">
        <v>142</v>
      </c>
      <c r="C214" s="286" t="s">
        <v>143</v>
      </c>
      <c r="D214" s="408" t="s">
        <v>432</v>
      </c>
      <c r="E214" s="314">
        <v>15</v>
      </c>
      <c r="F214" s="189">
        <v>4259</v>
      </c>
      <c r="G214" s="189">
        <v>0</v>
      </c>
      <c r="H214" s="189">
        <v>0</v>
      </c>
      <c r="I214" s="189">
        <v>0</v>
      </c>
      <c r="J214" s="189">
        <v>391</v>
      </c>
      <c r="K214" s="189">
        <v>0</v>
      </c>
      <c r="L214" s="189">
        <v>0</v>
      </c>
      <c r="M214" s="189">
        <v>0</v>
      </c>
      <c r="N214" s="189">
        <f t="shared" si="39"/>
        <v>3868</v>
      </c>
      <c r="O214" s="122"/>
    </row>
    <row r="215" spans="1:15" ht="30.75" customHeight="1">
      <c r="A215" s="120">
        <v>5300202</v>
      </c>
      <c r="B215" s="189" t="s">
        <v>144</v>
      </c>
      <c r="C215" s="286" t="s">
        <v>145</v>
      </c>
      <c r="D215" s="408" t="s">
        <v>433</v>
      </c>
      <c r="E215" s="314">
        <v>15</v>
      </c>
      <c r="F215" s="189">
        <v>3148</v>
      </c>
      <c r="G215" s="189">
        <v>0</v>
      </c>
      <c r="H215" s="189">
        <v>0</v>
      </c>
      <c r="I215" s="189">
        <v>0</v>
      </c>
      <c r="J215" s="189">
        <v>113</v>
      </c>
      <c r="K215" s="189">
        <v>0</v>
      </c>
      <c r="L215" s="189">
        <v>0</v>
      </c>
      <c r="M215" s="189">
        <v>0</v>
      </c>
      <c r="N215" s="189">
        <f t="shared" si="39"/>
        <v>3035</v>
      </c>
      <c r="O215" s="122"/>
    </row>
    <row r="216" spans="1:15" ht="30.75" customHeight="1">
      <c r="A216" s="120">
        <v>5300204</v>
      </c>
      <c r="B216" s="189" t="s">
        <v>146</v>
      </c>
      <c r="C216" s="286" t="s">
        <v>147</v>
      </c>
      <c r="D216" s="408" t="s">
        <v>434</v>
      </c>
      <c r="E216" s="314">
        <v>15</v>
      </c>
      <c r="F216" s="189">
        <v>4805</v>
      </c>
      <c r="G216" s="189">
        <v>0</v>
      </c>
      <c r="H216" s="189">
        <v>0</v>
      </c>
      <c r="I216" s="189">
        <v>0</v>
      </c>
      <c r="J216" s="189">
        <v>489</v>
      </c>
      <c r="K216" s="189">
        <v>0</v>
      </c>
      <c r="L216" s="189">
        <v>0</v>
      </c>
      <c r="M216" s="189">
        <v>0</v>
      </c>
      <c r="N216" s="189">
        <f t="shared" si="39"/>
        <v>4316</v>
      </c>
      <c r="O216" s="122"/>
    </row>
    <row r="217" spans="1:15" ht="30.75" customHeight="1">
      <c r="A217" s="120">
        <v>5300206</v>
      </c>
      <c r="B217" s="189" t="s">
        <v>862</v>
      </c>
      <c r="C217" s="286" t="s">
        <v>148</v>
      </c>
      <c r="D217" s="408" t="s">
        <v>435</v>
      </c>
      <c r="E217" s="314">
        <v>15</v>
      </c>
      <c r="F217" s="189">
        <v>4259</v>
      </c>
      <c r="G217" s="189">
        <v>0</v>
      </c>
      <c r="H217" s="189">
        <v>0</v>
      </c>
      <c r="I217" s="189">
        <v>0</v>
      </c>
      <c r="J217" s="189">
        <v>391</v>
      </c>
      <c r="K217" s="189">
        <v>0</v>
      </c>
      <c r="L217" s="189">
        <v>0</v>
      </c>
      <c r="M217" s="189">
        <v>0</v>
      </c>
      <c r="N217" s="189">
        <f t="shared" si="39"/>
        <v>3868</v>
      </c>
      <c r="O217" s="122"/>
    </row>
    <row r="218" spans="1:15" s="202" customFormat="1" ht="30.75" customHeight="1">
      <c r="A218" s="120">
        <v>5300207</v>
      </c>
      <c r="B218" s="189" t="s">
        <v>149</v>
      </c>
      <c r="C218" s="286" t="s">
        <v>150</v>
      </c>
      <c r="D218" s="408" t="s">
        <v>433</v>
      </c>
      <c r="E218" s="314">
        <v>13</v>
      </c>
      <c r="F218" s="189">
        <v>2839</v>
      </c>
      <c r="G218" s="189">
        <v>0</v>
      </c>
      <c r="H218" s="189">
        <v>0</v>
      </c>
      <c r="I218" s="189">
        <v>0</v>
      </c>
      <c r="J218" s="189">
        <v>59</v>
      </c>
      <c r="K218" s="189">
        <v>0</v>
      </c>
      <c r="L218" s="189">
        <v>0</v>
      </c>
      <c r="M218" s="189">
        <v>0</v>
      </c>
      <c r="N218" s="189">
        <f t="shared" si="39"/>
        <v>2780</v>
      </c>
      <c r="O218" s="122"/>
    </row>
    <row r="219" spans="1:15" ht="18.75" customHeight="1">
      <c r="A219" s="515" t="s">
        <v>70</v>
      </c>
      <c r="B219" s="516"/>
      <c r="C219" s="517"/>
      <c r="D219" s="516"/>
      <c r="E219" s="518"/>
      <c r="F219" s="519">
        <f aca="true" t="shared" si="40" ref="F219:N219">SUM(F209:F218)</f>
        <v>42601</v>
      </c>
      <c r="G219" s="519">
        <f t="shared" si="40"/>
        <v>0</v>
      </c>
      <c r="H219" s="519">
        <f t="shared" si="40"/>
        <v>0</v>
      </c>
      <c r="I219" s="519">
        <f t="shared" si="40"/>
        <v>0</v>
      </c>
      <c r="J219" s="519">
        <f t="shared" si="40"/>
        <v>3684</v>
      </c>
      <c r="K219" s="519">
        <f t="shared" si="40"/>
        <v>0</v>
      </c>
      <c r="L219" s="519">
        <f t="shared" si="40"/>
        <v>0</v>
      </c>
      <c r="M219" s="519">
        <f t="shared" si="40"/>
        <v>0</v>
      </c>
      <c r="N219" s="519">
        <f t="shared" si="40"/>
        <v>38917</v>
      </c>
      <c r="O219" s="520"/>
    </row>
    <row r="220" spans="1:15" ht="24.75" customHeight="1">
      <c r="A220" s="56"/>
      <c r="B220" s="181" t="s">
        <v>31</v>
      </c>
      <c r="C220" s="426"/>
      <c r="D220" s="61"/>
      <c r="E220" s="349"/>
      <c r="F220" s="195">
        <f aca="true" t="shared" si="41" ref="F220:M220">F204+F207+F219</f>
        <v>67441</v>
      </c>
      <c r="G220" s="195">
        <f>G204+G207+G219</f>
        <v>0</v>
      </c>
      <c r="H220" s="195">
        <f t="shared" si="41"/>
        <v>0</v>
      </c>
      <c r="I220" s="195">
        <f t="shared" si="41"/>
        <v>0</v>
      </c>
      <c r="J220" s="195">
        <f>J204+J207+J219</f>
        <v>6824</v>
      </c>
      <c r="K220" s="195">
        <f t="shared" si="41"/>
        <v>0</v>
      </c>
      <c r="L220" s="195">
        <f>L204+L207+L219</f>
        <v>0</v>
      </c>
      <c r="M220" s="195">
        <f t="shared" si="41"/>
        <v>0</v>
      </c>
      <c r="N220" s="195">
        <f>N204+N207+N219</f>
        <v>60617</v>
      </c>
      <c r="O220" s="57"/>
    </row>
    <row r="221" spans="1:15" s="187" customFormat="1" ht="12.75" customHeight="1">
      <c r="A221" s="451"/>
      <c r="B221" s="452"/>
      <c r="C221" s="452"/>
      <c r="D221" s="452" t="s">
        <v>540</v>
      </c>
      <c r="E221" s="453"/>
      <c r="F221" s="452"/>
      <c r="G221" s="452"/>
      <c r="H221" s="452"/>
      <c r="J221" s="457" t="s">
        <v>541</v>
      </c>
      <c r="K221" s="457"/>
      <c r="L221" s="452"/>
      <c r="M221" s="452"/>
      <c r="N221" s="452" t="s">
        <v>541</v>
      </c>
      <c r="O221" s="454"/>
    </row>
    <row r="222" spans="1:15" s="187" customFormat="1" ht="8.25" customHeight="1">
      <c r="A222" s="451"/>
      <c r="B222" s="452"/>
      <c r="C222" s="452"/>
      <c r="D222" s="452"/>
      <c r="E222" s="453"/>
      <c r="F222" s="452"/>
      <c r="G222" s="452"/>
      <c r="H222" s="452"/>
      <c r="J222" s="466"/>
      <c r="K222" s="475"/>
      <c r="L222" s="451"/>
      <c r="M222" s="452"/>
      <c r="N222" s="452"/>
      <c r="O222" s="455"/>
    </row>
    <row r="223" spans="1:15" s="187" customFormat="1" ht="10.5" customHeight="1">
      <c r="A223" s="451" t="s">
        <v>549</v>
      </c>
      <c r="B223" s="452"/>
      <c r="C223" s="452" t="s">
        <v>829</v>
      </c>
      <c r="D223" s="452"/>
      <c r="E223" s="453"/>
      <c r="F223" s="452"/>
      <c r="G223" s="452"/>
      <c r="H223" s="452"/>
      <c r="J223" s="457" t="s">
        <v>629</v>
      </c>
      <c r="K223" s="475"/>
      <c r="L223" s="451"/>
      <c r="M223" s="452" t="s">
        <v>630</v>
      </c>
      <c r="N223" s="452"/>
      <c r="O223" s="455"/>
    </row>
    <row r="224" spans="1:15" ht="15" customHeight="1">
      <c r="A224" s="451"/>
      <c r="B224" s="452"/>
      <c r="C224" s="452" t="s">
        <v>831</v>
      </c>
      <c r="D224" s="452"/>
      <c r="E224" s="453"/>
      <c r="F224" s="452"/>
      <c r="G224" s="452"/>
      <c r="H224" s="452"/>
      <c r="I224" s="2"/>
      <c r="J224" s="456" t="s">
        <v>538</v>
      </c>
      <c r="K224" s="456"/>
      <c r="L224" s="452"/>
      <c r="M224" s="452" t="s">
        <v>539</v>
      </c>
      <c r="N224" s="452"/>
      <c r="O224" s="454"/>
    </row>
    <row r="225" spans="1:15" ht="22.5" customHeight="1">
      <c r="A225" s="183" t="s">
        <v>0</v>
      </c>
      <c r="B225" s="20"/>
      <c r="C225" s="169" t="s">
        <v>869</v>
      </c>
      <c r="D225" s="169"/>
      <c r="E225" s="327"/>
      <c r="F225" s="4"/>
      <c r="G225" s="4"/>
      <c r="H225" s="4"/>
      <c r="I225" s="4"/>
      <c r="J225" s="4"/>
      <c r="K225" s="4"/>
      <c r="L225" s="4"/>
      <c r="M225" s="4"/>
      <c r="N225" s="4"/>
      <c r="O225" s="27"/>
    </row>
    <row r="226" spans="1:15" ht="15" customHeight="1">
      <c r="A226" s="6"/>
      <c r="B226" s="96" t="s">
        <v>22</v>
      </c>
      <c r="C226" s="413"/>
      <c r="D226" s="7"/>
      <c r="E226" s="317"/>
      <c r="F226" s="7"/>
      <c r="G226" s="7"/>
      <c r="H226" s="7"/>
      <c r="I226" s="8"/>
      <c r="J226" s="7"/>
      <c r="K226" s="7"/>
      <c r="L226" s="8"/>
      <c r="M226" s="7"/>
      <c r="N226" s="7"/>
      <c r="O226" s="402" t="s">
        <v>1304</v>
      </c>
    </row>
    <row r="227" spans="1:15" s="302" customFormat="1" ht="17.25" customHeight="1">
      <c r="A227" s="10"/>
      <c r="B227" s="11"/>
      <c r="C227" s="414"/>
      <c r="D227" s="95" t="s">
        <v>1462</v>
      </c>
      <c r="E227" s="318"/>
      <c r="F227" s="12"/>
      <c r="G227" s="12"/>
      <c r="H227" s="12"/>
      <c r="I227" s="12"/>
      <c r="J227" s="12"/>
      <c r="K227" s="12"/>
      <c r="L227" s="12"/>
      <c r="M227" s="12"/>
      <c r="N227" s="12"/>
      <c r="O227" s="28"/>
    </row>
    <row r="228" spans="1:15" ht="25.5" customHeight="1">
      <c r="A228" s="295" t="s">
        <v>501</v>
      </c>
      <c r="B228" s="296" t="s">
        <v>502</v>
      </c>
      <c r="C228" s="425" t="s">
        <v>1</v>
      </c>
      <c r="D228" s="296" t="s">
        <v>500</v>
      </c>
      <c r="E228" s="336" t="s">
        <v>511</v>
      </c>
      <c r="F228" s="238" t="s">
        <v>497</v>
      </c>
      <c r="G228" s="238" t="s">
        <v>498</v>
      </c>
      <c r="H228" s="239" t="s">
        <v>33</v>
      </c>
      <c r="I228" s="238" t="s">
        <v>499</v>
      </c>
      <c r="J228" s="238" t="s">
        <v>17</v>
      </c>
      <c r="K228" s="238" t="s">
        <v>18</v>
      </c>
      <c r="L228" s="238" t="s">
        <v>507</v>
      </c>
      <c r="M228" s="238" t="s">
        <v>30</v>
      </c>
      <c r="N228" s="238" t="s">
        <v>503</v>
      </c>
      <c r="O228" s="298" t="s">
        <v>19</v>
      </c>
    </row>
    <row r="229" spans="1:16" ht="18">
      <c r="A229" s="687" t="s">
        <v>56</v>
      </c>
      <c r="B229" s="81"/>
      <c r="C229" s="77"/>
      <c r="D229" s="78"/>
      <c r="E229" s="340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31"/>
    </row>
    <row r="230" spans="1:15" ht="38.25" customHeight="1">
      <c r="A230" s="683">
        <v>550002</v>
      </c>
      <c r="B230" s="942" t="s">
        <v>1076</v>
      </c>
      <c r="C230" s="43" t="s">
        <v>1111</v>
      </c>
      <c r="D230" s="408" t="s">
        <v>670</v>
      </c>
      <c r="E230" s="314">
        <v>15</v>
      </c>
      <c r="F230" s="189">
        <v>5662</v>
      </c>
      <c r="G230" s="189">
        <v>0</v>
      </c>
      <c r="H230" s="189">
        <v>0</v>
      </c>
      <c r="I230" s="189">
        <v>0</v>
      </c>
      <c r="J230" s="189">
        <v>662</v>
      </c>
      <c r="K230" s="189">
        <v>0</v>
      </c>
      <c r="L230" s="189">
        <v>0</v>
      </c>
      <c r="M230" s="189">
        <v>0</v>
      </c>
      <c r="N230" s="189">
        <f>F230+G230+H230+I230-J230+K230-L230+M230</f>
        <v>5000</v>
      </c>
      <c r="O230" s="681"/>
    </row>
    <row r="231" spans="1:15" ht="18.75" customHeight="1">
      <c r="A231" s="515" t="s">
        <v>70</v>
      </c>
      <c r="B231" s="516"/>
      <c r="C231" s="517"/>
      <c r="D231" s="516"/>
      <c r="E231" s="518"/>
      <c r="F231" s="519">
        <f aca="true" t="shared" si="42" ref="F231:N231">F230</f>
        <v>5662</v>
      </c>
      <c r="G231" s="519">
        <f t="shared" si="42"/>
        <v>0</v>
      </c>
      <c r="H231" s="519">
        <f t="shared" si="42"/>
        <v>0</v>
      </c>
      <c r="I231" s="519">
        <f t="shared" si="42"/>
        <v>0</v>
      </c>
      <c r="J231" s="519">
        <f t="shared" si="42"/>
        <v>662</v>
      </c>
      <c r="K231" s="519">
        <f t="shared" si="42"/>
        <v>0</v>
      </c>
      <c r="L231" s="519">
        <f t="shared" si="42"/>
        <v>0</v>
      </c>
      <c r="M231" s="519">
        <f t="shared" si="42"/>
        <v>0</v>
      </c>
      <c r="N231" s="519">
        <f t="shared" si="42"/>
        <v>5000</v>
      </c>
      <c r="O231" s="520"/>
    </row>
    <row r="232" spans="1:15" ht="18.75">
      <c r="A232" s="100" t="s">
        <v>412</v>
      </c>
      <c r="B232" s="194"/>
      <c r="C232" s="417"/>
      <c r="D232" s="194"/>
      <c r="E232" s="322"/>
      <c r="F232" s="194"/>
      <c r="G232" s="194"/>
      <c r="H232" s="194"/>
      <c r="I232" s="194"/>
      <c r="J232" s="194"/>
      <c r="K232" s="194"/>
      <c r="L232" s="194"/>
      <c r="M232" s="194"/>
      <c r="N232" s="194"/>
      <c r="O232" s="76"/>
    </row>
    <row r="233" spans="1:15" ht="38.25" customHeight="1">
      <c r="A233" s="683">
        <v>560002</v>
      </c>
      <c r="B233" s="684" t="s">
        <v>671</v>
      </c>
      <c r="C233" s="680" t="s">
        <v>723</v>
      </c>
      <c r="D233" s="408" t="s">
        <v>672</v>
      </c>
      <c r="E233" s="314">
        <v>15</v>
      </c>
      <c r="F233" s="189">
        <v>6934</v>
      </c>
      <c r="G233" s="189">
        <v>0</v>
      </c>
      <c r="H233" s="189">
        <v>0</v>
      </c>
      <c r="I233" s="189">
        <v>0</v>
      </c>
      <c r="J233" s="189">
        <v>934</v>
      </c>
      <c r="K233" s="189">
        <v>0</v>
      </c>
      <c r="L233" s="189">
        <v>0</v>
      </c>
      <c r="M233" s="189">
        <v>0</v>
      </c>
      <c r="N233" s="189">
        <f>F233+G233+H233+I233-J233+K233-L233+M233</f>
        <v>6000</v>
      </c>
      <c r="O233" s="678"/>
    </row>
    <row r="234" spans="1:15" s="41" customFormat="1" ht="38.25" customHeight="1">
      <c r="A234" s="120">
        <v>1110002</v>
      </c>
      <c r="B234" s="14" t="s">
        <v>426</v>
      </c>
      <c r="C234" s="166" t="s">
        <v>445</v>
      </c>
      <c r="D234" s="410" t="s">
        <v>11</v>
      </c>
      <c r="E234" s="348">
        <v>15</v>
      </c>
      <c r="F234" s="65">
        <v>2204</v>
      </c>
      <c r="G234" s="65">
        <v>0</v>
      </c>
      <c r="H234" s="65">
        <v>0</v>
      </c>
      <c r="I234" s="65">
        <v>0</v>
      </c>
      <c r="J234" s="65">
        <v>0</v>
      </c>
      <c r="K234" s="65">
        <v>39</v>
      </c>
      <c r="L234" s="65">
        <v>0</v>
      </c>
      <c r="M234" s="189">
        <v>0</v>
      </c>
      <c r="N234" s="189">
        <f>F234+G234+H234+I234-J234+K234-L234+M234</f>
        <v>2243</v>
      </c>
      <c r="O234" s="16"/>
    </row>
    <row r="235" spans="1:15" s="41" customFormat="1" ht="38.25" customHeight="1">
      <c r="A235" s="197">
        <v>2100103</v>
      </c>
      <c r="B235" s="189" t="s">
        <v>81</v>
      </c>
      <c r="C235" s="286" t="s">
        <v>466</v>
      </c>
      <c r="D235" s="408" t="s">
        <v>82</v>
      </c>
      <c r="E235" s="314">
        <v>15</v>
      </c>
      <c r="F235" s="65">
        <v>2020</v>
      </c>
      <c r="G235" s="65">
        <v>0</v>
      </c>
      <c r="H235" s="65">
        <v>0</v>
      </c>
      <c r="I235" s="65">
        <v>0</v>
      </c>
      <c r="J235" s="65">
        <v>0</v>
      </c>
      <c r="K235" s="65">
        <v>70</v>
      </c>
      <c r="L235" s="65">
        <v>0</v>
      </c>
      <c r="M235" s="65">
        <v>0</v>
      </c>
      <c r="N235" s="189">
        <f>F235+G235+H235+I235-J235+K235-L235+M235</f>
        <v>2090</v>
      </c>
      <c r="O235" s="14"/>
    </row>
    <row r="236" spans="1:15" ht="18.75" customHeight="1">
      <c r="A236" s="521" t="s">
        <v>70</v>
      </c>
      <c r="B236" s="516"/>
      <c r="C236" s="517"/>
      <c r="D236" s="522"/>
      <c r="E236" s="523"/>
      <c r="F236" s="519">
        <f aca="true" t="shared" si="43" ref="F236:N236">SUM(F233:F235)</f>
        <v>11158</v>
      </c>
      <c r="G236" s="519">
        <f t="shared" si="43"/>
        <v>0</v>
      </c>
      <c r="H236" s="519">
        <f t="shared" si="43"/>
        <v>0</v>
      </c>
      <c r="I236" s="519">
        <f t="shared" si="43"/>
        <v>0</v>
      </c>
      <c r="J236" s="519">
        <f t="shared" si="43"/>
        <v>934</v>
      </c>
      <c r="K236" s="519">
        <f t="shared" si="43"/>
        <v>109</v>
      </c>
      <c r="L236" s="519">
        <f t="shared" si="43"/>
        <v>0</v>
      </c>
      <c r="M236" s="519">
        <f t="shared" si="43"/>
        <v>0</v>
      </c>
      <c r="N236" s="519">
        <f t="shared" si="43"/>
        <v>10333</v>
      </c>
      <c r="O236" s="529"/>
    </row>
    <row r="237" spans="1:15" ht="18.75">
      <c r="A237" s="100" t="s">
        <v>413</v>
      </c>
      <c r="B237" s="194"/>
      <c r="C237" s="417"/>
      <c r="D237" s="204"/>
      <c r="E237" s="322"/>
      <c r="F237" s="194"/>
      <c r="G237" s="194"/>
      <c r="H237" s="194"/>
      <c r="I237" s="194"/>
      <c r="J237" s="194"/>
      <c r="K237" s="194"/>
      <c r="L237" s="194"/>
      <c r="M237" s="194"/>
      <c r="N237" s="194"/>
      <c r="O237" s="76"/>
    </row>
    <row r="238" spans="1:15" ht="38.25" customHeight="1">
      <c r="A238" s="170">
        <v>570002</v>
      </c>
      <c r="B238" s="191" t="s">
        <v>673</v>
      </c>
      <c r="C238" s="680" t="s">
        <v>724</v>
      </c>
      <c r="D238" s="408" t="s">
        <v>674</v>
      </c>
      <c r="E238" s="314">
        <v>15</v>
      </c>
      <c r="F238" s="189">
        <v>6934</v>
      </c>
      <c r="G238" s="189">
        <v>0</v>
      </c>
      <c r="H238" s="189">
        <v>0</v>
      </c>
      <c r="I238" s="189">
        <v>0</v>
      </c>
      <c r="J238" s="189">
        <v>934</v>
      </c>
      <c r="K238" s="189">
        <v>0</v>
      </c>
      <c r="L238" s="189">
        <v>0</v>
      </c>
      <c r="M238" s="189">
        <v>0</v>
      </c>
      <c r="N238" s="189">
        <f>F238+G238+H238+I238-J238+K238-L238+M238</f>
        <v>6000</v>
      </c>
      <c r="O238" s="29"/>
    </row>
    <row r="239" spans="1:15" ht="38.25" customHeight="1">
      <c r="A239" s="120">
        <v>6200202</v>
      </c>
      <c r="B239" s="189" t="s">
        <v>157</v>
      </c>
      <c r="C239" s="286" t="s">
        <v>158</v>
      </c>
      <c r="D239" s="408" t="s">
        <v>438</v>
      </c>
      <c r="E239" s="314">
        <v>15</v>
      </c>
      <c r="F239" s="189">
        <v>3811</v>
      </c>
      <c r="G239" s="189">
        <v>0</v>
      </c>
      <c r="H239" s="189">
        <v>0</v>
      </c>
      <c r="I239" s="189">
        <v>0</v>
      </c>
      <c r="J239" s="189">
        <v>319</v>
      </c>
      <c r="K239" s="189">
        <v>0</v>
      </c>
      <c r="L239" s="189">
        <v>0</v>
      </c>
      <c r="M239" s="189">
        <v>0</v>
      </c>
      <c r="N239" s="189">
        <f>F239+G239+H239+I239-J239+K239-L239+M239</f>
        <v>3492</v>
      </c>
      <c r="O239" s="29"/>
    </row>
    <row r="240" spans="1:15" s="205" customFormat="1" ht="38.25" customHeight="1">
      <c r="A240" s="120">
        <v>8100209</v>
      </c>
      <c r="B240" s="189" t="s">
        <v>304</v>
      </c>
      <c r="C240" s="286" t="s">
        <v>305</v>
      </c>
      <c r="D240" s="408" t="s">
        <v>439</v>
      </c>
      <c r="E240" s="314">
        <v>15</v>
      </c>
      <c r="F240" s="189">
        <v>2924</v>
      </c>
      <c r="G240" s="189">
        <v>0</v>
      </c>
      <c r="H240" s="189">
        <v>0</v>
      </c>
      <c r="I240" s="189">
        <v>0</v>
      </c>
      <c r="J240" s="189">
        <v>69</v>
      </c>
      <c r="K240" s="189">
        <v>0</v>
      </c>
      <c r="L240" s="189">
        <v>0</v>
      </c>
      <c r="M240" s="189">
        <v>0</v>
      </c>
      <c r="N240" s="189">
        <f>F240+G240+H240+I240-J240+K240-L240+M240</f>
        <v>2855</v>
      </c>
      <c r="O240" s="29"/>
    </row>
    <row r="241" spans="1:15" ht="18.75" customHeight="1">
      <c r="A241" s="524" t="s">
        <v>70</v>
      </c>
      <c r="B241" s="525"/>
      <c r="C241" s="517"/>
      <c r="D241" s="526"/>
      <c r="E241" s="527"/>
      <c r="F241" s="519">
        <f aca="true" t="shared" si="44" ref="F241:N241">SUM(F238:F240)</f>
        <v>13669</v>
      </c>
      <c r="G241" s="519">
        <f t="shared" si="44"/>
        <v>0</v>
      </c>
      <c r="H241" s="519">
        <f t="shared" si="44"/>
        <v>0</v>
      </c>
      <c r="I241" s="519">
        <f t="shared" si="44"/>
        <v>0</v>
      </c>
      <c r="J241" s="519">
        <f t="shared" si="44"/>
        <v>1322</v>
      </c>
      <c r="K241" s="519">
        <f t="shared" si="44"/>
        <v>0</v>
      </c>
      <c r="L241" s="519">
        <f t="shared" si="44"/>
        <v>0</v>
      </c>
      <c r="M241" s="519">
        <f t="shared" si="44"/>
        <v>0</v>
      </c>
      <c r="N241" s="519">
        <f t="shared" si="44"/>
        <v>12347</v>
      </c>
      <c r="O241" s="688"/>
    </row>
    <row r="242" spans="1:15" ht="25.5" customHeight="1">
      <c r="A242" s="100" t="s">
        <v>72</v>
      </c>
      <c r="B242" s="198"/>
      <c r="C242" s="417"/>
      <c r="D242" s="204"/>
      <c r="E242" s="322"/>
      <c r="F242" s="198"/>
      <c r="G242" s="198"/>
      <c r="H242" s="198"/>
      <c r="I242" s="198"/>
      <c r="J242" s="198"/>
      <c r="K242" s="198"/>
      <c r="L242" s="198"/>
      <c r="M242" s="198"/>
      <c r="N242" s="198"/>
      <c r="O242" s="76"/>
    </row>
    <row r="243" spans="1:15" ht="38.25" customHeight="1">
      <c r="A243" s="170">
        <v>580001</v>
      </c>
      <c r="B243" s="191" t="s">
        <v>675</v>
      </c>
      <c r="C243" s="680" t="s">
        <v>725</v>
      </c>
      <c r="D243" s="408" t="s">
        <v>676</v>
      </c>
      <c r="E243" s="314">
        <v>15</v>
      </c>
      <c r="F243" s="189">
        <v>6934</v>
      </c>
      <c r="G243" s="189">
        <v>0</v>
      </c>
      <c r="H243" s="189">
        <v>0</v>
      </c>
      <c r="I243" s="189">
        <v>0</v>
      </c>
      <c r="J243" s="189">
        <v>934</v>
      </c>
      <c r="K243" s="189">
        <v>0</v>
      </c>
      <c r="L243" s="189">
        <v>0</v>
      </c>
      <c r="M243" s="189">
        <v>0</v>
      </c>
      <c r="N243" s="189">
        <f>F243+G243+H243+I243-J243+K243-L243+M243</f>
        <v>6000</v>
      </c>
      <c r="O243" s="29"/>
    </row>
    <row r="244" spans="1:15" s="23" customFormat="1" ht="21" customHeight="1">
      <c r="A244" s="521" t="s">
        <v>70</v>
      </c>
      <c r="B244" s="516"/>
      <c r="C244" s="517"/>
      <c r="D244" s="516"/>
      <c r="E244" s="518"/>
      <c r="F244" s="519">
        <f aca="true" t="shared" si="45" ref="F244:N244">F243</f>
        <v>6934</v>
      </c>
      <c r="G244" s="519">
        <f t="shared" si="45"/>
        <v>0</v>
      </c>
      <c r="H244" s="519">
        <f t="shared" si="45"/>
        <v>0</v>
      </c>
      <c r="I244" s="519">
        <f t="shared" si="45"/>
        <v>0</v>
      </c>
      <c r="J244" s="519">
        <f t="shared" si="45"/>
        <v>934</v>
      </c>
      <c r="K244" s="519">
        <f t="shared" si="45"/>
        <v>0</v>
      </c>
      <c r="L244" s="519">
        <f t="shared" si="45"/>
        <v>0</v>
      </c>
      <c r="M244" s="519">
        <f t="shared" si="45"/>
        <v>0</v>
      </c>
      <c r="N244" s="519">
        <f t="shared" si="45"/>
        <v>6000</v>
      </c>
      <c r="O244" s="519"/>
    </row>
    <row r="245" spans="1:15" s="41" customFormat="1" ht="21.75" customHeight="1">
      <c r="A245" s="148"/>
      <c r="B245" s="510" t="s">
        <v>31</v>
      </c>
      <c r="C245" s="57"/>
      <c r="D245" s="57"/>
      <c r="E245" s="338"/>
      <c r="F245" s="195">
        <f aca="true" t="shared" si="46" ref="F245:N245">F231+F236+F241+F244</f>
        <v>37423</v>
      </c>
      <c r="G245" s="195">
        <f t="shared" si="46"/>
        <v>0</v>
      </c>
      <c r="H245" s="195">
        <f t="shared" si="46"/>
        <v>0</v>
      </c>
      <c r="I245" s="195">
        <f t="shared" si="46"/>
        <v>0</v>
      </c>
      <c r="J245" s="195">
        <f t="shared" si="46"/>
        <v>3852</v>
      </c>
      <c r="K245" s="195">
        <f t="shared" si="46"/>
        <v>109</v>
      </c>
      <c r="L245" s="195">
        <f t="shared" si="46"/>
        <v>0</v>
      </c>
      <c r="M245" s="195">
        <f t="shared" si="46"/>
        <v>0</v>
      </c>
      <c r="N245" s="195">
        <f t="shared" si="46"/>
        <v>33680</v>
      </c>
      <c r="O245" s="57"/>
    </row>
    <row r="246" spans="1:15" ht="43.5" customHeight="1">
      <c r="A246" s="451"/>
      <c r="B246" s="452"/>
      <c r="C246" s="452"/>
      <c r="D246" s="452" t="s">
        <v>540</v>
      </c>
      <c r="E246" s="453"/>
      <c r="F246" s="452"/>
      <c r="G246" s="452"/>
      <c r="H246" s="452"/>
      <c r="I246" s="2"/>
      <c r="J246" s="457" t="s">
        <v>541</v>
      </c>
      <c r="K246" s="457"/>
      <c r="L246" s="452"/>
      <c r="M246" s="452"/>
      <c r="N246" s="452" t="s">
        <v>541</v>
      </c>
      <c r="O246" s="454"/>
    </row>
    <row r="247" spans="1:15" ht="13.5" customHeight="1">
      <c r="A247" s="451" t="s">
        <v>549</v>
      </c>
      <c r="B247" s="452"/>
      <c r="C247" s="452" t="s">
        <v>829</v>
      </c>
      <c r="D247" s="452"/>
      <c r="E247" s="453"/>
      <c r="F247" s="452"/>
      <c r="G247" s="452"/>
      <c r="H247" s="452"/>
      <c r="I247" s="2"/>
      <c r="J247" s="457" t="s">
        <v>629</v>
      </c>
      <c r="K247" s="475"/>
      <c r="L247" s="451"/>
      <c r="M247" s="452" t="s">
        <v>630</v>
      </c>
      <c r="N247" s="452"/>
      <c r="O247" s="455"/>
    </row>
    <row r="248" spans="1:15" ht="13.5" customHeight="1">
      <c r="A248" s="451"/>
      <c r="B248" s="452"/>
      <c r="C248" s="452" t="s">
        <v>831</v>
      </c>
      <c r="D248" s="452"/>
      <c r="E248" s="453"/>
      <c r="F248" s="452"/>
      <c r="G248" s="452"/>
      <c r="H248" s="452"/>
      <c r="I248" s="2"/>
      <c r="J248" s="456" t="s">
        <v>538</v>
      </c>
      <c r="K248" s="456"/>
      <c r="L248" s="452"/>
      <c r="M248" s="452" t="s">
        <v>539</v>
      </c>
      <c r="N248" s="452"/>
      <c r="O248" s="454"/>
    </row>
    <row r="250" spans="1:15" ht="33.75">
      <c r="A250" s="183" t="s">
        <v>0</v>
      </c>
      <c r="B250" s="33"/>
      <c r="C250" s="169" t="s">
        <v>869</v>
      </c>
      <c r="D250" s="739"/>
      <c r="E250" s="327"/>
      <c r="F250" s="4"/>
      <c r="G250" s="4"/>
      <c r="H250" s="4"/>
      <c r="I250" s="4"/>
      <c r="J250" s="4"/>
      <c r="K250" s="4"/>
      <c r="L250" s="4"/>
      <c r="M250" s="4"/>
      <c r="N250" s="4"/>
      <c r="O250" s="27"/>
    </row>
    <row r="251" spans="1:15" ht="20.25">
      <c r="A251" s="6"/>
      <c r="B251" s="177" t="s">
        <v>23</v>
      </c>
      <c r="C251" s="413"/>
      <c r="D251" s="7"/>
      <c r="E251" s="317"/>
      <c r="F251" s="7"/>
      <c r="G251" s="7"/>
      <c r="H251" s="7"/>
      <c r="I251" s="8"/>
      <c r="J251" s="7"/>
      <c r="K251" s="7"/>
      <c r="L251" s="8"/>
      <c r="M251" s="7"/>
      <c r="N251" s="7"/>
      <c r="O251" s="402" t="s">
        <v>1305</v>
      </c>
    </row>
    <row r="252" spans="1:15" s="237" customFormat="1" ht="36.75" customHeight="1">
      <c r="A252" s="10"/>
      <c r="B252" s="44"/>
      <c r="C252" s="414"/>
      <c r="D252" s="95" t="s">
        <v>1462</v>
      </c>
      <c r="E252" s="318"/>
      <c r="F252" s="12"/>
      <c r="G252" s="12"/>
      <c r="H252" s="12"/>
      <c r="I252" s="12"/>
      <c r="J252" s="12"/>
      <c r="K252" s="12"/>
      <c r="L252" s="12"/>
      <c r="M252" s="12"/>
      <c r="N252" s="12"/>
      <c r="O252" s="28"/>
    </row>
    <row r="253" spans="1:15" ht="42.75" customHeight="1" thickBot="1">
      <c r="A253" s="208" t="s">
        <v>501</v>
      </c>
      <c r="B253" s="209" t="s">
        <v>502</v>
      </c>
      <c r="C253" s="427" t="s">
        <v>1</v>
      </c>
      <c r="D253" s="214" t="s">
        <v>500</v>
      </c>
      <c r="E253" s="347"/>
      <c r="F253" s="210" t="s">
        <v>497</v>
      </c>
      <c r="G253" s="210" t="s">
        <v>498</v>
      </c>
      <c r="H253" s="210" t="s">
        <v>33</v>
      </c>
      <c r="I253" s="213" t="s">
        <v>499</v>
      </c>
      <c r="J253" s="215" t="s">
        <v>17</v>
      </c>
      <c r="K253" s="210" t="s">
        <v>18</v>
      </c>
      <c r="L253" s="213" t="s">
        <v>507</v>
      </c>
      <c r="M253" s="210" t="s">
        <v>30</v>
      </c>
      <c r="N253" s="210" t="s">
        <v>503</v>
      </c>
      <c r="O253" s="217" t="s">
        <v>19</v>
      </c>
    </row>
    <row r="254" spans="1:15" s="41" customFormat="1" ht="24" customHeight="1" thickTop="1">
      <c r="A254" s="100" t="s">
        <v>151</v>
      </c>
      <c r="B254" s="77"/>
      <c r="C254" s="416"/>
      <c r="D254" s="77"/>
      <c r="E254" s="340"/>
      <c r="F254" s="77"/>
      <c r="G254" s="77"/>
      <c r="H254" s="77"/>
      <c r="I254" s="77"/>
      <c r="J254" s="77"/>
      <c r="K254" s="77"/>
      <c r="L254" s="77"/>
      <c r="M254" s="77"/>
      <c r="N254" s="77"/>
      <c r="O254" s="76"/>
    </row>
    <row r="255" spans="1:15" ht="42" customHeight="1">
      <c r="A255" s="170">
        <v>600002</v>
      </c>
      <c r="B255" s="14" t="s">
        <v>677</v>
      </c>
      <c r="C255" s="680" t="s">
        <v>726</v>
      </c>
      <c r="D255" s="689" t="s">
        <v>678</v>
      </c>
      <c r="E255" s="690">
        <v>15</v>
      </c>
      <c r="F255" s="59">
        <v>6934</v>
      </c>
      <c r="G255" s="59">
        <v>0</v>
      </c>
      <c r="H255" s="59">
        <v>0</v>
      </c>
      <c r="I255" s="59">
        <v>0</v>
      </c>
      <c r="J255" s="59">
        <v>934</v>
      </c>
      <c r="K255" s="59">
        <v>0</v>
      </c>
      <c r="L255" s="59">
        <v>0</v>
      </c>
      <c r="M255" s="59">
        <v>0</v>
      </c>
      <c r="N255" s="189">
        <f>F255+G255+H255+I255-J255+K255-L255+M255</f>
        <v>6000</v>
      </c>
      <c r="O255" s="29"/>
    </row>
    <row r="256" spans="1:15" ht="42" customHeight="1">
      <c r="A256" s="120">
        <v>5200204</v>
      </c>
      <c r="B256" s="65" t="s">
        <v>152</v>
      </c>
      <c r="C256" s="166" t="s">
        <v>153</v>
      </c>
      <c r="D256" s="410" t="s">
        <v>54</v>
      </c>
      <c r="E256" s="348">
        <v>15</v>
      </c>
      <c r="F256" s="65">
        <v>4693</v>
      </c>
      <c r="G256" s="65">
        <v>0</v>
      </c>
      <c r="H256" s="65">
        <v>0</v>
      </c>
      <c r="I256" s="65">
        <v>0</v>
      </c>
      <c r="J256" s="65">
        <v>469</v>
      </c>
      <c r="K256" s="65">
        <v>0</v>
      </c>
      <c r="L256" s="65">
        <v>0</v>
      </c>
      <c r="M256" s="65">
        <v>0</v>
      </c>
      <c r="N256" s="189">
        <f>F256+G256+H256+I256-J256+K256-L256+M256</f>
        <v>4224</v>
      </c>
      <c r="O256" s="43"/>
    </row>
    <row r="257" spans="1:15" s="220" customFormat="1" ht="27" customHeight="1">
      <c r="A257" s="521" t="s">
        <v>70</v>
      </c>
      <c r="B257" s="530"/>
      <c r="C257" s="531"/>
      <c r="D257" s="532"/>
      <c r="E257" s="533"/>
      <c r="F257" s="534">
        <f aca="true" t="shared" si="47" ref="F257:N257">SUM(F255:F256)</f>
        <v>11627</v>
      </c>
      <c r="G257" s="534">
        <f t="shared" si="47"/>
        <v>0</v>
      </c>
      <c r="H257" s="534">
        <f t="shared" si="47"/>
        <v>0</v>
      </c>
      <c r="I257" s="534">
        <f t="shared" si="47"/>
        <v>0</v>
      </c>
      <c r="J257" s="534">
        <f t="shared" si="47"/>
        <v>1403</v>
      </c>
      <c r="K257" s="534">
        <f t="shared" si="47"/>
        <v>0</v>
      </c>
      <c r="L257" s="534">
        <f t="shared" si="47"/>
        <v>0</v>
      </c>
      <c r="M257" s="534">
        <f t="shared" si="47"/>
        <v>0</v>
      </c>
      <c r="N257" s="534">
        <f t="shared" si="47"/>
        <v>10224</v>
      </c>
      <c r="O257" s="529"/>
    </row>
    <row r="258" spans="1:17" ht="22.5">
      <c r="A258" s="56"/>
      <c r="B258" s="181" t="s">
        <v>31</v>
      </c>
      <c r="C258" s="426"/>
      <c r="D258" s="219"/>
      <c r="E258" s="351"/>
      <c r="F258" s="69">
        <f aca="true" t="shared" si="48" ref="F258:N258">F257</f>
        <v>11627</v>
      </c>
      <c r="G258" s="69">
        <f t="shared" si="48"/>
        <v>0</v>
      </c>
      <c r="H258" s="69">
        <f t="shared" si="48"/>
        <v>0</v>
      </c>
      <c r="I258" s="69">
        <f t="shared" si="48"/>
        <v>0</v>
      </c>
      <c r="J258" s="69">
        <f t="shared" si="48"/>
        <v>1403</v>
      </c>
      <c r="K258" s="69">
        <f t="shared" si="48"/>
        <v>0</v>
      </c>
      <c r="L258" s="69">
        <f t="shared" si="48"/>
        <v>0</v>
      </c>
      <c r="M258" s="69">
        <f t="shared" si="48"/>
        <v>0</v>
      </c>
      <c r="N258" s="69">
        <f t="shared" si="48"/>
        <v>10224</v>
      </c>
      <c r="O258" s="69"/>
      <c r="Q258" s="994"/>
    </row>
    <row r="259" spans="1:15" ht="18">
      <c r="A259" s="21"/>
      <c r="B259" s="8"/>
      <c r="C259" s="423"/>
      <c r="D259" s="8"/>
      <c r="E259" s="317"/>
      <c r="F259" s="8"/>
      <c r="G259" s="8"/>
      <c r="H259" s="8"/>
      <c r="I259" s="8"/>
      <c r="J259" s="8"/>
      <c r="K259" s="8"/>
      <c r="L259" s="8"/>
      <c r="M259" s="8"/>
      <c r="N259" s="8"/>
      <c r="O259" s="31"/>
    </row>
    <row r="260" spans="1:15" ht="18">
      <c r="A260" s="21"/>
      <c r="B260" s="8"/>
      <c r="C260" s="423"/>
      <c r="D260" s="8"/>
      <c r="E260" s="317"/>
      <c r="F260" s="8"/>
      <c r="G260" s="8"/>
      <c r="H260" s="8"/>
      <c r="I260" s="8"/>
      <c r="J260" s="8"/>
      <c r="K260" s="8"/>
      <c r="L260" s="8"/>
      <c r="M260" s="8"/>
      <c r="N260" s="8"/>
      <c r="O260" s="31"/>
    </row>
    <row r="261" spans="1:15" ht="18.75">
      <c r="A261" s="451"/>
      <c r="B261" s="452"/>
      <c r="C261" s="452"/>
      <c r="D261" s="452" t="s">
        <v>540</v>
      </c>
      <c r="E261" s="453"/>
      <c r="F261" s="452"/>
      <c r="G261" s="452"/>
      <c r="H261" s="452"/>
      <c r="J261" s="457" t="s">
        <v>541</v>
      </c>
      <c r="L261" s="457"/>
      <c r="M261" s="452"/>
      <c r="N261" s="452" t="s">
        <v>541</v>
      </c>
      <c r="O261" s="454"/>
    </row>
    <row r="262" spans="1:15" s="187" customFormat="1" ht="18.75">
      <c r="A262" s="451"/>
      <c r="B262" s="452"/>
      <c r="C262" s="452"/>
      <c r="D262" s="452"/>
      <c r="E262" s="453"/>
      <c r="F262" s="452"/>
      <c r="G262" s="452"/>
      <c r="H262" s="452"/>
      <c r="I262" s="452"/>
      <c r="J262" s="451"/>
      <c r="K262" s="452"/>
      <c r="L262" s="451"/>
      <c r="M262" s="452"/>
      <c r="N262" s="452"/>
      <c r="O262" s="455"/>
    </row>
    <row r="263" spans="1:15" s="187" customFormat="1" ht="18.75">
      <c r="A263" s="451" t="s">
        <v>549</v>
      </c>
      <c r="B263" s="452"/>
      <c r="C263" s="452" t="s">
        <v>829</v>
      </c>
      <c r="D263" s="452"/>
      <c r="E263" s="453"/>
      <c r="F263" s="452"/>
      <c r="G263" s="452"/>
      <c r="H263" s="452"/>
      <c r="J263" s="457" t="s">
        <v>629</v>
      </c>
      <c r="L263" s="451"/>
      <c r="M263" s="452" t="s">
        <v>630</v>
      </c>
      <c r="N263" s="452"/>
      <c r="O263" s="455"/>
    </row>
    <row r="264" spans="1:15" ht="18.75">
      <c r="A264" s="451"/>
      <c r="B264" s="452"/>
      <c r="C264" s="452" t="s">
        <v>831</v>
      </c>
      <c r="D264" s="452"/>
      <c r="E264" s="453"/>
      <c r="F264" s="452"/>
      <c r="G264" s="452"/>
      <c r="H264" s="452"/>
      <c r="I264" s="2"/>
      <c r="J264" s="456" t="s">
        <v>538</v>
      </c>
      <c r="K264" s="456"/>
      <c r="L264" s="452"/>
      <c r="M264" s="452" t="s">
        <v>539</v>
      </c>
      <c r="N264" s="452"/>
      <c r="O264" s="454"/>
    </row>
    <row r="265" spans="1:15" ht="18.75">
      <c r="A265" s="451"/>
      <c r="B265" s="452"/>
      <c r="C265" s="452"/>
      <c r="D265" s="452"/>
      <c r="E265" s="453"/>
      <c r="F265" s="452"/>
      <c r="G265" s="452"/>
      <c r="H265" s="452"/>
      <c r="I265" s="2"/>
      <c r="J265" s="456"/>
      <c r="K265" s="456"/>
      <c r="L265" s="452"/>
      <c r="M265" s="452"/>
      <c r="N265" s="452"/>
      <c r="O265" s="454"/>
    </row>
    <row r="266" spans="1:15" ht="6.75" customHeight="1">
      <c r="A266" s="174"/>
      <c r="B266" s="175"/>
      <c r="C266" s="428"/>
      <c r="D266" s="175"/>
      <c r="E266" s="352"/>
      <c r="F266" s="175"/>
      <c r="G266" s="175"/>
      <c r="H266" s="175"/>
      <c r="I266" s="175"/>
      <c r="J266" s="175"/>
      <c r="K266" s="175"/>
      <c r="L266" s="175"/>
      <c r="M266" s="175"/>
      <c r="N266" s="175"/>
      <c r="O266" s="176"/>
    </row>
    <row r="267" spans="1:15" ht="29.25" customHeight="1">
      <c r="A267" s="183" t="s">
        <v>0</v>
      </c>
      <c r="B267" s="20"/>
      <c r="C267" s="169" t="s">
        <v>869</v>
      </c>
      <c r="D267" s="169"/>
      <c r="E267" s="327"/>
      <c r="F267" s="4"/>
      <c r="G267" s="4"/>
      <c r="H267" s="4"/>
      <c r="I267" s="4"/>
      <c r="J267" s="4"/>
      <c r="K267" s="4"/>
      <c r="L267" s="4"/>
      <c r="M267" s="4"/>
      <c r="N267" s="4"/>
      <c r="O267" s="27"/>
    </row>
    <row r="268" spans="1:15" ht="17.25" customHeight="1">
      <c r="A268" s="6"/>
      <c r="B268" s="96" t="s">
        <v>161</v>
      </c>
      <c r="C268" s="413"/>
      <c r="D268" s="7"/>
      <c r="E268" s="317"/>
      <c r="F268" s="7"/>
      <c r="G268" s="7"/>
      <c r="H268" s="7"/>
      <c r="I268" s="8"/>
      <c r="J268" s="7"/>
      <c r="K268" s="7"/>
      <c r="L268" s="8"/>
      <c r="M268" s="7"/>
      <c r="N268" s="7"/>
      <c r="O268" s="402" t="s">
        <v>1306</v>
      </c>
    </row>
    <row r="269" spans="1:15" s="237" customFormat="1" ht="24.75" customHeight="1">
      <c r="A269" s="10"/>
      <c r="B269" s="44"/>
      <c r="C269" s="414"/>
      <c r="D269" s="95" t="s">
        <v>1462</v>
      </c>
      <c r="E269" s="318"/>
      <c r="F269" s="12"/>
      <c r="G269" s="12"/>
      <c r="H269" s="12"/>
      <c r="I269" s="12"/>
      <c r="J269" s="12"/>
      <c r="K269" s="12"/>
      <c r="L269" s="12"/>
      <c r="M269" s="12"/>
      <c r="N269" s="12"/>
      <c r="O269" s="28"/>
    </row>
    <row r="270" spans="1:15" ht="30" customHeight="1">
      <c r="A270" s="211" t="s">
        <v>501</v>
      </c>
      <c r="B270" s="212" t="s">
        <v>502</v>
      </c>
      <c r="C270" s="425" t="s">
        <v>1</v>
      </c>
      <c r="D270" s="232" t="s">
        <v>500</v>
      </c>
      <c r="E270" s="398" t="s">
        <v>511</v>
      </c>
      <c r="F270" s="239" t="s">
        <v>497</v>
      </c>
      <c r="G270" s="239" t="s">
        <v>498</v>
      </c>
      <c r="H270" s="239" t="s">
        <v>33</v>
      </c>
      <c r="I270" s="238" t="s">
        <v>499</v>
      </c>
      <c r="J270" s="240" t="s">
        <v>17</v>
      </c>
      <c r="K270" s="239" t="s">
        <v>18</v>
      </c>
      <c r="L270" s="238" t="s">
        <v>507</v>
      </c>
      <c r="M270" s="239" t="s">
        <v>30</v>
      </c>
      <c r="N270" s="239" t="s">
        <v>503</v>
      </c>
      <c r="O270" s="236" t="s">
        <v>19</v>
      </c>
    </row>
    <row r="271" spans="1:15" ht="24" customHeight="1">
      <c r="A271" s="385" t="s">
        <v>162</v>
      </c>
      <c r="B271" s="386"/>
      <c r="C271" s="429"/>
      <c r="D271" s="386"/>
      <c r="E271" s="387"/>
      <c r="F271" s="386"/>
      <c r="G271" s="386"/>
      <c r="H271" s="386"/>
      <c r="I271" s="386"/>
      <c r="J271" s="386"/>
      <c r="K271" s="386"/>
      <c r="L271" s="386"/>
      <c r="M271" s="386"/>
      <c r="N271" s="386"/>
      <c r="O271" s="388"/>
    </row>
    <row r="272" spans="1:15" ht="33" customHeight="1">
      <c r="A272" s="129">
        <v>5200102</v>
      </c>
      <c r="B272" s="145" t="s">
        <v>116</v>
      </c>
      <c r="C272" s="396" t="s">
        <v>117</v>
      </c>
      <c r="D272" s="447" t="s">
        <v>2</v>
      </c>
      <c r="E272" s="353">
        <v>15</v>
      </c>
      <c r="F272" s="262">
        <v>3342</v>
      </c>
      <c r="G272" s="262">
        <v>0</v>
      </c>
      <c r="H272" s="262">
        <v>0</v>
      </c>
      <c r="I272" s="262">
        <v>0</v>
      </c>
      <c r="J272" s="262">
        <v>134</v>
      </c>
      <c r="K272" s="262">
        <v>0</v>
      </c>
      <c r="L272" s="262">
        <v>0</v>
      </c>
      <c r="M272" s="262">
        <v>0</v>
      </c>
      <c r="N272" s="493">
        <f>F272+G272+H272+I272-J272+K272-L272+M272</f>
        <v>3208</v>
      </c>
      <c r="O272" s="285"/>
    </row>
    <row r="273" spans="1:15" s="41" customFormat="1" ht="33" customHeight="1">
      <c r="A273" s="799">
        <v>7100003</v>
      </c>
      <c r="B273" s="800" t="s">
        <v>825</v>
      </c>
      <c r="C273" s="801" t="s">
        <v>631</v>
      </c>
      <c r="D273" s="802" t="s">
        <v>414</v>
      </c>
      <c r="E273" s="803">
        <v>15</v>
      </c>
      <c r="F273" s="804">
        <v>12900</v>
      </c>
      <c r="G273" s="804">
        <v>0</v>
      </c>
      <c r="H273" s="804">
        <v>0</v>
      </c>
      <c r="I273" s="804">
        <v>0</v>
      </c>
      <c r="J273" s="804">
        <v>2265</v>
      </c>
      <c r="K273" s="804">
        <v>0</v>
      </c>
      <c r="L273" s="804">
        <v>0</v>
      </c>
      <c r="M273" s="804">
        <v>0</v>
      </c>
      <c r="N273" s="493">
        <f>F273+G273+H273+I273-J273+K273-L273+M273</f>
        <v>10635</v>
      </c>
      <c r="O273" s="805"/>
    </row>
    <row r="274" spans="1:15" ht="33" customHeight="1">
      <c r="A274" s="491">
        <v>13000102</v>
      </c>
      <c r="B274" s="145" t="s">
        <v>753</v>
      </c>
      <c r="C274" s="396" t="s">
        <v>1178</v>
      </c>
      <c r="D274" s="447" t="s">
        <v>2</v>
      </c>
      <c r="E274" s="496">
        <v>15</v>
      </c>
      <c r="F274" s="493">
        <v>3366</v>
      </c>
      <c r="G274" s="493">
        <v>0</v>
      </c>
      <c r="H274" s="493">
        <v>0</v>
      </c>
      <c r="I274" s="493">
        <v>0</v>
      </c>
      <c r="J274" s="493">
        <v>137</v>
      </c>
      <c r="K274" s="493">
        <v>0</v>
      </c>
      <c r="L274" s="493">
        <v>0</v>
      </c>
      <c r="M274" s="493">
        <v>0</v>
      </c>
      <c r="N274" s="493">
        <f>F274+G274+H274+I274-J274+K274-L274+M274</f>
        <v>3229</v>
      </c>
      <c r="O274" s="998"/>
    </row>
    <row r="275" spans="1:15" ht="15" customHeight="1">
      <c r="A275" s="535" t="s">
        <v>70</v>
      </c>
      <c r="B275" s="536"/>
      <c r="C275" s="537"/>
      <c r="D275" s="538"/>
      <c r="E275" s="539"/>
      <c r="F275" s="540">
        <f aca="true" t="shared" si="49" ref="F275:N275">SUM(F272:F274)</f>
        <v>19608</v>
      </c>
      <c r="G275" s="540">
        <f t="shared" si="49"/>
        <v>0</v>
      </c>
      <c r="H275" s="540">
        <f t="shared" si="49"/>
        <v>0</v>
      </c>
      <c r="I275" s="540">
        <f t="shared" si="49"/>
        <v>0</v>
      </c>
      <c r="J275" s="540">
        <f t="shared" si="49"/>
        <v>2536</v>
      </c>
      <c r="K275" s="540">
        <f t="shared" si="49"/>
        <v>0</v>
      </c>
      <c r="L275" s="540">
        <f t="shared" si="49"/>
        <v>0</v>
      </c>
      <c r="M275" s="540">
        <f t="shared" si="49"/>
        <v>0</v>
      </c>
      <c r="N275" s="540">
        <f t="shared" si="49"/>
        <v>17072</v>
      </c>
      <c r="O275" s="541"/>
    </row>
    <row r="276" spans="1:15" ht="24" customHeight="1">
      <c r="A276" s="179" t="s">
        <v>163</v>
      </c>
      <c r="B276" s="274"/>
      <c r="C276" s="399"/>
      <c r="D276" s="448"/>
      <c r="E276" s="35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6"/>
    </row>
    <row r="277" spans="1:15" ht="33" customHeight="1">
      <c r="A277" s="129">
        <v>7100303</v>
      </c>
      <c r="B277" s="145" t="s">
        <v>867</v>
      </c>
      <c r="C277" s="396" t="s">
        <v>164</v>
      </c>
      <c r="D277" s="447" t="s">
        <v>165</v>
      </c>
      <c r="E277" s="353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0</v>
      </c>
      <c r="M277" s="130">
        <v>0</v>
      </c>
      <c r="N277" s="493">
        <f aca="true" t="shared" si="50" ref="N277:N284">F277+G277+H277+I277-J277+K277-L277+M277</f>
        <v>3870</v>
      </c>
      <c r="O277" s="133"/>
    </row>
    <row r="278" spans="1:15" ht="33" customHeight="1">
      <c r="A278" s="491">
        <v>7100304</v>
      </c>
      <c r="B278" s="145" t="s">
        <v>754</v>
      </c>
      <c r="C278" s="396" t="s">
        <v>755</v>
      </c>
      <c r="D278" s="447" t="s">
        <v>756</v>
      </c>
      <c r="E278" s="353">
        <v>15</v>
      </c>
      <c r="F278" s="130">
        <v>6616</v>
      </c>
      <c r="G278" s="130">
        <v>0</v>
      </c>
      <c r="H278" s="130">
        <v>300</v>
      </c>
      <c r="I278" s="130">
        <v>0</v>
      </c>
      <c r="J278" s="130">
        <v>866</v>
      </c>
      <c r="K278" s="130">
        <v>0</v>
      </c>
      <c r="L278" s="130">
        <v>0</v>
      </c>
      <c r="M278" s="130">
        <v>0</v>
      </c>
      <c r="N278" s="493">
        <f t="shared" si="50"/>
        <v>6050</v>
      </c>
      <c r="O278" s="133"/>
    </row>
    <row r="279" spans="1:15" ht="33" customHeight="1">
      <c r="A279" s="129">
        <v>7100307</v>
      </c>
      <c r="B279" s="145" t="s">
        <v>166</v>
      </c>
      <c r="C279" s="396" t="s">
        <v>167</v>
      </c>
      <c r="D279" s="447" t="s">
        <v>165</v>
      </c>
      <c r="E279" s="353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93">
        <f t="shared" si="50"/>
        <v>3870</v>
      </c>
      <c r="O279" s="133"/>
    </row>
    <row r="280" spans="1:15" ht="33" customHeight="1">
      <c r="A280" s="129">
        <v>7100309</v>
      </c>
      <c r="B280" s="145" t="s">
        <v>168</v>
      </c>
      <c r="C280" s="396" t="s">
        <v>169</v>
      </c>
      <c r="D280" s="447" t="s">
        <v>165</v>
      </c>
      <c r="E280" s="353">
        <v>15</v>
      </c>
      <c r="F280" s="130">
        <v>3904</v>
      </c>
      <c r="G280" s="130">
        <v>0</v>
      </c>
      <c r="H280" s="130">
        <v>300</v>
      </c>
      <c r="I280" s="130">
        <v>0</v>
      </c>
      <c r="J280" s="130">
        <v>334</v>
      </c>
      <c r="K280" s="130">
        <v>0</v>
      </c>
      <c r="L280" s="130">
        <v>0</v>
      </c>
      <c r="M280" s="130">
        <v>0</v>
      </c>
      <c r="N280" s="493">
        <f t="shared" si="50"/>
        <v>3870</v>
      </c>
      <c r="O280" s="133"/>
    </row>
    <row r="281" spans="1:15" ht="33" customHeight="1">
      <c r="A281" s="129">
        <v>7100310</v>
      </c>
      <c r="B281" s="145" t="s">
        <v>170</v>
      </c>
      <c r="C281" s="396" t="s">
        <v>171</v>
      </c>
      <c r="D281" s="447" t="s">
        <v>165</v>
      </c>
      <c r="E281" s="353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0</v>
      </c>
      <c r="M281" s="130">
        <v>0</v>
      </c>
      <c r="N281" s="493">
        <f t="shared" si="50"/>
        <v>3870</v>
      </c>
      <c r="O281" s="133"/>
    </row>
    <row r="282" spans="1:15" ht="33" customHeight="1">
      <c r="A282" s="129">
        <v>7100311</v>
      </c>
      <c r="B282" s="512" t="s">
        <v>452</v>
      </c>
      <c r="C282" s="396" t="s">
        <v>453</v>
      </c>
      <c r="D282" s="447" t="s">
        <v>165</v>
      </c>
      <c r="E282" s="353">
        <v>15</v>
      </c>
      <c r="F282" s="130">
        <v>3904</v>
      </c>
      <c r="G282" s="130">
        <v>0</v>
      </c>
      <c r="H282" s="130">
        <v>300</v>
      </c>
      <c r="I282" s="130">
        <v>0</v>
      </c>
      <c r="J282" s="130">
        <v>334</v>
      </c>
      <c r="K282" s="130">
        <v>0</v>
      </c>
      <c r="L282" s="130">
        <v>0</v>
      </c>
      <c r="M282" s="130">
        <v>0</v>
      </c>
      <c r="N282" s="493">
        <f t="shared" si="50"/>
        <v>3870</v>
      </c>
      <c r="O282" s="133"/>
    </row>
    <row r="283" spans="1:15" ht="33" customHeight="1">
      <c r="A283" s="129">
        <v>7100312</v>
      </c>
      <c r="B283" s="145" t="s">
        <v>172</v>
      </c>
      <c r="C283" s="396" t="s">
        <v>173</v>
      </c>
      <c r="D283" s="447" t="s">
        <v>165</v>
      </c>
      <c r="E283" s="353">
        <v>15</v>
      </c>
      <c r="F283" s="130">
        <v>3904</v>
      </c>
      <c r="G283" s="130">
        <v>0</v>
      </c>
      <c r="H283" s="130">
        <v>300</v>
      </c>
      <c r="I283" s="130">
        <v>0</v>
      </c>
      <c r="J283" s="130">
        <v>334</v>
      </c>
      <c r="K283" s="130">
        <v>0</v>
      </c>
      <c r="L283" s="130">
        <v>0</v>
      </c>
      <c r="M283" s="130">
        <v>0</v>
      </c>
      <c r="N283" s="493">
        <f t="shared" si="50"/>
        <v>3870</v>
      </c>
      <c r="O283" s="133"/>
    </row>
    <row r="284" spans="1:15" ht="33" customHeight="1">
      <c r="A284" s="129">
        <v>7100313</v>
      </c>
      <c r="B284" s="145" t="s">
        <v>174</v>
      </c>
      <c r="C284" s="396" t="s">
        <v>175</v>
      </c>
      <c r="D284" s="447" t="s">
        <v>165</v>
      </c>
      <c r="E284" s="353">
        <v>15</v>
      </c>
      <c r="F284" s="130">
        <v>3904</v>
      </c>
      <c r="G284" s="130">
        <v>0</v>
      </c>
      <c r="H284" s="130">
        <v>300</v>
      </c>
      <c r="I284" s="130">
        <v>0</v>
      </c>
      <c r="J284" s="130">
        <v>334</v>
      </c>
      <c r="K284" s="130">
        <v>0</v>
      </c>
      <c r="L284" s="130">
        <v>0</v>
      </c>
      <c r="M284" s="130">
        <v>0</v>
      </c>
      <c r="N284" s="493">
        <f t="shared" si="50"/>
        <v>3870</v>
      </c>
      <c r="O284" s="133"/>
    </row>
    <row r="285" spans="1:15" s="23" customFormat="1" ht="26.25" customHeight="1" hidden="1">
      <c r="A285" s="225"/>
      <c r="B285" s="223"/>
      <c r="C285" s="430"/>
      <c r="D285" s="224"/>
      <c r="E285" s="355"/>
      <c r="F285" s="223">
        <f>SUM(F277:F284)</f>
        <v>33944</v>
      </c>
      <c r="G285" s="223">
        <f aca="true" t="shared" si="51" ref="G285:N285">SUM(G277:G284)</f>
        <v>0</v>
      </c>
      <c r="H285" s="223">
        <f t="shared" si="51"/>
        <v>2400</v>
      </c>
      <c r="I285" s="223">
        <f t="shared" si="51"/>
        <v>0</v>
      </c>
      <c r="J285" s="223">
        <f t="shared" si="51"/>
        <v>3204</v>
      </c>
      <c r="K285" s="223">
        <f t="shared" si="51"/>
        <v>0</v>
      </c>
      <c r="L285" s="223">
        <f t="shared" si="51"/>
        <v>0</v>
      </c>
      <c r="M285" s="223">
        <f t="shared" si="51"/>
        <v>0</v>
      </c>
      <c r="N285" s="223">
        <f t="shared" si="51"/>
        <v>33140</v>
      </c>
      <c r="O285" s="226"/>
    </row>
    <row r="286" spans="1:15" s="23" customFormat="1" ht="20.25" customHeight="1">
      <c r="A286" s="227"/>
      <c r="B286" s="228" t="s">
        <v>31</v>
      </c>
      <c r="C286" s="431"/>
      <c r="D286" s="230"/>
      <c r="E286" s="356"/>
      <c r="F286" s="229">
        <f aca="true" t="shared" si="52" ref="F286:N286">F275+F285</f>
        <v>53552</v>
      </c>
      <c r="G286" s="229">
        <f t="shared" si="52"/>
        <v>0</v>
      </c>
      <c r="H286" s="229">
        <f t="shared" si="52"/>
        <v>2400</v>
      </c>
      <c r="I286" s="229">
        <f t="shared" si="52"/>
        <v>0</v>
      </c>
      <c r="J286" s="229">
        <f t="shared" si="52"/>
        <v>5740</v>
      </c>
      <c r="K286" s="229">
        <f t="shared" si="52"/>
        <v>0</v>
      </c>
      <c r="L286" s="229">
        <f t="shared" si="52"/>
        <v>0</v>
      </c>
      <c r="M286" s="229">
        <f t="shared" si="52"/>
        <v>0</v>
      </c>
      <c r="N286" s="229">
        <f t="shared" si="52"/>
        <v>50212</v>
      </c>
      <c r="O286" s="231"/>
    </row>
    <row r="287" spans="1:15" s="187" customFormat="1" ht="18.75">
      <c r="A287" s="451"/>
      <c r="B287" s="452"/>
      <c r="C287" s="452"/>
      <c r="D287" s="452" t="s">
        <v>540</v>
      </c>
      <c r="E287" s="453"/>
      <c r="F287" s="452"/>
      <c r="G287" s="452"/>
      <c r="H287" s="452"/>
      <c r="J287" s="457" t="s">
        <v>541</v>
      </c>
      <c r="K287" s="452"/>
      <c r="L287" s="452"/>
      <c r="M287" s="452"/>
      <c r="N287" s="452" t="s">
        <v>541</v>
      </c>
      <c r="O287" s="454"/>
    </row>
    <row r="288" spans="1:15" s="187" customFormat="1" ht="9" customHeight="1">
      <c r="A288" s="451"/>
      <c r="B288" s="452"/>
      <c r="C288" s="452"/>
      <c r="D288" s="452"/>
      <c r="E288" s="453"/>
      <c r="F288" s="452"/>
      <c r="G288" s="452"/>
      <c r="H288" s="452"/>
      <c r="I288" s="452"/>
      <c r="J288" s="451"/>
      <c r="K288" s="452"/>
      <c r="L288" s="451"/>
      <c r="M288" s="452"/>
      <c r="N288" s="452"/>
      <c r="O288" s="455"/>
    </row>
    <row r="289" spans="1:15" ht="15.75" customHeight="1">
      <c r="A289" s="451" t="s">
        <v>549</v>
      </c>
      <c r="B289" s="452"/>
      <c r="C289" s="452" t="s">
        <v>829</v>
      </c>
      <c r="D289" s="452"/>
      <c r="E289" s="453"/>
      <c r="F289" s="452"/>
      <c r="G289" s="452"/>
      <c r="H289" s="452"/>
      <c r="I289" s="452"/>
      <c r="J289" s="457" t="s">
        <v>629</v>
      </c>
      <c r="K289" s="492"/>
      <c r="L289" s="451"/>
      <c r="M289" s="452" t="s">
        <v>630</v>
      </c>
      <c r="N289" s="452"/>
      <c r="O289" s="455"/>
    </row>
    <row r="290" spans="1:15" ht="14.25" customHeight="1">
      <c r="A290" s="451"/>
      <c r="B290" s="452"/>
      <c r="C290" s="452" t="s">
        <v>831</v>
      </c>
      <c r="D290" s="452"/>
      <c r="E290" s="453"/>
      <c r="F290" s="452"/>
      <c r="G290" s="452"/>
      <c r="H290" s="452"/>
      <c r="I290" s="2"/>
      <c r="J290" s="456" t="s">
        <v>538</v>
      </c>
      <c r="K290" s="456"/>
      <c r="L290" s="452"/>
      <c r="M290" s="452" t="s">
        <v>539</v>
      </c>
      <c r="N290" s="452"/>
      <c r="O290" s="454"/>
    </row>
    <row r="291" spans="1:15" ht="6" customHeight="1">
      <c r="A291" s="86"/>
      <c r="B291" s="87"/>
      <c r="C291" s="432"/>
      <c r="D291" s="87"/>
      <c r="E291" s="357"/>
      <c r="F291" s="87"/>
      <c r="G291" s="87"/>
      <c r="H291" s="87"/>
      <c r="I291" s="87"/>
      <c r="J291" s="87"/>
      <c r="K291" s="87"/>
      <c r="L291" s="87"/>
      <c r="M291" s="87"/>
      <c r="N291" s="87"/>
      <c r="O291" s="89"/>
    </row>
    <row r="292" spans="1:15" ht="27.75" customHeight="1">
      <c r="A292" s="183" t="s">
        <v>0</v>
      </c>
      <c r="B292" s="20"/>
      <c r="C292" s="169" t="s">
        <v>869</v>
      </c>
      <c r="D292" s="169"/>
      <c r="E292" s="327"/>
      <c r="F292" s="4"/>
      <c r="G292" s="4"/>
      <c r="H292" s="4"/>
      <c r="I292" s="4"/>
      <c r="J292" s="4"/>
      <c r="K292" s="4"/>
      <c r="L292" s="4"/>
      <c r="M292" s="4"/>
      <c r="N292" s="4"/>
      <c r="O292" s="27"/>
    </row>
    <row r="293" spans="1:15" ht="25.5" customHeight="1">
      <c r="A293" s="6"/>
      <c r="B293" s="96" t="s">
        <v>161</v>
      </c>
      <c r="C293" s="413"/>
      <c r="D293" s="7"/>
      <c r="E293" s="317"/>
      <c r="F293" s="7"/>
      <c r="G293" s="7"/>
      <c r="H293" s="7"/>
      <c r="I293" s="8"/>
      <c r="J293" s="7"/>
      <c r="K293" s="7"/>
      <c r="L293" s="8"/>
      <c r="M293" s="7"/>
      <c r="N293" s="7"/>
      <c r="O293" s="402" t="s">
        <v>1307</v>
      </c>
    </row>
    <row r="294" spans="1:15" s="237" customFormat="1" ht="24.75" customHeight="1">
      <c r="A294" s="763"/>
      <c r="B294" s="764"/>
      <c r="C294" s="997"/>
      <c r="D294" s="765" t="s">
        <v>1462</v>
      </c>
      <c r="E294" s="766"/>
      <c r="F294" s="767"/>
      <c r="G294" s="767"/>
      <c r="H294" s="767"/>
      <c r="I294" s="767"/>
      <c r="J294" s="767"/>
      <c r="K294" s="767"/>
      <c r="L294" s="767"/>
      <c r="M294" s="767"/>
      <c r="N294" s="767"/>
      <c r="O294" s="769"/>
    </row>
    <row r="295" spans="1:15" ht="27" customHeight="1">
      <c r="A295" s="277" t="s">
        <v>501</v>
      </c>
      <c r="B295" s="275" t="s">
        <v>502</v>
      </c>
      <c r="C295" s="440" t="s">
        <v>1</v>
      </c>
      <c r="D295" s="699" t="s">
        <v>500</v>
      </c>
      <c r="E295" s="700" t="s">
        <v>511</v>
      </c>
      <c r="F295" s="276" t="s">
        <v>497</v>
      </c>
      <c r="G295" s="276" t="s">
        <v>498</v>
      </c>
      <c r="H295" s="276" t="s">
        <v>33</v>
      </c>
      <c r="I295" s="309" t="s">
        <v>499</v>
      </c>
      <c r="J295" s="701" t="s">
        <v>17</v>
      </c>
      <c r="K295" s="276" t="s">
        <v>18</v>
      </c>
      <c r="L295" s="309" t="s">
        <v>507</v>
      </c>
      <c r="M295" s="276" t="s">
        <v>30</v>
      </c>
      <c r="N295" s="276" t="s">
        <v>503</v>
      </c>
      <c r="O295" s="999" t="s">
        <v>19</v>
      </c>
    </row>
    <row r="296" spans="1:15" ht="21" customHeight="1">
      <c r="A296" s="179" t="s">
        <v>163</v>
      </c>
      <c r="B296" s="134"/>
      <c r="C296" s="399"/>
      <c r="D296" s="135"/>
      <c r="E296" s="35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6"/>
    </row>
    <row r="297" spans="1:15" ht="33" customHeight="1">
      <c r="A297" s="129">
        <v>7100314</v>
      </c>
      <c r="B297" s="145" t="s">
        <v>176</v>
      </c>
      <c r="C297" s="396" t="s">
        <v>177</v>
      </c>
      <c r="D297" s="447" t="s">
        <v>165</v>
      </c>
      <c r="E297" s="353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93">
        <f aca="true" t="shared" si="53" ref="N297:N308">F297+G297+H297+I297-J297+K297-L297+M297</f>
        <v>3870</v>
      </c>
      <c r="O297" s="133"/>
    </row>
    <row r="298" spans="1:15" ht="33" customHeight="1">
      <c r="A298" s="129">
        <v>7100315</v>
      </c>
      <c r="B298" s="145" t="s">
        <v>178</v>
      </c>
      <c r="C298" s="396" t="s">
        <v>179</v>
      </c>
      <c r="D298" s="447" t="s">
        <v>165</v>
      </c>
      <c r="E298" s="353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93">
        <f t="shared" si="53"/>
        <v>3870</v>
      </c>
      <c r="O298" s="133"/>
    </row>
    <row r="299" spans="1:15" ht="33" customHeight="1">
      <c r="A299" s="129">
        <v>7100317</v>
      </c>
      <c r="B299" s="145" t="s">
        <v>1246</v>
      </c>
      <c r="C299" s="396" t="s">
        <v>1247</v>
      </c>
      <c r="D299" s="447" t="s">
        <v>165</v>
      </c>
      <c r="E299" s="353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93">
        <f t="shared" si="53"/>
        <v>3870</v>
      </c>
      <c r="O299" s="133"/>
    </row>
    <row r="300" spans="1:15" ht="33" customHeight="1">
      <c r="A300" s="129">
        <v>7100318</v>
      </c>
      <c r="B300" s="145" t="s">
        <v>1248</v>
      </c>
      <c r="C300" s="396" t="s">
        <v>1249</v>
      </c>
      <c r="D300" s="447" t="s">
        <v>165</v>
      </c>
      <c r="E300" s="353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93">
        <f t="shared" si="53"/>
        <v>3870</v>
      </c>
      <c r="O300" s="133"/>
    </row>
    <row r="301" spans="1:15" s="23" customFormat="1" ht="33" customHeight="1">
      <c r="A301" s="129">
        <v>7100319</v>
      </c>
      <c r="B301" s="145" t="s">
        <v>454</v>
      </c>
      <c r="C301" s="396" t="s">
        <v>455</v>
      </c>
      <c r="D301" s="447" t="s">
        <v>165</v>
      </c>
      <c r="E301" s="353">
        <v>15</v>
      </c>
      <c r="F301" s="130">
        <v>3904</v>
      </c>
      <c r="G301" s="130">
        <v>0</v>
      </c>
      <c r="H301" s="130">
        <v>300</v>
      </c>
      <c r="I301" s="130">
        <v>0</v>
      </c>
      <c r="J301" s="130">
        <v>334</v>
      </c>
      <c r="K301" s="130">
        <v>0</v>
      </c>
      <c r="L301" s="130">
        <v>0</v>
      </c>
      <c r="M301" s="130">
        <v>0</v>
      </c>
      <c r="N301" s="493">
        <f t="shared" si="53"/>
        <v>3870</v>
      </c>
      <c r="O301" s="133"/>
    </row>
    <row r="302" spans="1:15" s="23" customFormat="1" ht="33" customHeight="1">
      <c r="A302" s="129">
        <v>7100321</v>
      </c>
      <c r="B302" s="145" t="s">
        <v>1408</v>
      </c>
      <c r="C302" s="396" t="s">
        <v>1409</v>
      </c>
      <c r="D302" s="447" t="s">
        <v>165</v>
      </c>
      <c r="E302" s="353">
        <v>15</v>
      </c>
      <c r="F302" s="130">
        <v>3194</v>
      </c>
      <c r="G302" s="130">
        <v>0</v>
      </c>
      <c r="H302" s="130">
        <v>0</v>
      </c>
      <c r="I302" s="130">
        <v>0</v>
      </c>
      <c r="J302" s="130">
        <v>118</v>
      </c>
      <c r="K302" s="130">
        <v>0</v>
      </c>
      <c r="L302" s="130">
        <v>0</v>
      </c>
      <c r="M302" s="130">
        <v>0</v>
      </c>
      <c r="N302" s="493">
        <f t="shared" si="53"/>
        <v>3076</v>
      </c>
      <c r="O302" s="133"/>
    </row>
    <row r="303" spans="1:15" ht="33" customHeight="1">
      <c r="A303" s="129">
        <v>7100322</v>
      </c>
      <c r="B303" s="405" t="s">
        <v>180</v>
      </c>
      <c r="C303" s="396" t="s">
        <v>181</v>
      </c>
      <c r="D303" s="447" t="s">
        <v>165</v>
      </c>
      <c r="E303" s="353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93">
        <f t="shared" si="53"/>
        <v>3870</v>
      </c>
      <c r="O303" s="133"/>
    </row>
    <row r="304" spans="1:15" ht="33" customHeight="1">
      <c r="A304" s="129">
        <v>7100324</v>
      </c>
      <c r="B304" s="405" t="s">
        <v>581</v>
      </c>
      <c r="C304" s="396" t="s">
        <v>520</v>
      </c>
      <c r="D304" s="447" t="s">
        <v>165</v>
      </c>
      <c r="E304" s="353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0</v>
      </c>
      <c r="M304" s="130">
        <v>0</v>
      </c>
      <c r="N304" s="493">
        <f t="shared" si="53"/>
        <v>3870</v>
      </c>
      <c r="O304" s="133"/>
    </row>
    <row r="305" spans="1:15" ht="33" customHeight="1">
      <c r="A305" s="129">
        <v>7100325</v>
      </c>
      <c r="B305" s="145" t="s">
        <v>182</v>
      </c>
      <c r="C305" s="396" t="s">
        <v>183</v>
      </c>
      <c r="D305" s="447" t="s">
        <v>186</v>
      </c>
      <c r="E305" s="353">
        <v>15</v>
      </c>
      <c r="F305" s="130">
        <v>4673</v>
      </c>
      <c r="G305" s="130">
        <v>0</v>
      </c>
      <c r="H305" s="130">
        <v>300</v>
      </c>
      <c r="I305" s="130">
        <v>0</v>
      </c>
      <c r="J305" s="130">
        <v>465</v>
      </c>
      <c r="K305" s="130">
        <v>0</v>
      </c>
      <c r="L305" s="130">
        <v>0</v>
      </c>
      <c r="M305" s="130">
        <v>0</v>
      </c>
      <c r="N305" s="493">
        <f t="shared" si="53"/>
        <v>4508</v>
      </c>
      <c r="O305" s="133"/>
    </row>
    <row r="306" spans="1:15" ht="33" customHeight="1">
      <c r="A306" s="129">
        <v>7100327</v>
      </c>
      <c r="B306" s="145" t="s">
        <v>1457</v>
      </c>
      <c r="C306" s="396" t="s">
        <v>1456</v>
      </c>
      <c r="D306" s="447" t="s">
        <v>165</v>
      </c>
      <c r="E306" s="353">
        <v>15</v>
      </c>
      <c r="F306" s="130">
        <v>3194</v>
      </c>
      <c r="G306" s="130">
        <v>0</v>
      </c>
      <c r="H306" s="130">
        <v>300</v>
      </c>
      <c r="I306" s="130">
        <v>0</v>
      </c>
      <c r="J306" s="130">
        <v>118</v>
      </c>
      <c r="K306" s="130">
        <v>0</v>
      </c>
      <c r="L306" s="130">
        <v>0</v>
      </c>
      <c r="M306" s="130">
        <v>0</v>
      </c>
      <c r="N306" s="493">
        <f t="shared" si="53"/>
        <v>3376</v>
      </c>
      <c r="O306" s="133"/>
    </row>
    <row r="307" spans="1:15" ht="33" customHeight="1">
      <c r="A307" s="129">
        <v>7100330</v>
      </c>
      <c r="B307" s="145" t="s">
        <v>184</v>
      </c>
      <c r="C307" s="396" t="s">
        <v>185</v>
      </c>
      <c r="D307" s="447" t="s">
        <v>186</v>
      </c>
      <c r="E307" s="353">
        <v>15</v>
      </c>
      <c r="F307" s="130">
        <v>4673</v>
      </c>
      <c r="G307" s="130">
        <v>0</v>
      </c>
      <c r="H307" s="130">
        <v>300</v>
      </c>
      <c r="I307" s="130">
        <v>0</v>
      </c>
      <c r="J307" s="130">
        <v>465</v>
      </c>
      <c r="K307" s="130">
        <v>0</v>
      </c>
      <c r="L307" s="130">
        <v>0</v>
      </c>
      <c r="M307" s="130">
        <v>0</v>
      </c>
      <c r="N307" s="493">
        <f t="shared" si="53"/>
        <v>4508</v>
      </c>
      <c r="O307" s="133"/>
    </row>
    <row r="308" spans="1:15" ht="33" customHeight="1">
      <c r="A308" s="129">
        <v>7100331</v>
      </c>
      <c r="B308" s="145" t="s">
        <v>187</v>
      </c>
      <c r="C308" s="396" t="s">
        <v>188</v>
      </c>
      <c r="D308" s="447" t="s">
        <v>589</v>
      </c>
      <c r="E308" s="353">
        <v>15</v>
      </c>
      <c r="F308" s="130">
        <v>5225</v>
      </c>
      <c r="G308" s="130">
        <v>0</v>
      </c>
      <c r="H308" s="130">
        <v>300</v>
      </c>
      <c r="I308" s="130">
        <v>0</v>
      </c>
      <c r="J308" s="130">
        <v>569</v>
      </c>
      <c r="K308" s="130">
        <v>0</v>
      </c>
      <c r="L308" s="130">
        <v>0</v>
      </c>
      <c r="M308" s="145">
        <v>0</v>
      </c>
      <c r="N308" s="493">
        <f t="shared" si="53"/>
        <v>4956</v>
      </c>
      <c r="O308" s="133"/>
    </row>
    <row r="309" spans="1:15" s="187" customFormat="1" ht="20.25" customHeight="1">
      <c r="A309" s="227"/>
      <c r="B309" s="228" t="s">
        <v>31</v>
      </c>
      <c r="C309" s="431"/>
      <c r="D309" s="229"/>
      <c r="E309" s="364"/>
      <c r="F309" s="229">
        <f aca="true" t="shared" si="54" ref="F309:N309">SUM(F297:F308)</f>
        <v>48287</v>
      </c>
      <c r="G309" s="229">
        <f t="shared" si="54"/>
        <v>0</v>
      </c>
      <c r="H309" s="229">
        <f t="shared" si="54"/>
        <v>3300</v>
      </c>
      <c r="I309" s="229">
        <f t="shared" si="54"/>
        <v>0</v>
      </c>
      <c r="J309" s="229">
        <f t="shared" si="54"/>
        <v>4073</v>
      </c>
      <c r="K309" s="229">
        <f t="shared" si="54"/>
        <v>0</v>
      </c>
      <c r="L309" s="229">
        <f t="shared" si="54"/>
        <v>0</v>
      </c>
      <c r="M309" s="229">
        <f t="shared" si="54"/>
        <v>0</v>
      </c>
      <c r="N309" s="229">
        <f t="shared" si="54"/>
        <v>47514</v>
      </c>
      <c r="O309" s="252"/>
    </row>
    <row r="310" spans="1:15" s="187" customFormat="1" ht="36" customHeight="1">
      <c r="A310" s="451"/>
      <c r="B310" s="452"/>
      <c r="C310" s="452"/>
      <c r="D310" s="452" t="s">
        <v>540</v>
      </c>
      <c r="E310" s="453"/>
      <c r="F310" s="452"/>
      <c r="G310" s="452"/>
      <c r="H310" s="452"/>
      <c r="I310" s="1087" t="s">
        <v>541</v>
      </c>
      <c r="J310" s="1087"/>
      <c r="K310" s="452"/>
      <c r="L310" s="452"/>
      <c r="M310" s="457"/>
      <c r="N310" s="452" t="s">
        <v>541</v>
      </c>
      <c r="O310" s="454"/>
    </row>
    <row r="311" spans="1:15" ht="15.75" customHeight="1">
      <c r="A311" s="451" t="s">
        <v>549</v>
      </c>
      <c r="B311" s="452"/>
      <c r="C311" s="452" t="s">
        <v>829</v>
      </c>
      <c r="D311" s="452"/>
      <c r="E311" s="453"/>
      <c r="F311" s="452"/>
      <c r="G311" s="452"/>
      <c r="H311" s="452"/>
      <c r="I311" s="452"/>
      <c r="J311" s="457" t="s">
        <v>629</v>
      </c>
      <c r="K311" s="492"/>
      <c r="L311" s="451"/>
      <c r="M311" s="452" t="s">
        <v>630</v>
      </c>
      <c r="N311" s="452"/>
      <c r="O311" s="455"/>
    </row>
    <row r="312" spans="1:15" ht="15" customHeight="1">
      <c r="A312" s="451"/>
      <c r="B312" s="452"/>
      <c r="C312" s="452" t="s">
        <v>831</v>
      </c>
      <c r="D312" s="452"/>
      <c r="E312" s="453"/>
      <c r="F312" s="452"/>
      <c r="G312" s="452"/>
      <c r="H312" s="452"/>
      <c r="I312" s="472"/>
      <c r="J312" s="456" t="s">
        <v>538</v>
      </c>
      <c r="K312" s="456"/>
      <c r="L312" s="452"/>
      <c r="M312" s="452" t="s">
        <v>539</v>
      </c>
      <c r="N312" s="452"/>
      <c r="O312" s="454"/>
    </row>
    <row r="313" spans="1:15" ht="5.25" customHeight="1">
      <c r="A313" s="86"/>
      <c r="B313" s="143"/>
      <c r="C313" s="432"/>
      <c r="D313" s="143"/>
      <c r="E313" s="359"/>
      <c r="F313" s="143"/>
      <c r="G313" s="143"/>
      <c r="H313" s="143"/>
      <c r="I313" s="143"/>
      <c r="J313" s="143"/>
      <c r="K313" s="143"/>
      <c r="L313" s="143"/>
      <c r="M313" s="143"/>
      <c r="N313" s="143"/>
      <c r="O313" s="89"/>
    </row>
    <row r="314" spans="1:15" ht="26.25" customHeight="1">
      <c r="A314" s="183" t="s">
        <v>0</v>
      </c>
      <c r="B314" s="20"/>
      <c r="C314" s="169" t="s">
        <v>869</v>
      </c>
      <c r="D314" s="169"/>
      <c r="E314" s="327"/>
      <c r="F314" s="4"/>
      <c r="G314" s="4"/>
      <c r="H314" s="4"/>
      <c r="I314" s="4"/>
      <c r="J314" s="4"/>
      <c r="K314" s="4"/>
      <c r="L314" s="4"/>
      <c r="M314" s="4"/>
      <c r="N314" s="4"/>
      <c r="O314" s="27"/>
    </row>
    <row r="315" spans="1:15" ht="17.25" customHeight="1">
      <c r="A315" s="6"/>
      <c r="B315" s="96" t="s">
        <v>161</v>
      </c>
      <c r="C315" s="413"/>
      <c r="D315" s="7"/>
      <c r="E315" s="317"/>
      <c r="F315" s="7"/>
      <c r="G315" s="7"/>
      <c r="H315" s="7"/>
      <c r="I315" s="8"/>
      <c r="J315" s="7"/>
      <c r="K315" s="7"/>
      <c r="L315" s="8"/>
      <c r="M315" s="7"/>
      <c r="N315" s="7"/>
      <c r="O315" s="402" t="s">
        <v>1308</v>
      </c>
    </row>
    <row r="316" spans="1:15" s="112" customFormat="1" ht="20.25" customHeight="1">
      <c r="A316" s="206"/>
      <c r="B316" s="241"/>
      <c r="C316" s="433"/>
      <c r="D316" s="242" t="s">
        <v>1462</v>
      </c>
      <c r="E316" s="360"/>
      <c r="F316" s="7"/>
      <c r="G316" s="7"/>
      <c r="H316" s="7"/>
      <c r="I316" s="7"/>
      <c r="J316" s="7"/>
      <c r="K316" s="7"/>
      <c r="L316" s="7"/>
      <c r="M316" s="7"/>
      <c r="N316" s="7"/>
      <c r="O316" s="144"/>
    </row>
    <row r="317" spans="1:15" ht="24" customHeight="1">
      <c r="A317" s="245" t="s">
        <v>501</v>
      </c>
      <c r="B317" s="294" t="s">
        <v>502</v>
      </c>
      <c r="C317" s="434" t="s">
        <v>1</v>
      </c>
      <c r="D317" s="246" t="s">
        <v>500</v>
      </c>
      <c r="E317" s="379" t="s">
        <v>511</v>
      </c>
      <c r="F317" s="248" t="s">
        <v>497</v>
      </c>
      <c r="G317" s="248" t="s">
        <v>498</v>
      </c>
      <c r="H317" s="248" t="s">
        <v>33</v>
      </c>
      <c r="I317" s="247" t="s">
        <v>499</v>
      </c>
      <c r="J317" s="249" t="s">
        <v>17</v>
      </c>
      <c r="K317" s="248" t="s">
        <v>18</v>
      </c>
      <c r="L317" s="247" t="s">
        <v>1250</v>
      </c>
      <c r="M317" s="248" t="s">
        <v>30</v>
      </c>
      <c r="N317" s="248" t="s">
        <v>503</v>
      </c>
      <c r="O317" s="250" t="s">
        <v>19</v>
      </c>
    </row>
    <row r="318" spans="1:15" ht="15" customHeight="1">
      <c r="A318" s="179" t="s">
        <v>163</v>
      </c>
      <c r="B318" s="134"/>
      <c r="C318" s="399"/>
      <c r="D318" s="135"/>
      <c r="E318" s="35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6"/>
    </row>
    <row r="319" spans="1:15" ht="33" customHeight="1">
      <c r="A319" s="491">
        <v>7100334</v>
      </c>
      <c r="B319" s="145" t="s">
        <v>864</v>
      </c>
      <c r="C319" s="396" t="s">
        <v>757</v>
      </c>
      <c r="D319" s="447" t="s">
        <v>165</v>
      </c>
      <c r="E319" s="353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93">
        <f aca="true" t="shared" si="55" ref="N319:N330">F319+G319+H319+I319-J319+K319-L319+M319</f>
        <v>3870</v>
      </c>
      <c r="O319" s="133"/>
    </row>
    <row r="320" spans="1:15" ht="33" customHeight="1">
      <c r="A320" s="491">
        <v>7100348</v>
      </c>
      <c r="B320" s="145" t="s">
        <v>758</v>
      </c>
      <c r="C320" s="396" t="s">
        <v>759</v>
      </c>
      <c r="D320" s="447" t="s">
        <v>165</v>
      </c>
      <c r="E320" s="353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493">
        <f t="shared" si="55"/>
        <v>3870</v>
      </c>
      <c r="O320" s="133"/>
    </row>
    <row r="321" spans="1:15" ht="33" customHeight="1">
      <c r="A321" s="491">
        <v>7100350</v>
      </c>
      <c r="B321" s="145" t="s">
        <v>760</v>
      </c>
      <c r="C321" s="396" t="s">
        <v>761</v>
      </c>
      <c r="D321" s="447" t="s">
        <v>165</v>
      </c>
      <c r="E321" s="353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0</v>
      </c>
      <c r="M321" s="130">
        <v>0</v>
      </c>
      <c r="N321" s="493">
        <f t="shared" si="55"/>
        <v>3870</v>
      </c>
      <c r="O321" s="133"/>
    </row>
    <row r="322" spans="1:15" ht="33" customHeight="1">
      <c r="A322" s="491">
        <v>7100351</v>
      </c>
      <c r="B322" s="145" t="s">
        <v>1162</v>
      </c>
      <c r="C322" s="396" t="s">
        <v>1163</v>
      </c>
      <c r="D322" s="447" t="s">
        <v>186</v>
      </c>
      <c r="E322" s="353">
        <v>15</v>
      </c>
      <c r="F322" s="130">
        <v>4673</v>
      </c>
      <c r="G322" s="130">
        <v>0</v>
      </c>
      <c r="H322" s="130">
        <v>300</v>
      </c>
      <c r="I322" s="384">
        <v>0</v>
      </c>
      <c r="J322" s="130">
        <v>465</v>
      </c>
      <c r="K322" s="130">
        <v>0</v>
      </c>
      <c r="L322" s="130">
        <v>0</v>
      </c>
      <c r="M322" s="130">
        <v>0</v>
      </c>
      <c r="N322" s="493">
        <f t="shared" si="55"/>
        <v>4508</v>
      </c>
      <c r="O322" s="133"/>
    </row>
    <row r="323" spans="1:15" ht="33" customHeight="1">
      <c r="A323" s="491">
        <v>1700352</v>
      </c>
      <c r="B323" s="145" t="s">
        <v>1458</v>
      </c>
      <c r="C323" s="396" t="s">
        <v>1459</v>
      </c>
      <c r="D323" s="447" t="s">
        <v>165</v>
      </c>
      <c r="E323" s="353">
        <v>15</v>
      </c>
      <c r="F323" s="130">
        <v>3194</v>
      </c>
      <c r="G323" s="130">
        <v>0</v>
      </c>
      <c r="H323" s="130">
        <v>300</v>
      </c>
      <c r="I323" s="384">
        <v>0</v>
      </c>
      <c r="J323" s="130">
        <v>118</v>
      </c>
      <c r="K323" s="130">
        <v>0</v>
      </c>
      <c r="L323" s="130">
        <v>0</v>
      </c>
      <c r="M323" s="130">
        <v>0</v>
      </c>
      <c r="N323" s="493">
        <f t="shared" si="55"/>
        <v>3376</v>
      </c>
      <c r="O323" s="133"/>
    </row>
    <row r="324" spans="1:15" ht="33" customHeight="1">
      <c r="A324" s="129">
        <v>7100354</v>
      </c>
      <c r="B324" s="145" t="s">
        <v>190</v>
      </c>
      <c r="C324" s="396" t="s">
        <v>191</v>
      </c>
      <c r="D324" s="447" t="s">
        <v>165</v>
      </c>
      <c r="E324" s="353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93">
        <f t="shared" si="55"/>
        <v>3870</v>
      </c>
      <c r="O324" s="133"/>
    </row>
    <row r="325" spans="1:15" ht="33" customHeight="1">
      <c r="A325" s="491">
        <v>7100355</v>
      </c>
      <c r="B325" s="145" t="s">
        <v>762</v>
      </c>
      <c r="C325" s="396" t="s">
        <v>763</v>
      </c>
      <c r="D325" s="447" t="s">
        <v>165</v>
      </c>
      <c r="E325" s="353">
        <v>15</v>
      </c>
      <c r="F325" s="130">
        <v>3194</v>
      </c>
      <c r="G325" s="130">
        <v>0</v>
      </c>
      <c r="H325" s="130">
        <v>300</v>
      </c>
      <c r="I325" s="130">
        <v>0</v>
      </c>
      <c r="J325" s="130">
        <v>118</v>
      </c>
      <c r="K325" s="130">
        <v>0</v>
      </c>
      <c r="L325" s="130">
        <v>0</v>
      </c>
      <c r="M325" s="130">
        <v>0</v>
      </c>
      <c r="N325" s="493">
        <f t="shared" si="55"/>
        <v>3376</v>
      </c>
      <c r="O325" s="133"/>
    </row>
    <row r="326" spans="1:15" ht="33" customHeight="1">
      <c r="A326" s="129">
        <v>7100362</v>
      </c>
      <c r="B326" s="145" t="s">
        <v>545</v>
      </c>
      <c r="C326" s="396" t="s">
        <v>546</v>
      </c>
      <c r="D326" s="447" t="s">
        <v>756</v>
      </c>
      <c r="E326" s="353">
        <v>15</v>
      </c>
      <c r="F326" s="130">
        <v>6616</v>
      </c>
      <c r="G326" s="130">
        <v>0</v>
      </c>
      <c r="H326" s="130">
        <v>300</v>
      </c>
      <c r="I326" s="130">
        <v>0</v>
      </c>
      <c r="J326" s="130">
        <v>866</v>
      </c>
      <c r="K326" s="130">
        <v>0</v>
      </c>
      <c r="L326" s="130">
        <v>0</v>
      </c>
      <c r="M326" s="130">
        <v>0</v>
      </c>
      <c r="N326" s="493">
        <f t="shared" si="55"/>
        <v>6050</v>
      </c>
      <c r="O326" s="133"/>
    </row>
    <row r="327" spans="1:15" ht="33" customHeight="1">
      <c r="A327" s="129">
        <v>7100364</v>
      </c>
      <c r="B327" s="145" t="s">
        <v>550</v>
      </c>
      <c r="C327" s="397" t="s">
        <v>562</v>
      </c>
      <c r="D327" s="488" t="s">
        <v>165</v>
      </c>
      <c r="E327" s="353">
        <v>13</v>
      </c>
      <c r="F327" s="130">
        <v>3383</v>
      </c>
      <c r="G327" s="130">
        <v>0</v>
      </c>
      <c r="H327" s="130">
        <v>300</v>
      </c>
      <c r="I327" s="130">
        <v>0</v>
      </c>
      <c r="J327" s="130">
        <v>139</v>
      </c>
      <c r="K327" s="130">
        <v>0</v>
      </c>
      <c r="L327" s="130">
        <v>0</v>
      </c>
      <c r="M327" s="130">
        <v>0</v>
      </c>
      <c r="N327" s="493">
        <f t="shared" si="55"/>
        <v>3544</v>
      </c>
      <c r="O327" s="133"/>
    </row>
    <row r="328" spans="1:15" ht="33" customHeight="1">
      <c r="A328" s="129">
        <v>7100365</v>
      </c>
      <c r="B328" s="145" t="s">
        <v>551</v>
      </c>
      <c r="C328" s="397" t="s">
        <v>552</v>
      </c>
      <c r="D328" s="488" t="s">
        <v>186</v>
      </c>
      <c r="E328" s="353">
        <v>15</v>
      </c>
      <c r="F328" s="130">
        <v>4673</v>
      </c>
      <c r="G328" s="130">
        <v>0</v>
      </c>
      <c r="H328" s="130">
        <v>300</v>
      </c>
      <c r="I328" s="130">
        <v>0</v>
      </c>
      <c r="J328" s="139">
        <v>465</v>
      </c>
      <c r="K328" s="130">
        <v>0</v>
      </c>
      <c r="L328" s="130">
        <v>0</v>
      </c>
      <c r="M328" s="130">
        <v>0</v>
      </c>
      <c r="N328" s="493">
        <f t="shared" si="55"/>
        <v>4508</v>
      </c>
      <c r="O328" s="133"/>
    </row>
    <row r="329" spans="1:15" ht="33" customHeight="1">
      <c r="A329" s="491">
        <v>7100379</v>
      </c>
      <c r="B329" s="145" t="s">
        <v>764</v>
      </c>
      <c r="C329" s="396" t="s">
        <v>765</v>
      </c>
      <c r="D329" s="447" t="s">
        <v>165</v>
      </c>
      <c r="E329" s="353">
        <v>15</v>
      </c>
      <c r="F329" s="130">
        <v>3904</v>
      </c>
      <c r="G329" s="130">
        <v>0</v>
      </c>
      <c r="H329" s="130">
        <v>300</v>
      </c>
      <c r="I329" s="130">
        <v>0</v>
      </c>
      <c r="J329" s="139">
        <v>334</v>
      </c>
      <c r="K329" s="130">
        <v>0</v>
      </c>
      <c r="L329" s="384">
        <v>0</v>
      </c>
      <c r="M329" s="130">
        <v>0</v>
      </c>
      <c r="N329" s="493">
        <f t="shared" si="55"/>
        <v>3870</v>
      </c>
      <c r="O329" s="133"/>
    </row>
    <row r="330" spans="1:15" ht="33" customHeight="1">
      <c r="A330" s="491">
        <v>7100383</v>
      </c>
      <c r="B330" s="145" t="s">
        <v>1446</v>
      </c>
      <c r="C330" s="396" t="s">
        <v>1447</v>
      </c>
      <c r="D330" s="447" t="s">
        <v>165</v>
      </c>
      <c r="E330" s="353">
        <v>15</v>
      </c>
      <c r="F330" s="130">
        <v>3904</v>
      </c>
      <c r="G330" s="130">
        <v>0</v>
      </c>
      <c r="H330" s="130">
        <v>300</v>
      </c>
      <c r="I330" s="130">
        <v>0</v>
      </c>
      <c r="J330" s="139">
        <v>334</v>
      </c>
      <c r="K330" s="130">
        <v>0</v>
      </c>
      <c r="L330" s="130">
        <v>0</v>
      </c>
      <c r="M330" s="130">
        <v>0</v>
      </c>
      <c r="N330" s="493">
        <f t="shared" si="55"/>
        <v>3870</v>
      </c>
      <c r="O330" s="133"/>
    </row>
    <row r="331" spans="1:15" s="23" customFormat="1" ht="24" customHeight="1">
      <c r="A331" s="227"/>
      <c r="B331" s="228" t="s">
        <v>31</v>
      </c>
      <c r="C331" s="431"/>
      <c r="D331" s="230"/>
      <c r="E331" s="356"/>
      <c r="F331" s="251">
        <f aca="true" t="shared" si="56" ref="F331:N331">SUM(F319:F330)</f>
        <v>49157</v>
      </c>
      <c r="G331" s="251">
        <f t="shared" si="56"/>
        <v>0</v>
      </c>
      <c r="H331" s="251">
        <f t="shared" si="56"/>
        <v>3600</v>
      </c>
      <c r="I331" s="251">
        <f t="shared" si="56"/>
        <v>0</v>
      </c>
      <c r="J331" s="251">
        <f t="shared" si="56"/>
        <v>4175</v>
      </c>
      <c r="K331" s="251">
        <f t="shared" si="56"/>
        <v>0</v>
      </c>
      <c r="L331" s="251">
        <f t="shared" si="56"/>
        <v>0</v>
      </c>
      <c r="M331" s="251">
        <f t="shared" si="56"/>
        <v>0</v>
      </c>
      <c r="N331" s="251">
        <f t="shared" si="56"/>
        <v>48582</v>
      </c>
      <c r="O331" s="734"/>
    </row>
    <row r="332" spans="1:15" s="187" customFormat="1" ht="42.75" customHeight="1">
      <c r="A332" s="451"/>
      <c r="B332" s="452"/>
      <c r="C332" s="452"/>
      <c r="D332" s="452" t="s">
        <v>540</v>
      </c>
      <c r="E332" s="453"/>
      <c r="F332" s="452"/>
      <c r="G332" s="452"/>
      <c r="H332" s="452"/>
      <c r="J332" s="457" t="s">
        <v>541</v>
      </c>
      <c r="K332" s="452"/>
      <c r="L332" s="452"/>
      <c r="M332" s="452"/>
      <c r="N332" s="452" t="s">
        <v>541</v>
      </c>
      <c r="O332" s="454"/>
    </row>
    <row r="333" spans="1:15" ht="13.5" customHeight="1">
      <c r="A333" s="451" t="s">
        <v>549</v>
      </c>
      <c r="B333" s="452"/>
      <c r="C333" s="452" t="s">
        <v>829</v>
      </c>
      <c r="D333" s="452"/>
      <c r="E333" s="453"/>
      <c r="F333" s="452"/>
      <c r="G333" s="452"/>
      <c r="H333" s="452"/>
      <c r="I333" s="2"/>
      <c r="J333" s="457" t="s">
        <v>629</v>
      </c>
      <c r="K333" s="452"/>
      <c r="L333" s="451"/>
      <c r="M333" s="452" t="s">
        <v>630</v>
      </c>
      <c r="N333" s="452"/>
      <c r="O333" s="455"/>
    </row>
    <row r="334" spans="1:15" ht="13.5" customHeight="1">
      <c r="A334" s="451"/>
      <c r="B334" s="452"/>
      <c r="C334" s="452" t="s">
        <v>831</v>
      </c>
      <c r="D334" s="452"/>
      <c r="E334" s="453"/>
      <c r="F334" s="452"/>
      <c r="G334" s="452"/>
      <c r="H334" s="452"/>
      <c r="I334" s="2"/>
      <c r="J334" s="456" t="s">
        <v>538</v>
      </c>
      <c r="K334" s="452"/>
      <c r="L334" s="452"/>
      <c r="M334" s="452" t="s">
        <v>539</v>
      </c>
      <c r="N334" s="452"/>
      <c r="O334" s="454"/>
    </row>
    <row r="335" spans="1:15" ht="4.5" customHeight="1">
      <c r="A335" s="86"/>
      <c r="B335" s="143"/>
      <c r="C335" s="432"/>
      <c r="D335" s="143"/>
      <c r="E335" s="359"/>
      <c r="F335" s="143"/>
      <c r="G335" s="143"/>
      <c r="H335" s="143"/>
      <c r="I335" s="143"/>
      <c r="J335" s="143"/>
      <c r="K335" s="143"/>
      <c r="L335" s="143"/>
      <c r="M335" s="143"/>
      <c r="N335" s="143"/>
      <c r="O335" s="89"/>
    </row>
    <row r="336" spans="1:15" ht="26.25" customHeight="1">
      <c r="A336" s="183" t="s">
        <v>0</v>
      </c>
      <c r="B336" s="20"/>
      <c r="C336" s="169" t="s">
        <v>869</v>
      </c>
      <c r="D336" s="169"/>
      <c r="E336" s="327"/>
      <c r="F336" s="4"/>
      <c r="G336" s="4"/>
      <c r="H336" s="4"/>
      <c r="I336" s="4"/>
      <c r="J336" s="4"/>
      <c r="K336" s="4"/>
      <c r="L336" s="4"/>
      <c r="M336" s="4"/>
      <c r="N336" s="4"/>
      <c r="O336" s="27"/>
    </row>
    <row r="337" spans="1:15" ht="20.25">
      <c r="A337" s="6"/>
      <c r="B337" s="96" t="s">
        <v>161</v>
      </c>
      <c r="C337" s="413"/>
      <c r="D337" s="7"/>
      <c r="E337" s="317"/>
      <c r="F337" s="7"/>
      <c r="G337" s="7"/>
      <c r="H337" s="7"/>
      <c r="I337" s="8"/>
      <c r="J337" s="7"/>
      <c r="K337" s="7"/>
      <c r="L337" s="8"/>
      <c r="M337" s="7"/>
      <c r="N337" s="7"/>
      <c r="O337" s="402" t="s">
        <v>1309</v>
      </c>
    </row>
    <row r="338" spans="1:15" s="112" customFormat="1" ht="18.75" customHeight="1">
      <c r="A338" s="10"/>
      <c r="B338" s="11"/>
      <c r="C338" s="414"/>
      <c r="D338" s="95" t="s">
        <v>1462</v>
      </c>
      <c r="E338" s="318"/>
      <c r="F338" s="12"/>
      <c r="G338" s="12"/>
      <c r="H338" s="12"/>
      <c r="I338" s="12"/>
      <c r="J338" s="12"/>
      <c r="K338" s="12"/>
      <c r="L338" s="12"/>
      <c r="M338" s="12"/>
      <c r="N338" s="12"/>
      <c r="O338" s="28"/>
    </row>
    <row r="339" spans="1:15" ht="24" customHeight="1">
      <c r="A339" s="211" t="s">
        <v>501</v>
      </c>
      <c r="B339" s="212" t="s">
        <v>502</v>
      </c>
      <c r="C339" s="425" t="s">
        <v>1</v>
      </c>
      <c r="D339" s="232" t="s">
        <v>500</v>
      </c>
      <c r="E339" s="358" t="s">
        <v>511</v>
      </c>
      <c r="F339" s="234" t="s">
        <v>497</v>
      </c>
      <c r="G339" s="234" t="s">
        <v>498</v>
      </c>
      <c r="H339" s="234" t="s">
        <v>33</v>
      </c>
      <c r="I339" s="233" t="s">
        <v>499</v>
      </c>
      <c r="J339" s="235" t="s">
        <v>17</v>
      </c>
      <c r="K339" s="234" t="s">
        <v>18</v>
      </c>
      <c r="L339" s="233" t="s">
        <v>596</v>
      </c>
      <c r="M339" s="234" t="s">
        <v>30</v>
      </c>
      <c r="N339" s="234" t="s">
        <v>503</v>
      </c>
      <c r="O339" s="236" t="s">
        <v>19</v>
      </c>
    </row>
    <row r="340" spans="1:15" ht="18" customHeight="1">
      <c r="A340" s="178" t="s">
        <v>163</v>
      </c>
      <c r="B340" s="256"/>
      <c r="C340" s="436"/>
      <c r="D340" s="257"/>
      <c r="E340" s="361"/>
      <c r="F340" s="256"/>
      <c r="G340" s="256"/>
      <c r="H340" s="256"/>
      <c r="I340" s="256"/>
      <c r="J340" s="256"/>
      <c r="K340" s="256"/>
      <c r="L340" s="256"/>
      <c r="M340" s="256"/>
      <c r="N340" s="256"/>
      <c r="O340" s="128"/>
    </row>
    <row r="341" spans="1:15" ht="33" customHeight="1">
      <c r="A341" s="129">
        <v>7100390</v>
      </c>
      <c r="B341" s="145" t="s">
        <v>192</v>
      </c>
      <c r="C341" s="396" t="s">
        <v>193</v>
      </c>
      <c r="D341" s="447" t="s">
        <v>186</v>
      </c>
      <c r="E341" s="353">
        <v>15</v>
      </c>
      <c r="F341" s="130">
        <v>4368</v>
      </c>
      <c r="G341" s="130">
        <v>0</v>
      </c>
      <c r="H341" s="130">
        <v>300</v>
      </c>
      <c r="I341" s="130">
        <v>0</v>
      </c>
      <c r="J341" s="130">
        <v>410</v>
      </c>
      <c r="K341" s="130">
        <v>0</v>
      </c>
      <c r="L341" s="130">
        <v>0</v>
      </c>
      <c r="M341" s="130">
        <v>0</v>
      </c>
      <c r="N341" s="493">
        <f aca="true" t="shared" si="57" ref="N341:N352">F341+G341+H341+I341-J341+K341-L341+M341</f>
        <v>4258</v>
      </c>
      <c r="O341" s="133"/>
    </row>
    <row r="342" spans="1:15" ht="33" customHeight="1">
      <c r="A342" s="129">
        <v>7100392</v>
      </c>
      <c r="B342" s="145" t="s">
        <v>570</v>
      </c>
      <c r="C342" s="396" t="s">
        <v>571</v>
      </c>
      <c r="D342" s="447" t="s">
        <v>165</v>
      </c>
      <c r="E342" s="353">
        <v>15</v>
      </c>
      <c r="F342" s="130">
        <v>3904</v>
      </c>
      <c r="G342" s="130">
        <v>0</v>
      </c>
      <c r="H342" s="130">
        <v>300</v>
      </c>
      <c r="I342" s="130">
        <v>0</v>
      </c>
      <c r="J342" s="130">
        <v>334</v>
      </c>
      <c r="K342" s="130">
        <v>0</v>
      </c>
      <c r="L342" s="130">
        <v>0</v>
      </c>
      <c r="M342" s="130">
        <v>0</v>
      </c>
      <c r="N342" s="493">
        <f t="shared" si="57"/>
        <v>3870</v>
      </c>
      <c r="O342" s="133"/>
    </row>
    <row r="343" spans="1:15" ht="33" customHeight="1">
      <c r="A343" s="129">
        <v>7100399</v>
      </c>
      <c r="B343" s="483" t="s">
        <v>194</v>
      </c>
      <c r="C343" s="396" t="s">
        <v>195</v>
      </c>
      <c r="D343" s="447" t="s">
        <v>186</v>
      </c>
      <c r="E343" s="353">
        <v>15</v>
      </c>
      <c r="F343" s="130">
        <v>4673</v>
      </c>
      <c r="G343" s="130">
        <v>0</v>
      </c>
      <c r="H343" s="130">
        <v>300</v>
      </c>
      <c r="I343" s="130">
        <v>0</v>
      </c>
      <c r="J343" s="130">
        <v>465</v>
      </c>
      <c r="K343" s="130">
        <v>0</v>
      </c>
      <c r="L343" s="130">
        <v>0</v>
      </c>
      <c r="M343" s="130">
        <v>0</v>
      </c>
      <c r="N343" s="493">
        <f t="shared" si="57"/>
        <v>4508</v>
      </c>
      <c r="O343" s="133"/>
    </row>
    <row r="344" spans="1:15" ht="33" customHeight="1">
      <c r="A344" s="129">
        <v>7100402</v>
      </c>
      <c r="B344" s="483" t="s">
        <v>915</v>
      </c>
      <c r="C344" s="396" t="s">
        <v>916</v>
      </c>
      <c r="D344" s="447" t="s">
        <v>186</v>
      </c>
      <c r="E344" s="353">
        <v>15</v>
      </c>
      <c r="F344" s="130">
        <v>4673</v>
      </c>
      <c r="G344" s="130">
        <v>0</v>
      </c>
      <c r="H344" s="130">
        <v>300</v>
      </c>
      <c r="I344" s="130">
        <v>0</v>
      </c>
      <c r="J344" s="130">
        <v>465</v>
      </c>
      <c r="K344" s="130">
        <v>0</v>
      </c>
      <c r="L344" s="130">
        <v>0</v>
      </c>
      <c r="M344" s="130">
        <v>0</v>
      </c>
      <c r="N344" s="493">
        <f t="shared" si="57"/>
        <v>4508</v>
      </c>
      <c r="O344" s="133"/>
    </row>
    <row r="345" spans="1:15" ht="33" customHeight="1">
      <c r="A345" s="129">
        <v>7100407</v>
      </c>
      <c r="B345" s="474" t="s">
        <v>196</v>
      </c>
      <c r="C345" s="396" t="s">
        <v>461</v>
      </c>
      <c r="D345" s="447" t="s">
        <v>165</v>
      </c>
      <c r="E345" s="353">
        <v>15</v>
      </c>
      <c r="F345" s="130">
        <v>3904</v>
      </c>
      <c r="G345" s="130">
        <v>0</v>
      </c>
      <c r="H345" s="130">
        <v>300</v>
      </c>
      <c r="I345" s="132">
        <v>0</v>
      </c>
      <c r="J345" s="130">
        <v>334</v>
      </c>
      <c r="K345" s="130">
        <v>0</v>
      </c>
      <c r="L345" s="130">
        <v>0</v>
      </c>
      <c r="M345" s="130">
        <v>0</v>
      </c>
      <c r="N345" s="493">
        <f t="shared" si="57"/>
        <v>3870</v>
      </c>
      <c r="O345" s="133"/>
    </row>
    <row r="346" spans="1:15" ht="33" customHeight="1">
      <c r="A346" s="129">
        <v>7100419</v>
      </c>
      <c r="B346" s="474" t="s">
        <v>197</v>
      </c>
      <c r="C346" s="396" t="s">
        <v>462</v>
      </c>
      <c r="D346" s="447" t="s">
        <v>198</v>
      </c>
      <c r="E346" s="353">
        <v>15</v>
      </c>
      <c r="F346" s="130">
        <v>2005</v>
      </c>
      <c r="G346" s="130">
        <v>0</v>
      </c>
      <c r="H346" s="130">
        <v>0</v>
      </c>
      <c r="I346" s="132">
        <v>0</v>
      </c>
      <c r="J346" s="130">
        <v>0</v>
      </c>
      <c r="K346" s="130">
        <v>71</v>
      </c>
      <c r="L346" s="130">
        <v>0</v>
      </c>
      <c r="M346" s="130">
        <v>0</v>
      </c>
      <c r="N346" s="493">
        <f t="shared" si="57"/>
        <v>2076</v>
      </c>
      <c r="O346" s="133"/>
    </row>
    <row r="347" spans="1:15" ht="33" customHeight="1">
      <c r="A347" s="491">
        <v>7100423</v>
      </c>
      <c r="B347" s="405" t="s">
        <v>766</v>
      </c>
      <c r="C347" s="396" t="s">
        <v>767</v>
      </c>
      <c r="D347" s="447" t="s">
        <v>165</v>
      </c>
      <c r="E347" s="353">
        <v>15</v>
      </c>
      <c r="F347" s="130">
        <v>3194</v>
      </c>
      <c r="G347" s="130">
        <v>0</v>
      </c>
      <c r="H347" s="130">
        <v>300</v>
      </c>
      <c r="I347" s="145">
        <v>0</v>
      </c>
      <c r="J347" s="130">
        <v>118</v>
      </c>
      <c r="K347" s="130">
        <v>0</v>
      </c>
      <c r="L347" s="130">
        <v>0</v>
      </c>
      <c r="M347" s="130">
        <v>0</v>
      </c>
      <c r="N347" s="493">
        <f t="shared" si="57"/>
        <v>3376</v>
      </c>
      <c r="O347" s="133"/>
    </row>
    <row r="348" spans="1:15" ht="33" customHeight="1">
      <c r="A348" s="491">
        <v>7100425</v>
      </c>
      <c r="B348" s="405" t="s">
        <v>768</v>
      </c>
      <c r="C348" s="396" t="s">
        <v>769</v>
      </c>
      <c r="D348" s="447" t="s">
        <v>165</v>
      </c>
      <c r="E348" s="353">
        <v>15</v>
      </c>
      <c r="F348" s="130">
        <v>3904</v>
      </c>
      <c r="G348" s="130">
        <v>0</v>
      </c>
      <c r="H348" s="130">
        <v>300</v>
      </c>
      <c r="I348" s="145">
        <v>0</v>
      </c>
      <c r="J348" s="130">
        <v>334</v>
      </c>
      <c r="K348" s="130">
        <v>0</v>
      </c>
      <c r="L348" s="130">
        <v>0</v>
      </c>
      <c r="M348" s="130">
        <v>0</v>
      </c>
      <c r="N348" s="493">
        <f t="shared" si="57"/>
        <v>3870</v>
      </c>
      <c r="O348" s="133"/>
    </row>
    <row r="349" spans="1:15" s="411" customFormat="1" ht="33" customHeight="1">
      <c r="A349" s="442">
        <v>7100435</v>
      </c>
      <c r="B349" s="395" t="s">
        <v>543</v>
      </c>
      <c r="C349" s="443" t="s">
        <v>544</v>
      </c>
      <c r="D349" s="470" t="s">
        <v>165</v>
      </c>
      <c r="E349" s="393">
        <v>15</v>
      </c>
      <c r="F349" s="139">
        <v>3904</v>
      </c>
      <c r="G349" s="139">
        <v>0</v>
      </c>
      <c r="H349" s="139">
        <v>300</v>
      </c>
      <c r="I349" s="139">
        <v>0</v>
      </c>
      <c r="J349" s="139">
        <v>334</v>
      </c>
      <c r="K349" s="139">
        <v>0</v>
      </c>
      <c r="L349" s="467">
        <v>0</v>
      </c>
      <c r="M349" s="139">
        <v>0</v>
      </c>
      <c r="N349" s="493">
        <f t="shared" si="57"/>
        <v>3870</v>
      </c>
      <c r="O349" s="390"/>
    </row>
    <row r="350" spans="1:15" s="411" customFormat="1" ht="33" customHeight="1">
      <c r="A350" s="442">
        <v>7100436</v>
      </c>
      <c r="B350" s="395" t="s">
        <v>590</v>
      </c>
      <c r="C350" s="443" t="s">
        <v>591</v>
      </c>
      <c r="D350" s="470" t="s">
        <v>165</v>
      </c>
      <c r="E350" s="393">
        <v>15</v>
      </c>
      <c r="F350" s="139">
        <v>3904</v>
      </c>
      <c r="G350" s="139">
        <v>0</v>
      </c>
      <c r="H350" s="139">
        <v>300</v>
      </c>
      <c r="I350" s="139">
        <v>0</v>
      </c>
      <c r="J350" s="139">
        <v>334</v>
      </c>
      <c r="K350" s="139">
        <v>0</v>
      </c>
      <c r="L350" s="467">
        <v>0</v>
      </c>
      <c r="M350" s="139">
        <v>0</v>
      </c>
      <c r="N350" s="493">
        <f t="shared" si="57"/>
        <v>3870</v>
      </c>
      <c r="O350" s="390"/>
    </row>
    <row r="351" spans="1:15" s="411" customFormat="1" ht="33" customHeight="1">
      <c r="A351" s="1030">
        <v>7100439</v>
      </c>
      <c r="B351" s="395" t="s">
        <v>1244</v>
      </c>
      <c r="C351" s="443" t="s">
        <v>1245</v>
      </c>
      <c r="D351" s="470" t="s">
        <v>165</v>
      </c>
      <c r="E351" s="393">
        <v>15</v>
      </c>
      <c r="F351" s="139">
        <v>3904</v>
      </c>
      <c r="G351" s="139">
        <v>0</v>
      </c>
      <c r="H351" s="139">
        <v>300</v>
      </c>
      <c r="I351" s="139">
        <v>0</v>
      </c>
      <c r="J351" s="139">
        <v>334</v>
      </c>
      <c r="K351" s="139">
        <v>0</v>
      </c>
      <c r="L351" s="467">
        <v>0</v>
      </c>
      <c r="M351" s="139">
        <v>0</v>
      </c>
      <c r="N351" s="493">
        <f t="shared" si="57"/>
        <v>3870</v>
      </c>
      <c r="O351" s="390"/>
    </row>
    <row r="352" spans="1:15" s="411" customFormat="1" ht="33" customHeight="1">
      <c r="A352" s="442">
        <v>7100451</v>
      </c>
      <c r="B352" s="395" t="s">
        <v>633</v>
      </c>
      <c r="C352" s="443" t="s">
        <v>634</v>
      </c>
      <c r="D352" s="470" t="s">
        <v>165</v>
      </c>
      <c r="E352" s="393">
        <v>15</v>
      </c>
      <c r="F352" s="139">
        <v>3904</v>
      </c>
      <c r="G352" s="139">
        <v>0</v>
      </c>
      <c r="H352" s="139">
        <v>0</v>
      </c>
      <c r="I352" s="139">
        <v>0</v>
      </c>
      <c r="J352" s="139">
        <v>334</v>
      </c>
      <c r="K352" s="139">
        <v>0</v>
      </c>
      <c r="L352" s="467">
        <v>0</v>
      </c>
      <c r="M352" s="139">
        <v>0</v>
      </c>
      <c r="N352" s="493">
        <f t="shared" si="57"/>
        <v>3570</v>
      </c>
      <c r="O352" s="390"/>
    </row>
    <row r="353" spans="1:15" s="411" customFormat="1" ht="21" customHeight="1">
      <c r="A353" s="227"/>
      <c r="B353" s="228" t="s">
        <v>31</v>
      </c>
      <c r="C353" s="431"/>
      <c r="D353" s="230"/>
      <c r="E353" s="356"/>
      <c r="F353" s="251">
        <f aca="true" t="shared" si="58" ref="F353:N353">SUM(F341:F352)</f>
        <v>46241</v>
      </c>
      <c r="G353" s="251">
        <f t="shared" si="58"/>
        <v>0</v>
      </c>
      <c r="H353" s="251">
        <f t="shared" si="58"/>
        <v>3000</v>
      </c>
      <c r="I353" s="251">
        <f t="shared" si="58"/>
        <v>0</v>
      </c>
      <c r="J353" s="251">
        <f t="shared" si="58"/>
        <v>3796</v>
      </c>
      <c r="K353" s="251">
        <f t="shared" si="58"/>
        <v>71</v>
      </c>
      <c r="L353" s="251">
        <f t="shared" si="58"/>
        <v>0</v>
      </c>
      <c r="M353" s="251">
        <f t="shared" si="58"/>
        <v>0</v>
      </c>
      <c r="N353" s="251">
        <f t="shared" si="58"/>
        <v>45516</v>
      </c>
      <c r="O353" s="252"/>
    </row>
    <row r="354" spans="1:15" s="411" customFormat="1" ht="28.5" customHeight="1">
      <c r="A354" s="451"/>
      <c r="B354" s="452"/>
      <c r="C354" s="452"/>
      <c r="D354" s="452" t="s">
        <v>540</v>
      </c>
      <c r="E354" s="453"/>
      <c r="F354" s="452"/>
      <c r="G354" s="452"/>
      <c r="H354" s="452"/>
      <c r="J354" s="457" t="s">
        <v>541</v>
      </c>
      <c r="K354" s="452"/>
      <c r="L354" s="452"/>
      <c r="M354" s="452"/>
      <c r="N354" s="452" t="s">
        <v>541</v>
      </c>
      <c r="O354" s="454"/>
    </row>
    <row r="355" spans="1:15" s="411" customFormat="1" ht="13.5" customHeight="1">
      <c r="A355" s="451" t="s">
        <v>549</v>
      </c>
      <c r="B355" s="452"/>
      <c r="C355" s="452" t="s">
        <v>829</v>
      </c>
      <c r="D355" s="452"/>
      <c r="E355" s="453"/>
      <c r="F355" s="452"/>
      <c r="G355" s="452"/>
      <c r="H355" s="452"/>
      <c r="I355" s="452"/>
      <c r="J355" s="457" t="s">
        <v>629</v>
      </c>
      <c r="K355" s="452"/>
      <c r="L355" s="451"/>
      <c r="M355" s="452" t="s">
        <v>630</v>
      </c>
      <c r="N355" s="452"/>
      <c r="O355" s="455"/>
    </row>
    <row r="356" spans="1:15" s="411" customFormat="1" ht="11.25" customHeight="1">
      <c r="A356" s="451"/>
      <c r="B356" s="452"/>
      <c r="C356" s="452" t="s">
        <v>831</v>
      </c>
      <c r="D356" s="452"/>
      <c r="E356" s="453"/>
      <c r="F356" s="452"/>
      <c r="G356" s="452"/>
      <c r="H356" s="452"/>
      <c r="I356" s="456"/>
      <c r="J356" s="456" t="s">
        <v>538</v>
      </c>
      <c r="K356" s="452"/>
      <c r="L356" s="452"/>
      <c r="M356" s="452" t="s">
        <v>539</v>
      </c>
      <c r="N356" s="452"/>
      <c r="O356" s="454"/>
    </row>
    <row r="357" spans="1:15" s="411" customFormat="1" ht="22.5" customHeight="1">
      <c r="A357" s="183" t="s">
        <v>0</v>
      </c>
      <c r="B357" s="20"/>
      <c r="C357" s="169" t="s">
        <v>869</v>
      </c>
      <c r="D357" s="169"/>
      <c r="E357" s="327"/>
      <c r="F357" s="4"/>
      <c r="G357" s="4"/>
      <c r="H357" s="4"/>
      <c r="I357" s="4"/>
      <c r="J357" s="4"/>
      <c r="K357" s="4"/>
      <c r="L357" s="4"/>
      <c r="M357" s="4"/>
      <c r="N357" s="4"/>
      <c r="O357" s="27"/>
    </row>
    <row r="358" spans="1:15" s="411" customFormat="1" ht="16.5" customHeight="1">
      <c r="A358" s="6"/>
      <c r="B358" s="96" t="s">
        <v>161</v>
      </c>
      <c r="C358" s="413"/>
      <c r="D358" s="7"/>
      <c r="E358" s="317"/>
      <c r="F358" s="7"/>
      <c r="G358" s="7"/>
      <c r="H358" s="7"/>
      <c r="I358" s="8"/>
      <c r="J358" s="7"/>
      <c r="K358" s="7"/>
      <c r="L358" s="8"/>
      <c r="M358" s="7"/>
      <c r="N358" s="7"/>
      <c r="O358" s="402" t="s">
        <v>1310</v>
      </c>
    </row>
    <row r="359" spans="1:15" s="411" customFormat="1" ht="17.25" customHeight="1">
      <c r="A359" s="10"/>
      <c r="B359" s="11"/>
      <c r="C359" s="414"/>
      <c r="D359" s="95" t="s">
        <v>1462</v>
      </c>
      <c r="E359" s="318"/>
      <c r="F359" s="12"/>
      <c r="G359" s="12"/>
      <c r="H359" s="12"/>
      <c r="I359" s="12"/>
      <c r="J359" s="12"/>
      <c r="K359" s="12"/>
      <c r="L359" s="12"/>
      <c r="M359" s="12"/>
      <c r="N359" s="12"/>
      <c r="O359" s="28"/>
    </row>
    <row r="360" spans="1:15" s="411" customFormat="1" ht="27" customHeight="1">
      <c r="A360" s="211" t="s">
        <v>501</v>
      </c>
      <c r="B360" s="212" t="s">
        <v>502</v>
      </c>
      <c r="C360" s="425" t="s">
        <v>1</v>
      </c>
      <c r="D360" s="232" t="s">
        <v>500</v>
      </c>
      <c r="E360" s="358" t="s">
        <v>511</v>
      </c>
      <c r="F360" s="234" t="s">
        <v>497</v>
      </c>
      <c r="G360" s="234" t="s">
        <v>498</v>
      </c>
      <c r="H360" s="234" t="s">
        <v>33</v>
      </c>
      <c r="I360" s="233" t="s">
        <v>499</v>
      </c>
      <c r="J360" s="235" t="s">
        <v>17</v>
      </c>
      <c r="K360" s="234" t="s">
        <v>18</v>
      </c>
      <c r="L360" s="233" t="s">
        <v>507</v>
      </c>
      <c r="M360" s="234" t="s">
        <v>30</v>
      </c>
      <c r="N360" s="234" t="s">
        <v>503</v>
      </c>
      <c r="O360" s="236" t="s">
        <v>19</v>
      </c>
    </row>
    <row r="361" spans="1:15" ht="18" customHeight="1">
      <c r="A361" s="178" t="s">
        <v>163</v>
      </c>
      <c r="B361" s="256"/>
      <c r="C361" s="436"/>
      <c r="D361" s="257"/>
      <c r="E361" s="361"/>
      <c r="F361" s="256"/>
      <c r="G361" s="256"/>
      <c r="H361" s="256"/>
      <c r="I361" s="256"/>
      <c r="J361" s="256"/>
      <c r="K361" s="256"/>
      <c r="L361" s="256"/>
      <c r="M361" s="256"/>
      <c r="N361" s="256"/>
      <c r="O361" s="128"/>
    </row>
    <row r="362" spans="1:15" s="411" customFormat="1" ht="33" customHeight="1">
      <c r="A362" s="442">
        <v>7100452</v>
      </c>
      <c r="B362" s="395" t="s">
        <v>895</v>
      </c>
      <c r="C362" s="131" t="s">
        <v>896</v>
      </c>
      <c r="D362" s="470" t="s">
        <v>165</v>
      </c>
      <c r="E362" s="393">
        <v>15</v>
      </c>
      <c r="F362" s="139">
        <v>3904</v>
      </c>
      <c r="G362" s="139">
        <v>0</v>
      </c>
      <c r="H362" s="139">
        <v>300</v>
      </c>
      <c r="I362" s="139">
        <v>0</v>
      </c>
      <c r="J362" s="139">
        <v>334</v>
      </c>
      <c r="K362" s="139">
        <v>0</v>
      </c>
      <c r="L362" s="467">
        <v>0</v>
      </c>
      <c r="M362" s="139">
        <v>0</v>
      </c>
      <c r="N362" s="493">
        <f aca="true" t="shared" si="59" ref="N362:N368">F362+G362+H362+I362-J362+K362-L362+M362</f>
        <v>3870</v>
      </c>
      <c r="O362" s="390"/>
    </row>
    <row r="363" spans="1:15" s="411" customFormat="1" ht="33" customHeight="1">
      <c r="A363" s="442">
        <v>7100453</v>
      </c>
      <c r="B363" s="395" t="s">
        <v>897</v>
      </c>
      <c r="C363" s="131" t="s">
        <v>898</v>
      </c>
      <c r="D363" s="470" t="s">
        <v>186</v>
      </c>
      <c r="E363" s="393">
        <v>15</v>
      </c>
      <c r="F363" s="139">
        <v>4673</v>
      </c>
      <c r="G363" s="139">
        <v>0</v>
      </c>
      <c r="H363" s="139">
        <v>300</v>
      </c>
      <c r="I363" s="139">
        <v>0</v>
      </c>
      <c r="J363" s="139">
        <v>465</v>
      </c>
      <c r="K363" s="139">
        <v>0</v>
      </c>
      <c r="L363" s="467">
        <v>0</v>
      </c>
      <c r="M363" s="139">
        <v>0</v>
      </c>
      <c r="N363" s="493">
        <f t="shared" si="59"/>
        <v>4508</v>
      </c>
      <c r="O363" s="390"/>
    </row>
    <row r="364" spans="1:15" s="411" customFormat="1" ht="33" customHeight="1">
      <c r="A364" s="442">
        <v>7100457</v>
      </c>
      <c r="B364" s="395" t="s">
        <v>918</v>
      </c>
      <c r="C364" s="131" t="s">
        <v>1181</v>
      </c>
      <c r="D364" s="470" t="s">
        <v>165</v>
      </c>
      <c r="E364" s="393">
        <v>15</v>
      </c>
      <c r="F364" s="139">
        <v>3904</v>
      </c>
      <c r="G364" s="139">
        <v>0</v>
      </c>
      <c r="H364" s="139">
        <v>0</v>
      </c>
      <c r="I364" s="139">
        <v>0</v>
      </c>
      <c r="J364" s="139">
        <v>334</v>
      </c>
      <c r="K364" s="139">
        <v>0</v>
      </c>
      <c r="L364" s="467">
        <v>0</v>
      </c>
      <c r="M364" s="139">
        <v>0</v>
      </c>
      <c r="N364" s="493">
        <f t="shared" si="59"/>
        <v>3570</v>
      </c>
      <c r="O364" s="390"/>
    </row>
    <row r="365" spans="1:15" s="411" customFormat="1" ht="33" customHeight="1">
      <c r="A365" s="442">
        <v>7100459</v>
      </c>
      <c r="B365" s="395" t="s">
        <v>1127</v>
      </c>
      <c r="C365" s="131" t="s">
        <v>1128</v>
      </c>
      <c r="D365" s="470" t="s">
        <v>165</v>
      </c>
      <c r="E365" s="393">
        <v>15</v>
      </c>
      <c r="F365" s="139">
        <v>3194</v>
      </c>
      <c r="G365" s="139">
        <v>0</v>
      </c>
      <c r="H365" s="139">
        <v>300</v>
      </c>
      <c r="I365" s="682">
        <v>0</v>
      </c>
      <c r="J365" s="139">
        <v>118</v>
      </c>
      <c r="K365" s="139">
        <v>0</v>
      </c>
      <c r="L365" s="467">
        <v>0</v>
      </c>
      <c r="M365" s="139">
        <v>0</v>
      </c>
      <c r="N365" s="493">
        <f t="shared" si="59"/>
        <v>3376</v>
      </c>
      <c r="O365" s="390"/>
    </row>
    <row r="366" spans="1:15" s="411" customFormat="1" ht="33" customHeight="1">
      <c r="A366" s="442">
        <v>7100461</v>
      </c>
      <c r="B366" s="395" t="s">
        <v>1129</v>
      </c>
      <c r="C366" s="131" t="s">
        <v>1130</v>
      </c>
      <c r="D366" s="470" t="s">
        <v>165</v>
      </c>
      <c r="E366" s="393">
        <v>15</v>
      </c>
      <c r="F366" s="139">
        <v>3904</v>
      </c>
      <c r="G366" s="139">
        <v>0</v>
      </c>
      <c r="H366" s="139">
        <v>300</v>
      </c>
      <c r="I366" s="682">
        <v>0</v>
      </c>
      <c r="J366" s="139">
        <v>334</v>
      </c>
      <c r="K366" s="139">
        <v>0</v>
      </c>
      <c r="L366" s="467">
        <v>0</v>
      </c>
      <c r="M366" s="139">
        <v>0</v>
      </c>
      <c r="N366" s="493">
        <f t="shared" si="59"/>
        <v>3870</v>
      </c>
      <c r="O366" s="390"/>
    </row>
    <row r="367" spans="1:15" s="411" customFormat="1" ht="33" customHeight="1">
      <c r="A367" s="442">
        <v>7100465</v>
      </c>
      <c r="B367" s="395" t="s">
        <v>1164</v>
      </c>
      <c r="C367" s="131" t="s">
        <v>1165</v>
      </c>
      <c r="D367" s="470" t="s">
        <v>165</v>
      </c>
      <c r="E367" s="393">
        <v>15</v>
      </c>
      <c r="F367" s="139">
        <v>3194</v>
      </c>
      <c r="G367" s="139">
        <v>0</v>
      </c>
      <c r="H367" s="139">
        <v>0</v>
      </c>
      <c r="I367" s="682">
        <v>0</v>
      </c>
      <c r="J367" s="139">
        <v>118</v>
      </c>
      <c r="K367" s="139">
        <v>0</v>
      </c>
      <c r="L367" s="467">
        <v>0</v>
      </c>
      <c r="M367" s="139">
        <v>0</v>
      </c>
      <c r="N367" s="493">
        <f t="shared" si="59"/>
        <v>3076</v>
      </c>
      <c r="O367" s="390"/>
    </row>
    <row r="368" spans="1:15" s="411" customFormat="1" ht="33" customHeight="1">
      <c r="A368" s="129">
        <v>7110501</v>
      </c>
      <c r="B368" s="145" t="s">
        <v>199</v>
      </c>
      <c r="C368" s="396" t="s">
        <v>200</v>
      </c>
      <c r="D368" s="447" t="s">
        <v>198</v>
      </c>
      <c r="E368" s="393">
        <v>15</v>
      </c>
      <c r="F368" s="130">
        <v>2106</v>
      </c>
      <c r="G368" s="130">
        <v>0</v>
      </c>
      <c r="H368" s="130">
        <v>0</v>
      </c>
      <c r="I368" s="130">
        <v>0</v>
      </c>
      <c r="J368" s="130">
        <v>0</v>
      </c>
      <c r="K368" s="130">
        <v>64</v>
      </c>
      <c r="L368" s="130">
        <v>0</v>
      </c>
      <c r="M368" s="130">
        <v>0</v>
      </c>
      <c r="N368" s="493">
        <f t="shared" si="59"/>
        <v>2170</v>
      </c>
      <c r="O368" s="133"/>
    </row>
    <row r="369" spans="1:15" s="411" customFormat="1" ht="23.25" customHeight="1" hidden="1">
      <c r="A369" s="476"/>
      <c r="B369" s="477"/>
      <c r="C369" s="478"/>
      <c r="D369" s="479"/>
      <c r="E369" s="480"/>
      <c r="F369" s="481">
        <f>SUM(F362:F368)</f>
        <v>24879</v>
      </c>
      <c r="G369" s="481">
        <f aca="true" t="shared" si="60" ref="G369:N369">SUM(G362:G368)</f>
        <v>0</v>
      </c>
      <c r="H369" s="481">
        <f t="shared" si="60"/>
        <v>1200</v>
      </c>
      <c r="I369" s="481">
        <f t="shared" si="60"/>
        <v>0</v>
      </c>
      <c r="J369" s="481">
        <f t="shared" si="60"/>
        <v>1703</v>
      </c>
      <c r="K369" s="481">
        <f t="shared" si="60"/>
        <v>64</v>
      </c>
      <c r="L369" s="481">
        <f t="shared" si="60"/>
        <v>0</v>
      </c>
      <c r="M369" s="481">
        <f t="shared" si="60"/>
        <v>0</v>
      </c>
      <c r="N369" s="481">
        <f t="shared" si="60"/>
        <v>24440</v>
      </c>
      <c r="O369" s="481"/>
    </row>
    <row r="370" spans="1:15" ht="21" customHeight="1">
      <c r="A370" s="583" t="s">
        <v>70</v>
      </c>
      <c r="B370" s="584"/>
      <c r="C370" s="585"/>
      <c r="D370" s="584"/>
      <c r="E370" s="586"/>
      <c r="F370" s="587">
        <f aca="true" t="shared" si="61" ref="F370:N370">F285+F309+F331+F353+F369</f>
        <v>202508</v>
      </c>
      <c r="G370" s="587">
        <f t="shared" si="61"/>
        <v>0</v>
      </c>
      <c r="H370" s="587">
        <f t="shared" si="61"/>
        <v>13500</v>
      </c>
      <c r="I370" s="587">
        <f t="shared" si="61"/>
        <v>0</v>
      </c>
      <c r="J370" s="587">
        <f t="shared" si="61"/>
        <v>16951</v>
      </c>
      <c r="K370" s="587">
        <f t="shared" si="61"/>
        <v>135</v>
      </c>
      <c r="L370" s="587">
        <f t="shared" si="61"/>
        <v>0</v>
      </c>
      <c r="M370" s="587">
        <f t="shared" si="61"/>
        <v>0</v>
      </c>
      <c r="N370" s="587">
        <f t="shared" si="61"/>
        <v>199192</v>
      </c>
      <c r="O370" s="588"/>
    </row>
    <row r="371" spans="1:15" ht="19.5" customHeight="1">
      <c r="A371" s="179" t="s">
        <v>201</v>
      </c>
      <c r="B371" s="134"/>
      <c r="C371" s="399"/>
      <c r="D371" s="135"/>
      <c r="E371" s="35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6"/>
    </row>
    <row r="372" spans="1:15" s="23" customFormat="1" ht="33" customHeight="1">
      <c r="A372" s="129">
        <v>7100320</v>
      </c>
      <c r="B372" s="145" t="s">
        <v>1376</v>
      </c>
      <c r="C372" s="396" t="s">
        <v>1377</v>
      </c>
      <c r="D372" s="409" t="s">
        <v>637</v>
      </c>
      <c r="E372" s="353">
        <v>15</v>
      </c>
      <c r="F372" s="130">
        <v>7440</v>
      </c>
      <c r="G372" s="130">
        <v>0</v>
      </c>
      <c r="H372" s="130">
        <v>0</v>
      </c>
      <c r="I372" s="130">
        <v>0</v>
      </c>
      <c r="J372" s="130">
        <v>1042</v>
      </c>
      <c r="K372" s="130">
        <v>0</v>
      </c>
      <c r="L372" s="130">
        <v>0</v>
      </c>
      <c r="M372" s="130">
        <v>0</v>
      </c>
      <c r="N372" s="493">
        <f>F372+G372+H372+I372-J372+K372-L372+M372</f>
        <v>6398</v>
      </c>
      <c r="O372" s="133"/>
    </row>
    <row r="373" spans="1:15" ht="33" customHeight="1">
      <c r="A373" s="129">
        <v>7101004</v>
      </c>
      <c r="B373" s="391" t="s">
        <v>635</v>
      </c>
      <c r="C373" s="396" t="s">
        <v>636</v>
      </c>
      <c r="D373" s="409" t="s">
        <v>553</v>
      </c>
      <c r="E373" s="363">
        <v>15</v>
      </c>
      <c r="F373" s="130">
        <v>7440</v>
      </c>
      <c r="G373" s="130">
        <v>0</v>
      </c>
      <c r="H373" s="130">
        <v>0</v>
      </c>
      <c r="I373" s="130">
        <v>0</v>
      </c>
      <c r="J373" s="130">
        <v>1042</v>
      </c>
      <c r="K373" s="130">
        <v>0</v>
      </c>
      <c r="L373" s="130">
        <v>0</v>
      </c>
      <c r="M373" s="130">
        <v>0</v>
      </c>
      <c r="N373" s="493">
        <f>F373+G373+H373+I373-J373+K373-L373+M373</f>
        <v>6398</v>
      </c>
      <c r="O373" s="133"/>
    </row>
    <row r="374" spans="1:15" s="23" customFormat="1" ht="19.5" customHeight="1">
      <c r="A374" s="583" t="s">
        <v>70</v>
      </c>
      <c r="B374" s="584"/>
      <c r="C374" s="585"/>
      <c r="D374" s="584"/>
      <c r="E374" s="586"/>
      <c r="F374" s="587">
        <f>SUM(F372:F373)</f>
        <v>14880</v>
      </c>
      <c r="G374" s="587">
        <f aca="true" t="shared" si="62" ref="G374:N374">SUM(G372:G373)</f>
        <v>0</v>
      </c>
      <c r="H374" s="587">
        <f t="shared" si="62"/>
        <v>0</v>
      </c>
      <c r="I374" s="587">
        <f t="shared" si="62"/>
        <v>0</v>
      </c>
      <c r="J374" s="587">
        <f t="shared" si="62"/>
        <v>2084</v>
      </c>
      <c r="K374" s="587">
        <f t="shared" si="62"/>
        <v>0</v>
      </c>
      <c r="L374" s="587">
        <f t="shared" si="62"/>
        <v>0</v>
      </c>
      <c r="M374" s="587">
        <f t="shared" si="62"/>
        <v>0</v>
      </c>
      <c r="N374" s="587">
        <f t="shared" si="62"/>
        <v>12796</v>
      </c>
      <c r="O374" s="588"/>
    </row>
    <row r="375" spans="1:15" s="187" customFormat="1" ht="21.75" customHeight="1">
      <c r="A375" s="227"/>
      <c r="B375" s="228" t="s">
        <v>31</v>
      </c>
      <c r="C375" s="431"/>
      <c r="D375" s="229"/>
      <c r="E375" s="364"/>
      <c r="F375" s="229">
        <f aca="true" t="shared" si="63" ref="F375:N375">F369+F374</f>
        <v>39759</v>
      </c>
      <c r="G375" s="229">
        <f t="shared" si="63"/>
        <v>0</v>
      </c>
      <c r="H375" s="229">
        <f t="shared" si="63"/>
        <v>1200</v>
      </c>
      <c r="I375" s="229">
        <f t="shared" si="63"/>
        <v>0</v>
      </c>
      <c r="J375" s="229">
        <f t="shared" si="63"/>
        <v>3787</v>
      </c>
      <c r="K375" s="229">
        <f t="shared" si="63"/>
        <v>64</v>
      </c>
      <c r="L375" s="229">
        <f t="shared" si="63"/>
        <v>0</v>
      </c>
      <c r="M375" s="229">
        <f t="shared" si="63"/>
        <v>0</v>
      </c>
      <c r="N375" s="229">
        <f t="shared" si="63"/>
        <v>37236</v>
      </c>
      <c r="O375" s="252"/>
    </row>
    <row r="376" spans="1:15" s="187" customFormat="1" ht="45" customHeight="1">
      <c r="A376" s="451"/>
      <c r="B376" s="452"/>
      <c r="C376" s="452"/>
      <c r="D376" s="452" t="s">
        <v>540</v>
      </c>
      <c r="E376" s="453"/>
      <c r="F376" s="452"/>
      <c r="G376" s="452"/>
      <c r="H376" s="452"/>
      <c r="J376" s="184" t="s">
        <v>547</v>
      </c>
      <c r="K376" s="1087"/>
      <c r="L376" s="1087"/>
      <c r="M376" s="452"/>
      <c r="N376" s="452" t="s">
        <v>541</v>
      </c>
      <c r="O376" s="454"/>
    </row>
    <row r="377" spans="1:15" ht="13.5" customHeight="1">
      <c r="A377" s="451" t="s">
        <v>549</v>
      </c>
      <c r="B377" s="452"/>
      <c r="C377" s="452" t="s">
        <v>829</v>
      </c>
      <c r="D377" s="452"/>
      <c r="E377" s="325"/>
      <c r="F377" s="452"/>
      <c r="G377" s="452"/>
      <c r="H377" s="452"/>
      <c r="I377" s="452"/>
      <c r="J377" s="457" t="s">
        <v>629</v>
      </c>
      <c r="K377" s="452"/>
      <c r="L377" s="451"/>
      <c r="M377" s="452" t="s">
        <v>630</v>
      </c>
      <c r="N377" s="452"/>
      <c r="O377" s="455"/>
    </row>
    <row r="378" spans="1:15" ht="14.25" customHeight="1">
      <c r="A378" s="451"/>
      <c r="B378" s="452"/>
      <c r="C378" s="452" t="s">
        <v>831</v>
      </c>
      <c r="D378" s="452"/>
      <c r="E378" s="453"/>
      <c r="F378" s="452"/>
      <c r="G378" s="452"/>
      <c r="H378" s="452"/>
      <c r="I378" s="456"/>
      <c r="J378" s="456" t="s">
        <v>538</v>
      </c>
      <c r="K378" s="452"/>
      <c r="L378" s="452"/>
      <c r="M378" s="452" t="s">
        <v>539</v>
      </c>
      <c r="N378" s="452"/>
      <c r="O378" s="454"/>
    </row>
    <row r="379" spans="1:15" ht="25.5" customHeight="1">
      <c r="A379" s="183" t="s">
        <v>0</v>
      </c>
      <c r="B379" s="33"/>
      <c r="C379" s="169" t="s">
        <v>869</v>
      </c>
      <c r="D379" s="169"/>
      <c r="E379" s="327"/>
      <c r="F379" s="4"/>
      <c r="G379" s="4"/>
      <c r="H379" s="4"/>
      <c r="I379" s="4"/>
      <c r="J379" s="4"/>
      <c r="K379" s="4"/>
      <c r="L379" s="4"/>
      <c r="M379" s="4"/>
      <c r="N379" s="4"/>
      <c r="O379" s="27"/>
    </row>
    <row r="380" spans="1:15" ht="17.25" customHeight="1">
      <c r="A380" s="6"/>
      <c r="B380" s="177" t="s">
        <v>202</v>
      </c>
      <c r="C380" s="413"/>
      <c r="D380" s="7"/>
      <c r="E380" s="317"/>
      <c r="F380" s="7"/>
      <c r="G380" s="7"/>
      <c r="H380" s="7"/>
      <c r="I380" s="8"/>
      <c r="J380" s="7"/>
      <c r="K380" s="7"/>
      <c r="L380" s="8"/>
      <c r="M380" s="7"/>
      <c r="N380" s="7"/>
      <c r="O380" s="402" t="s">
        <v>1311</v>
      </c>
    </row>
    <row r="381" spans="1:15" s="255" customFormat="1" ht="24" customHeight="1">
      <c r="A381" s="10"/>
      <c r="B381" s="44"/>
      <c r="C381" s="414"/>
      <c r="D381" s="95" t="s">
        <v>1462</v>
      </c>
      <c r="E381" s="318"/>
      <c r="F381" s="12"/>
      <c r="G381" s="12"/>
      <c r="H381" s="12"/>
      <c r="I381" s="12"/>
      <c r="J381" s="12"/>
      <c r="K381" s="12"/>
      <c r="L381" s="12"/>
      <c r="M381" s="12"/>
      <c r="N381" s="12"/>
      <c r="O381" s="28"/>
    </row>
    <row r="382" spans="1:15" ht="37.5" customHeight="1">
      <c r="A382" s="211" t="s">
        <v>501</v>
      </c>
      <c r="B382" s="212" t="s">
        <v>502</v>
      </c>
      <c r="C382" s="425" t="s">
        <v>1</v>
      </c>
      <c r="D382" s="212" t="s">
        <v>500</v>
      </c>
      <c r="E382" s="374" t="s">
        <v>512</v>
      </c>
      <c r="F382" s="239" t="s">
        <v>497</v>
      </c>
      <c r="G382" s="239" t="s">
        <v>498</v>
      </c>
      <c r="H382" s="239" t="s">
        <v>33</v>
      </c>
      <c r="I382" s="239" t="s">
        <v>499</v>
      </c>
      <c r="J382" s="239" t="s">
        <v>17</v>
      </c>
      <c r="K382" s="239" t="s">
        <v>18</v>
      </c>
      <c r="L382" s="239" t="s">
        <v>507</v>
      </c>
      <c r="M382" s="239" t="s">
        <v>30</v>
      </c>
      <c r="N382" s="239" t="s">
        <v>503</v>
      </c>
      <c r="O382" s="258" t="s">
        <v>19</v>
      </c>
    </row>
    <row r="383" spans="1:15" ht="33" customHeight="1">
      <c r="A383" s="101" t="s">
        <v>203</v>
      </c>
      <c r="B383" s="77"/>
      <c r="C383" s="416"/>
      <c r="D383" s="77"/>
      <c r="E383" s="340"/>
      <c r="F383" s="77"/>
      <c r="G383" s="77"/>
      <c r="H383" s="77"/>
      <c r="I383" s="77"/>
      <c r="J383" s="77"/>
      <c r="K383" s="77"/>
      <c r="L383" s="77"/>
      <c r="M383" s="77"/>
      <c r="N383" s="77"/>
      <c r="O383" s="76"/>
    </row>
    <row r="384" spans="1:15" ht="42" customHeight="1">
      <c r="A384" s="170">
        <v>800002</v>
      </c>
      <c r="B384" s="14" t="s">
        <v>680</v>
      </c>
      <c r="C384" s="680" t="s">
        <v>727</v>
      </c>
      <c r="D384" s="43" t="s">
        <v>409</v>
      </c>
      <c r="E384" s="348">
        <v>15</v>
      </c>
      <c r="F384" s="59">
        <v>9477</v>
      </c>
      <c r="G384" s="59">
        <v>0</v>
      </c>
      <c r="H384" s="59">
        <v>0</v>
      </c>
      <c r="I384" s="59">
        <v>0</v>
      </c>
      <c r="J384" s="59">
        <v>1477</v>
      </c>
      <c r="K384" s="59">
        <v>0</v>
      </c>
      <c r="L384" s="59">
        <v>0</v>
      </c>
      <c r="M384" s="59">
        <v>0</v>
      </c>
      <c r="N384" s="189">
        <f aca="true" t="shared" si="64" ref="N384:N389">F384+G384+H384+I384-J384+K384-L384+M384</f>
        <v>8000</v>
      </c>
      <c r="O384" s="29"/>
    </row>
    <row r="385" spans="1:15" ht="42" customHeight="1">
      <c r="A385" s="120">
        <v>820001</v>
      </c>
      <c r="B385" s="14" t="s">
        <v>425</v>
      </c>
      <c r="C385" s="166" t="s">
        <v>463</v>
      </c>
      <c r="D385" s="469" t="s">
        <v>440</v>
      </c>
      <c r="E385" s="331">
        <v>15</v>
      </c>
      <c r="F385" s="59">
        <v>4368</v>
      </c>
      <c r="G385" s="59">
        <v>0</v>
      </c>
      <c r="H385" s="59">
        <v>0</v>
      </c>
      <c r="I385" s="59">
        <v>0</v>
      </c>
      <c r="J385" s="59">
        <v>410</v>
      </c>
      <c r="K385" s="59">
        <v>0</v>
      </c>
      <c r="L385" s="59">
        <v>0</v>
      </c>
      <c r="M385" s="59">
        <v>0</v>
      </c>
      <c r="N385" s="189">
        <f t="shared" si="64"/>
        <v>3958</v>
      </c>
      <c r="O385" s="29"/>
    </row>
    <row r="386" spans="1:15" ht="42" customHeight="1">
      <c r="A386" s="120">
        <v>8100207</v>
      </c>
      <c r="B386" s="14" t="s">
        <v>556</v>
      </c>
      <c r="C386" s="166" t="s">
        <v>217</v>
      </c>
      <c r="D386" s="43" t="s">
        <v>2</v>
      </c>
      <c r="E386" s="348">
        <v>15</v>
      </c>
      <c r="F386" s="59">
        <v>4080</v>
      </c>
      <c r="G386" s="59">
        <v>0</v>
      </c>
      <c r="H386" s="59">
        <v>0</v>
      </c>
      <c r="I386" s="59">
        <v>0</v>
      </c>
      <c r="J386" s="59">
        <v>362</v>
      </c>
      <c r="K386" s="59">
        <v>0</v>
      </c>
      <c r="L386" s="59">
        <v>0</v>
      </c>
      <c r="M386" s="59">
        <v>0</v>
      </c>
      <c r="N386" s="189">
        <f t="shared" si="64"/>
        <v>3718</v>
      </c>
      <c r="O386" s="29"/>
    </row>
    <row r="387" spans="1:15" ht="42" customHeight="1">
      <c r="A387" s="120">
        <v>10100101</v>
      </c>
      <c r="B387" s="14" t="s">
        <v>221</v>
      </c>
      <c r="C387" s="166" t="s">
        <v>222</v>
      </c>
      <c r="D387" s="43" t="s">
        <v>2</v>
      </c>
      <c r="E387" s="348">
        <v>15</v>
      </c>
      <c r="F387" s="59">
        <v>4746</v>
      </c>
      <c r="G387" s="59">
        <v>0</v>
      </c>
      <c r="H387" s="59">
        <v>0</v>
      </c>
      <c r="I387" s="59">
        <v>0</v>
      </c>
      <c r="J387" s="59">
        <v>478</v>
      </c>
      <c r="K387" s="59">
        <v>0</v>
      </c>
      <c r="L387" s="59">
        <v>0</v>
      </c>
      <c r="M387" s="59">
        <v>0</v>
      </c>
      <c r="N387" s="189">
        <f t="shared" si="64"/>
        <v>4268</v>
      </c>
      <c r="O387" s="29"/>
    </row>
    <row r="388" spans="1:15" ht="42" customHeight="1">
      <c r="A388" s="120">
        <v>10100201</v>
      </c>
      <c r="B388" s="14" t="s">
        <v>228</v>
      </c>
      <c r="C388" s="166" t="s">
        <v>229</v>
      </c>
      <c r="D388" s="410" t="s">
        <v>449</v>
      </c>
      <c r="E388" s="331">
        <v>15</v>
      </c>
      <c r="F388" s="59">
        <v>5460</v>
      </c>
      <c r="G388" s="59">
        <v>0</v>
      </c>
      <c r="H388" s="59">
        <v>0</v>
      </c>
      <c r="I388" s="59">
        <v>0</v>
      </c>
      <c r="J388" s="59">
        <v>619</v>
      </c>
      <c r="K388" s="59">
        <v>0</v>
      </c>
      <c r="L388" s="59">
        <v>0</v>
      </c>
      <c r="M388" s="59">
        <v>0</v>
      </c>
      <c r="N388" s="189">
        <f t="shared" si="64"/>
        <v>4841</v>
      </c>
      <c r="O388" s="29"/>
    </row>
    <row r="389" spans="1:15" ht="42" customHeight="1">
      <c r="A389" s="120">
        <v>10100202</v>
      </c>
      <c r="B389" s="14" t="s">
        <v>865</v>
      </c>
      <c r="C389" s="166" t="s">
        <v>230</v>
      </c>
      <c r="D389" s="410" t="s">
        <v>406</v>
      </c>
      <c r="E389" s="331">
        <v>15</v>
      </c>
      <c r="F389" s="59">
        <v>5460</v>
      </c>
      <c r="G389" s="59">
        <v>0</v>
      </c>
      <c r="H389" s="59">
        <v>0</v>
      </c>
      <c r="I389" s="59">
        <v>0</v>
      </c>
      <c r="J389" s="59">
        <v>619</v>
      </c>
      <c r="K389" s="59">
        <v>0</v>
      </c>
      <c r="L389" s="59">
        <v>0</v>
      </c>
      <c r="M389" s="59">
        <v>0</v>
      </c>
      <c r="N389" s="189">
        <f t="shared" si="64"/>
        <v>4841</v>
      </c>
      <c r="O389" s="29"/>
    </row>
    <row r="390" spans="1:15" ht="27" customHeight="1">
      <c r="A390" s="521" t="s">
        <v>70</v>
      </c>
      <c r="B390" s="573"/>
      <c r="C390" s="531"/>
      <c r="D390" s="543"/>
      <c r="E390" s="544"/>
      <c r="F390" s="546">
        <f aca="true" t="shared" si="65" ref="F390:N390">SUM(F384:F389)</f>
        <v>33591</v>
      </c>
      <c r="G390" s="546">
        <f t="shared" si="65"/>
        <v>0</v>
      </c>
      <c r="H390" s="546">
        <f t="shared" si="65"/>
        <v>0</v>
      </c>
      <c r="I390" s="546">
        <f t="shared" si="65"/>
        <v>0</v>
      </c>
      <c r="J390" s="546">
        <f t="shared" si="65"/>
        <v>3965</v>
      </c>
      <c r="K390" s="546">
        <f t="shared" si="65"/>
        <v>0</v>
      </c>
      <c r="L390" s="546">
        <f t="shared" si="65"/>
        <v>0</v>
      </c>
      <c r="M390" s="546">
        <f t="shared" si="65"/>
        <v>0</v>
      </c>
      <c r="N390" s="546">
        <f t="shared" si="65"/>
        <v>29626</v>
      </c>
      <c r="O390" s="529"/>
    </row>
    <row r="391" spans="1:15" ht="33" customHeight="1">
      <c r="A391" s="101" t="s">
        <v>204</v>
      </c>
      <c r="B391" s="81"/>
      <c r="C391" s="416"/>
      <c r="D391" s="75"/>
      <c r="E391" s="337"/>
      <c r="F391" s="74"/>
      <c r="G391" s="74"/>
      <c r="H391" s="74"/>
      <c r="I391" s="74"/>
      <c r="J391" s="74"/>
      <c r="K391" s="74"/>
      <c r="L391" s="74"/>
      <c r="M391" s="74"/>
      <c r="N391" s="74"/>
      <c r="O391" s="76"/>
    </row>
    <row r="392" spans="1:15" ht="42" customHeight="1">
      <c r="A392" s="120">
        <v>810001</v>
      </c>
      <c r="B392" s="16" t="s">
        <v>415</v>
      </c>
      <c r="C392" s="166" t="s">
        <v>416</v>
      </c>
      <c r="D392" s="410" t="s">
        <v>866</v>
      </c>
      <c r="E392" s="348">
        <v>15</v>
      </c>
      <c r="F392" s="59">
        <v>6007</v>
      </c>
      <c r="G392" s="59">
        <v>0</v>
      </c>
      <c r="H392" s="59">
        <v>0</v>
      </c>
      <c r="I392" s="59">
        <v>0</v>
      </c>
      <c r="J392" s="59">
        <v>736</v>
      </c>
      <c r="K392" s="59">
        <v>0</v>
      </c>
      <c r="L392" s="59">
        <v>0</v>
      </c>
      <c r="M392" s="59">
        <v>0</v>
      </c>
      <c r="N392" s="189">
        <f>F392+G392+H392+I392-J392+K392-L392+M392</f>
        <v>5271</v>
      </c>
      <c r="O392" s="29"/>
    </row>
    <row r="393" spans="1:15" ht="27" customHeight="1">
      <c r="A393" s="521" t="s">
        <v>70</v>
      </c>
      <c r="B393" s="573"/>
      <c r="C393" s="531"/>
      <c r="D393" s="547"/>
      <c r="E393" s="544"/>
      <c r="F393" s="545">
        <f aca="true" t="shared" si="66" ref="F393:N393">F392</f>
        <v>6007</v>
      </c>
      <c r="G393" s="545">
        <f t="shared" si="66"/>
        <v>0</v>
      </c>
      <c r="H393" s="545">
        <f t="shared" si="66"/>
        <v>0</v>
      </c>
      <c r="I393" s="545">
        <f t="shared" si="66"/>
        <v>0</v>
      </c>
      <c r="J393" s="545">
        <f t="shared" si="66"/>
        <v>736</v>
      </c>
      <c r="K393" s="545">
        <f t="shared" si="66"/>
        <v>0</v>
      </c>
      <c r="L393" s="545">
        <f t="shared" si="66"/>
        <v>0</v>
      </c>
      <c r="M393" s="545">
        <f t="shared" si="66"/>
        <v>0</v>
      </c>
      <c r="N393" s="545">
        <f t="shared" si="66"/>
        <v>5271</v>
      </c>
      <c r="O393" s="529"/>
    </row>
    <row r="394" spans="1:15" ht="22.5">
      <c r="A394" s="56"/>
      <c r="B394" s="181" t="s">
        <v>31</v>
      </c>
      <c r="C394" s="426"/>
      <c r="D394" s="219"/>
      <c r="E394" s="351"/>
      <c r="F394" s="69">
        <f aca="true" t="shared" si="67" ref="F394:N394">F390+F393</f>
        <v>39598</v>
      </c>
      <c r="G394" s="69">
        <f t="shared" si="67"/>
        <v>0</v>
      </c>
      <c r="H394" s="69">
        <f t="shared" si="67"/>
        <v>0</v>
      </c>
      <c r="I394" s="69">
        <f t="shared" si="67"/>
        <v>0</v>
      </c>
      <c r="J394" s="69">
        <f t="shared" si="67"/>
        <v>4701</v>
      </c>
      <c r="K394" s="69">
        <f t="shared" si="67"/>
        <v>0</v>
      </c>
      <c r="L394" s="69">
        <f t="shared" si="67"/>
        <v>0</v>
      </c>
      <c r="M394" s="69">
        <f t="shared" si="67"/>
        <v>0</v>
      </c>
      <c r="N394" s="69">
        <f t="shared" si="67"/>
        <v>34897</v>
      </c>
      <c r="O394" s="137"/>
    </row>
    <row r="395" spans="1:15" s="187" customFormat="1" ht="50.25" customHeight="1">
      <c r="A395" s="451"/>
      <c r="B395" s="452"/>
      <c r="C395" s="452"/>
      <c r="D395" s="452" t="s">
        <v>540</v>
      </c>
      <c r="E395" s="453"/>
      <c r="F395" s="452"/>
      <c r="G395" s="452"/>
      <c r="H395" s="452"/>
      <c r="J395" s="457" t="s">
        <v>541</v>
      </c>
      <c r="K395" s="452"/>
      <c r="L395" s="452"/>
      <c r="M395" s="452"/>
      <c r="N395" s="452" t="s">
        <v>541</v>
      </c>
      <c r="O395" s="454"/>
    </row>
    <row r="396" spans="1:15" ht="18.75">
      <c r="A396" s="451"/>
      <c r="B396" s="452"/>
      <c r="C396" s="452"/>
      <c r="D396" s="452"/>
      <c r="E396" s="453"/>
      <c r="F396" s="452"/>
      <c r="G396" s="452"/>
      <c r="H396" s="452"/>
      <c r="I396" s="452"/>
      <c r="J396" s="451"/>
      <c r="K396" s="452"/>
      <c r="L396" s="451"/>
      <c r="M396" s="452"/>
      <c r="N396" s="452"/>
      <c r="O396" s="455"/>
    </row>
    <row r="397" spans="1:15" s="41" customFormat="1" ht="18.75">
      <c r="A397" s="451" t="s">
        <v>549</v>
      </c>
      <c r="B397" s="452"/>
      <c r="C397" s="452" t="s">
        <v>829</v>
      </c>
      <c r="D397" s="452"/>
      <c r="E397" s="453"/>
      <c r="F397" s="452"/>
      <c r="G397" s="452"/>
      <c r="H397" s="452"/>
      <c r="I397" s="40"/>
      <c r="J397" s="457" t="s">
        <v>629</v>
      </c>
      <c r="K397" s="452"/>
      <c r="L397" s="451"/>
      <c r="M397" s="452" t="s">
        <v>630</v>
      </c>
      <c r="N397" s="452"/>
      <c r="O397" s="455"/>
    </row>
    <row r="398" spans="1:15" ht="15" customHeight="1">
      <c r="A398" s="451"/>
      <c r="B398" s="452"/>
      <c r="C398" s="452" t="s">
        <v>831</v>
      </c>
      <c r="D398" s="452"/>
      <c r="E398" s="453"/>
      <c r="F398" s="452"/>
      <c r="G398" s="452"/>
      <c r="H398" s="452"/>
      <c r="J398" s="456" t="s">
        <v>538</v>
      </c>
      <c r="L398" s="456"/>
      <c r="M398" s="452" t="s">
        <v>539</v>
      </c>
      <c r="N398" s="452"/>
      <c r="O398" s="454"/>
    </row>
    <row r="399" spans="1:15" ht="25.5" customHeight="1">
      <c r="A399" s="183" t="s">
        <v>0</v>
      </c>
      <c r="B399" s="33"/>
      <c r="C399" s="169" t="s">
        <v>869</v>
      </c>
      <c r="D399" s="169"/>
      <c r="E399" s="327"/>
      <c r="F399" s="4"/>
      <c r="G399" s="4"/>
      <c r="H399" s="4"/>
      <c r="I399" s="4"/>
      <c r="J399" s="4"/>
      <c r="K399" s="4"/>
      <c r="L399" s="4"/>
      <c r="M399" s="4"/>
      <c r="N399" s="4"/>
      <c r="O399" s="27"/>
    </row>
    <row r="400" spans="1:15" ht="17.25" customHeight="1">
      <c r="A400" s="6"/>
      <c r="B400" s="177" t="s">
        <v>202</v>
      </c>
      <c r="C400" s="413"/>
      <c r="D400" s="7"/>
      <c r="E400" s="317"/>
      <c r="F400" s="7"/>
      <c r="G400" s="7"/>
      <c r="H400" s="7"/>
      <c r="I400" s="8"/>
      <c r="J400" s="7"/>
      <c r="K400" s="7"/>
      <c r="L400" s="8"/>
      <c r="M400" s="7"/>
      <c r="N400" s="7"/>
      <c r="O400" s="402" t="s">
        <v>1312</v>
      </c>
    </row>
    <row r="401" spans="1:15" s="255" customFormat="1" ht="24" customHeight="1">
      <c r="A401" s="10"/>
      <c r="B401" s="44"/>
      <c r="C401" s="414"/>
      <c r="D401" s="95" t="s">
        <v>1462</v>
      </c>
      <c r="E401" s="318"/>
      <c r="F401" s="12"/>
      <c r="G401" s="12"/>
      <c r="H401" s="12"/>
      <c r="I401" s="12"/>
      <c r="J401" s="12"/>
      <c r="K401" s="12"/>
      <c r="L401" s="12"/>
      <c r="M401" s="12"/>
      <c r="N401" s="12"/>
      <c r="O401" s="28"/>
    </row>
    <row r="402" spans="1:15" ht="37.5" customHeight="1">
      <c r="A402" s="211" t="s">
        <v>501</v>
      </c>
      <c r="B402" s="212" t="s">
        <v>502</v>
      </c>
      <c r="C402" s="425" t="s">
        <v>1</v>
      </c>
      <c r="D402" s="212" t="s">
        <v>500</v>
      </c>
      <c r="E402" s="374" t="s">
        <v>512</v>
      </c>
      <c r="F402" s="239" t="s">
        <v>497</v>
      </c>
      <c r="G402" s="239" t="s">
        <v>498</v>
      </c>
      <c r="H402" s="239" t="s">
        <v>33</v>
      </c>
      <c r="I402" s="239" t="s">
        <v>499</v>
      </c>
      <c r="J402" s="239" t="s">
        <v>17</v>
      </c>
      <c r="K402" s="239" t="s">
        <v>18</v>
      </c>
      <c r="L402" s="239" t="s">
        <v>507</v>
      </c>
      <c r="M402" s="239" t="s">
        <v>30</v>
      </c>
      <c r="N402" s="239" t="s">
        <v>503</v>
      </c>
      <c r="O402" s="258" t="s">
        <v>19</v>
      </c>
    </row>
    <row r="403" spans="1:15" ht="22.5" customHeight="1">
      <c r="A403" s="101" t="s">
        <v>205</v>
      </c>
      <c r="B403" s="81"/>
      <c r="C403" s="416"/>
      <c r="D403" s="445"/>
      <c r="E403" s="337"/>
      <c r="F403" s="74"/>
      <c r="G403" s="74"/>
      <c r="H403" s="74"/>
      <c r="I403" s="74"/>
      <c r="J403" s="74"/>
      <c r="K403" s="74"/>
      <c r="L403" s="74"/>
      <c r="M403" s="74"/>
      <c r="N403" s="74"/>
      <c r="O403" s="76"/>
    </row>
    <row r="404" spans="1:15" ht="39.75" customHeight="1">
      <c r="A404" s="120">
        <v>8100201</v>
      </c>
      <c r="B404" s="59" t="s">
        <v>206</v>
      </c>
      <c r="C404" s="166" t="s">
        <v>207</v>
      </c>
      <c r="D404" s="469" t="s">
        <v>440</v>
      </c>
      <c r="E404" s="331">
        <v>15</v>
      </c>
      <c r="F404" s="59">
        <v>3500</v>
      </c>
      <c r="G404" s="59">
        <v>0</v>
      </c>
      <c r="H404" s="59">
        <v>0</v>
      </c>
      <c r="I404" s="59">
        <v>0</v>
      </c>
      <c r="J404" s="59">
        <v>152</v>
      </c>
      <c r="K404" s="59">
        <v>0</v>
      </c>
      <c r="L404" s="59">
        <v>0</v>
      </c>
      <c r="M404" s="59">
        <v>0</v>
      </c>
      <c r="N404" s="189">
        <f aca="true" t="shared" si="68" ref="N404:N413">F404+G404+H404+I404-J404+K404-L404+M404</f>
        <v>3348</v>
      </c>
      <c r="O404" s="29"/>
    </row>
    <row r="405" spans="1:15" ht="39.75" customHeight="1">
      <c r="A405" s="120">
        <v>8100202</v>
      </c>
      <c r="B405" s="59" t="s">
        <v>208</v>
      </c>
      <c r="C405" s="166" t="s">
        <v>209</v>
      </c>
      <c r="D405" s="469" t="s">
        <v>440</v>
      </c>
      <c r="E405" s="331">
        <v>15</v>
      </c>
      <c r="F405" s="59">
        <v>3104</v>
      </c>
      <c r="G405" s="59">
        <v>0</v>
      </c>
      <c r="H405" s="59">
        <v>0</v>
      </c>
      <c r="I405" s="59">
        <v>0</v>
      </c>
      <c r="J405" s="59">
        <v>109</v>
      </c>
      <c r="K405" s="59">
        <v>0</v>
      </c>
      <c r="L405" s="59">
        <v>0</v>
      </c>
      <c r="M405" s="59">
        <v>0</v>
      </c>
      <c r="N405" s="189">
        <f t="shared" si="68"/>
        <v>2995</v>
      </c>
      <c r="O405" s="29"/>
    </row>
    <row r="406" spans="1:15" ht="39.75" customHeight="1">
      <c r="A406" s="120">
        <v>8100203</v>
      </c>
      <c r="B406" s="59" t="s">
        <v>210</v>
      </c>
      <c r="C406" s="166" t="s">
        <v>211</v>
      </c>
      <c r="D406" s="410" t="s">
        <v>212</v>
      </c>
      <c r="E406" s="331">
        <v>15</v>
      </c>
      <c r="F406" s="59">
        <v>4132</v>
      </c>
      <c r="G406" s="59">
        <v>900</v>
      </c>
      <c r="H406" s="59">
        <v>0</v>
      </c>
      <c r="I406" s="59">
        <v>0</v>
      </c>
      <c r="J406" s="59">
        <v>370</v>
      </c>
      <c r="K406" s="59">
        <v>0</v>
      </c>
      <c r="L406" s="59">
        <v>0</v>
      </c>
      <c r="M406" s="59">
        <v>0</v>
      </c>
      <c r="N406" s="189">
        <f t="shared" si="68"/>
        <v>4662</v>
      </c>
      <c r="O406" s="29"/>
    </row>
    <row r="407" spans="1:15" ht="39.75" customHeight="1">
      <c r="A407" s="120">
        <v>8100210</v>
      </c>
      <c r="B407" s="59" t="s">
        <v>218</v>
      </c>
      <c r="C407" s="166" t="s">
        <v>464</v>
      </c>
      <c r="D407" s="410" t="s">
        <v>219</v>
      </c>
      <c r="E407" s="331">
        <v>15</v>
      </c>
      <c r="F407" s="59">
        <v>3213</v>
      </c>
      <c r="G407" s="39">
        <v>0</v>
      </c>
      <c r="H407" s="59">
        <v>0</v>
      </c>
      <c r="I407" s="59">
        <v>0</v>
      </c>
      <c r="J407" s="59">
        <v>120</v>
      </c>
      <c r="K407" s="59">
        <v>0</v>
      </c>
      <c r="L407" s="59">
        <v>0</v>
      </c>
      <c r="M407" s="59">
        <v>0</v>
      </c>
      <c r="N407" s="189">
        <f t="shared" si="68"/>
        <v>3093</v>
      </c>
      <c r="O407" s="29"/>
    </row>
    <row r="408" spans="1:15" ht="39.75" customHeight="1">
      <c r="A408" s="120">
        <v>8100211</v>
      </c>
      <c r="B408" s="59" t="s">
        <v>220</v>
      </c>
      <c r="C408" s="166" t="s">
        <v>465</v>
      </c>
      <c r="D408" s="410" t="s">
        <v>219</v>
      </c>
      <c r="E408" s="331">
        <v>15</v>
      </c>
      <c r="F408" s="59">
        <v>3213</v>
      </c>
      <c r="G408" s="39">
        <v>0</v>
      </c>
      <c r="H408" s="59">
        <v>0</v>
      </c>
      <c r="I408" s="59">
        <v>0</v>
      </c>
      <c r="J408" s="59">
        <v>120</v>
      </c>
      <c r="K408" s="59">
        <v>0</v>
      </c>
      <c r="L408" s="59">
        <v>0</v>
      </c>
      <c r="M408" s="59">
        <v>0</v>
      </c>
      <c r="N408" s="189">
        <f t="shared" si="68"/>
        <v>3093</v>
      </c>
      <c r="O408" s="29"/>
    </row>
    <row r="409" spans="1:15" ht="39.75" customHeight="1">
      <c r="A409" s="120">
        <v>8100214</v>
      </c>
      <c r="B409" s="59" t="s">
        <v>456</v>
      </c>
      <c r="C409" s="166" t="s">
        <v>457</v>
      </c>
      <c r="D409" s="410" t="s">
        <v>219</v>
      </c>
      <c r="E409" s="331">
        <v>15</v>
      </c>
      <c r="F409" s="59">
        <v>3213</v>
      </c>
      <c r="G409" s="59">
        <v>0</v>
      </c>
      <c r="H409" s="59">
        <v>0</v>
      </c>
      <c r="I409" s="59">
        <v>0</v>
      </c>
      <c r="J409" s="59">
        <v>120</v>
      </c>
      <c r="K409" s="59">
        <v>0</v>
      </c>
      <c r="L409" s="59">
        <v>0</v>
      </c>
      <c r="M409" s="59">
        <v>0</v>
      </c>
      <c r="N409" s="189">
        <f t="shared" si="68"/>
        <v>3093</v>
      </c>
      <c r="O409" s="29"/>
    </row>
    <row r="410" spans="1:15" ht="39.75" customHeight="1">
      <c r="A410" s="120">
        <v>8100215</v>
      </c>
      <c r="B410" s="59" t="s">
        <v>615</v>
      </c>
      <c r="C410" s="166" t="s">
        <v>616</v>
      </c>
      <c r="D410" s="410" t="s">
        <v>9</v>
      </c>
      <c r="E410" s="331">
        <v>15</v>
      </c>
      <c r="F410" s="59">
        <v>2730</v>
      </c>
      <c r="G410" s="59">
        <v>1000</v>
      </c>
      <c r="H410" s="59">
        <v>0</v>
      </c>
      <c r="I410" s="59">
        <v>0</v>
      </c>
      <c r="J410" s="59">
        <v>48</v>
      </c>
      <c r="K410" s="59">
        <v>0</v>
      </c>
      <c r="L410" s="59">
        <v>0</v>
      </c>
      <c r="M410" s="59">
        <v>0</v>
      </c>
      <c r="N410" s="189">
        <f t="shared" si="68"/>
        <v>3682</v>
      </c>
      <c r="O410" s="29"/>
    </row>
    <row r="411" spans="1:15" ht="39.75" customHeight="1">
      <c r="A411" s="120">
        <v>11100201</v>
      </c>
      <c r="B411" s="59" t="s">
        <v>234</v>
      </c>
      <c r="C411" s="166" t="s">
        <v>235</v>
      </c>
      <c r="D411" s="43" t="s">
        <v>9</v>
      </c>
      <c r="E411" s="331">
        <v>15</v>
      </c>
      <c r="F411" s="59">
        <v>2746</v>
      </c>
      <c r="G411" s="59">
        <v>0</v>
      </c>
      <c r="H411" s="59">
        <v>0</v>
      </c>
      <c r="I411" s="59">
        <v>0</v>
      </c>
      <c r="J411" s="59">
        <v>49</v>
      </c>
      <c r="K411" s="59">
        <v>0</v>
      </c>
      <c r="L411" s="59">
        <v>0</v>
      </c>
      <c r="M411" s="59">
        <v>0</v>
      </c>
      <c r="N411" s="189">
        <f t="shared" si="68"/>
        <v>2697</v>
      </c>
      <c r="O411" s="29"/>
    </row>
    <row r="412" spans="1:15" ht="39.75" customHeight="1">
      <c r="A412" s="120">
        <v>11100205</v>
      </c>
      <c r="B412" s="59" t="s">
        <v>236</v>
      </c>
      <c r="C412" s="166" t="s">
        <v>237</v>
      </c>
      <c r="D412" s="43" t="s">
        <v>9</v>
      </c>
      <c r="E412" s="348">
        <v>15</v>
      </c>
      <c r="F412" s="65">
        <v>3494</v>
      </c>
      <c r="G412" s="59">
        <v>0</v>
      </c>
      <c r="H412" s="65">
        <v>0</v>
      </c>
      <c r="I412" s="65">
        <v>0</v>
      </c>
      <c r="J412" s="65">
        <v>151</v>
      </c>
      <c r="K412" s="65">
        <v>0</v>
      </c>
      <c r="L412" s="65">
        <v>0</v>
      </c>
      <c r="M412" s="59">
        <v>0</v>
      </c>
      <c r="N412" s="189">
        <f t="shared" si="68"/>
        <v>3343</v>
      </c>
      <c r="O412" s="29"/>
    </row>
    <row r="413" spans="1:15" ht="39.75" customHeight="1">
      <c r="A413" s="120">
        <v>11100210</v>
      </c>
      <c r="B413" s="14" t="s">
        <v>240</v>
      </c>
      <c r="C413" s="166" t="s">
        <v>241</v>
      </c>
      <c r="D413" s="43" t="s">
        <v>9</v>
      </c>
      <c r="E413" s="331">
        <v>15</v>
      </c>
      <c r="F413" s="59">
        <v>3494</v>
      </c>
      <c r="G413" s="59">
        <v>3100</v>
      </c>
      <c r="H413" s="59">
        <v>0</v>
      </c>
      <c r="I413" s="59">
        <v>0</v>
      </c>
      <c r="J413" s="59">
        <v>351</v>
      </c>
      <c r="K413" s="59">
        <v>0</v>
      </c>
      <c r="L413" s="59">
        <v>0</v>
      </c>
      <c r="M413" s="59">
        <v>0</v>
      </c>
      <c r="N413" s="189">
        <f t="shared" si="68"/>
        <v>6243</v>
      </c>
      <c r="O413" s="29"/>
    </row>
    <row r="414" spans="1:15" s="23" customFormat="1" ht="19.5" customHeight="1">
      <c r="A414" s="603" t="s">
        <v>70</v>
      </c>
      <c r="B414" s="627"/>
      <c r="C414" s="617"/>
      <c r="D414" s="628"/>
      <c r="E414" s="629"/>
      <c r="F414" s="633">
        <f aca="true" t="shared" si="69" ref="F414:N414">SUM(F404:F413)</f>
        <v>32839</v>
      </c>
      <c r="G414" s="633">
        <f t="shared" si="69"/>
        <v>5000</v>
      </c>
      <c r="H414" s="633">
        <f t="shared" si="69"/>
        <v>0</v>
      </c>
      <c r="I414" s="633">
        <f t="shared" si="69"/>
        <v>0</v>
      </c>
      <c r="J414" s="633">
        <f t="shared" si="69"/>
        <v>1590</v>
      </c>
      <c r="K414" s="633">
        <f t="shared" si="69"/>
        <v>0</v>
      </c>
      <c r="L414" s="633">
        <f t="shared" si="69"/>
        <v>0</v>
      </c>
      <c r="M414" s="633">
        <f t="shared" si="69"/>
        <v>0</v>
      </c>
      <c r="N414" s="633">
        <f t="shared" si="69"/>
        <v>36249</v>
      </c>
      <c r="O414" s="609"/>
    </row>
    <row r="415" spans="1:15" ht="20.25" customHeight="1">
      <c r="A415" s="56"/>
      <c r="B415" s="181" t="s">
        <v>31</v>
      </c>
      <c r="C415" s="426"/>
      <c r="D415" s="61"/>
      <c r="E415" s="349"/>
      <c r="F415" s="71">
        <f aca="true" t="shared" si="70" ref="F415:N415">F414</f>
        <v>32839</v>
      </c>
      <c r="G415" s="71">
        <f t="shared" si="70"/>
        <v>5000</v>
      </c>
      <c r="H415" s="71">
        <f t="shared" si="70"/>
        <v>0</v>
      </c>
      <c r="I415" s="71">
        <f t="shared" si="70"/>
        <v>0</v>
      </c>
      <c r="J415" s="71">
        <f t="shared" si="70"/>
        <v>1590</v>
      </c>
      <c r="K415" s="71">
        <f t="shared" si="70"/>
        <v>0</v>
      </c>
      <c r="L415" s="71">
        <f t="shared" si="70"/>
        <v>0</v>
      </c>
      <c r="M415" s="71">
        <f t="shared" si="70"/>
        <v>0</v>
      </c>
      <c r="N415" s="71">
        <f t="shared" si="70"/>
        <v>36249</v>
      </c>
      <c r="O415" s="58"/>
    </row>
    <row r="416" spans="1:15" s="187" customFormat="1" ht="36.75" customHeight="1">
      <c r="A416" s="21"/>
      <c r="B416" s="8"/>
      <c r="C416" s="423"/>
      <c r="D416" s="8"/>
      <c r="E416" s="317"/>
      <c r="F416" s="8"/>
      <c r="G416" s="8"/>
      <c r="H416" s="8"/>
      <c r="I416" s="8"/>
      <c r="J416" s="8"/>
      <c r="K416" s="8"/>
      <c r="L416" s="8"/>
      <c r="M416" s="8"/>
      <c r="N416" s="8"/>
      <c r="O416" s="31"/>
    </row>
    <row r="417" spans="1:15" s="187" customFormat="1" ht="12.75" customHeight="1">
      <c r="A417" s="451"/>
      <c r="B417" s="452"/>
      <c r="C417" s="452"/>
      <c r="D417" s="452" t="s">
        <v>540</v>
      </c>
      <c r="E417" s="453"/>
      <c r="F417" s="452"/>
      <c r="G417" s="452"/>
      <c r="H417" s="452"/>
      <c r="J417" s="457" t="s">
        <v>541</v>
      </c>
      <c r="K417" s="452"/>
      <c r="L417" s="452"/>
      <c r="M417" s="452"/>
      <c r="N417" s="452" t="s">
        <v>541</v>
      </c>
      <c r="O417" s="454"/>
    </row>
    <row r="418" spans="1:15" ht="18.75">
      <c r="A418" s="451" t="s">
        <v>549</v>
      </c>
      <c r="B418" s="452"/>
      <c r="C418" s="452" t="s">
        <v>829</v>
      </c>
      <c r="D418" s="452"/>
      <c r="E418" s="453"/>
      <c r="F418" s="452"/>
      <c r="G418" s="452"/>
      <c r="H418" s="452"/>
      <c r="I418" s="2"/>
      <c r="J418" s="457" t="s">
        <v>629</v>
      </c>
      <c r="K418" s="452"/>
      <c r="L418" s="451"/>
      <c r="M418" s="452" t="s">
        <v>630</v>
      </c>
      <c r="N418" s="452"/>
      <c r="O418" s="455"/>
    </row>
    <row r="419" spans="1:15" ht="12" customHeight="1">
      <c r="A419" s="451"/>
      <c r="B419" s="452"/>
      <c r="C419" s="452" t="s">
        <v>831</v>
      </c>
      <c r="D419" s="452"/>
      <c r="E419" s="453"/>
      <c r="F419" s="452"/>
      <c r="G419" s="452"/>
      <c r="H419" s="452"/>
      <c r="I419" s="2"/>
      <c r="J419" s="456" t="s">
        <v>538</v>
      </c>
      <c r="K419" s="452"/>
      <c r="L419" s="452"/>
      <c r="M419" s="452" t="s">
        <v>539</v>
      </c>
      <c r="N419" s="452"/>
      <c r="O419" s="454"/>
    </row>
    <row r="420" spans="1:15" ht="28.5" customHeight="1">
      <c r="A420" s="183" t="s">
        <v>0</v>
      </c>
      <c r="B420" s="33"/>
      <c r="C420" s="739" t="s">
        <v>869</v>
      </c>
      <c r="D420" s="739"/>
      <c r="E420" s="327"/>
      <c r="F420" s="4"/>
      <c r="G420" s="4"/>
      <c r="H420" s="4"/>
      <c r="I420" s="4"/>
      <c r="J420" s="4"/>
      <c r="K420" s="4"/>
      <c r="L420" s="4"/>
      <c r="M420" s="4"/>
      <c r="N420" s="4"/>
      <c r="O420" s="27"/>
    </row>
    <row r="421" spans="1:15" ht="34.5" customHeight="1">
      <c r="A421" s="6"/>
      <c r="B421" s="177" t="s">
        <v>223</v>
      </c>
      <c r="C421" s="413"/>
      <c r="D421" s="7"/>
      <c r="E421" s="317"/>
      <c r="F421" s="7"/>
      <c r="G421" s="7"/>
      <c r="H421" s="7"/>
      <c r="I421" s="8"/>
      <c r="J421" s="7"/>
      <c r="K421" s="7"/>
      <c r="L421" s="8"/>
      <c r="M421" s="7"/>
      <c r="N421" s="7"/>
      <c r="O421" s="402" t="s">
        <v>1313</v>
      </c>
    </row>
    <row r="422" spans="1:15" s="237" customFormat="1" ht="36.75" customHeight="1">
      <c r="A422" s="10"/>
      <c r="B422" s="44"/>
      <c r="C422" s="414"/>
      <c r="D422" s="95" t="s">
        <v>1462</v>
      </c>
      <c r="E422" s="318"/>
      <c r="F422" s="12"/>
      <c r="G422" s="12"/>
      <c r="H422" s="12"/>
      <c r="I422" s="12"/>
      <c r="J422" s="12"/>
      <c r="K422" s="12"/>
      <c r="L422" s="12"/>
      <c r="M422" s="12"/>
      <c r="N422" s="12"/>
      <c r="O422" s="28"/>
    </row>
    <row r="423" spans="1:15" ht="34.5" customHeight="1" thickBot="1">
      <c r="A423" s="208" t="s">
        <v>501</v>
      </c>
      <c r="B423" s="209" t="s">
        <v>502</v>
      </c>
      <c r="C423" s="427" t="s">
        <v>1</v>
      </c>
      <c r="D423" s="214" t="s">
        <v>500</v>
      </c>
      <c r="E423" s="347" t="s">
        <v>511</v>
      </c>
      <c r="F423" s="210" t="s">
        <v>497</v>
      </c>
      <c r="G423" s="210" t="s">
        <v>498</v>
      </c>
      <c r="H423" s="210" t="s">
        <v>33</v>
      </c>
      <c r="I423" s="213" t="s">
        <v>499</v>
      </c>
      <c r="J423" s="215" t="s">
        <v>17</v>
      </c>
      <c r="K423" s="210" t="s">
        <v>18</v>
      </c>
      <c r="L423" s="213" t="s">
        <v>507</v>
      </c>
      <c r="M423" s="210" t="s">
        <v>30</v>
      </c>
      <c r="N423" s="210" t="s">
        <v>503</v>
      </c>
      <c r="O423" s="217" t="s">
        <v>19</v>
      </c>
    </row>
    <row r="424" spans="1:15" ht="27" customHeight="1" thickTop="1">
      <c r="A424" s="100" t="s">
        <v>224</v>
      </c>
      <c r="B424" s="77"/>
      <c r="C424" s="416"/>
      <c r="D424" s="77"/>
      <c r="E424" s="340"/>
      <c r="F424" s="77"/>
      <c r="G424" s="77"/>
      <c r="H424" s="77"/>
      <c r="I424" s="77"/>
      <c r="J424" s="77"/>
      <c r="K424" s="77"/>
      <c r="L424" s="77"/>
      <c r="M424" s="77"/>
      <c r="N424" s="77"/>
      <c r="O424" s="76"/>
    </row>
    <row r="425" spans="1:15" ht="40.5" customHeight="1">
      <c r="A425" s="170">
        <v>900005</v>
      </c>
      <c r="B425" s="15" t="s">
        <v>682</v>
      </c>
      <c r="C425" s="680" t="s">
        <v>729</v>
      </c>
      <c r="D425" s="410" t="s">
        <v>856</v>
      </c>
      <c r="E425" s="348">
        <v>15</v>
      </c>
      <c r="F425" s="59">
        <v>6934</v>
      </c>
      <c r="G425" s="59">
        <v>0</v>
      </c>
      <c r="H425" s="59">
        <v>0</v>
      </c>
      <c r="I425" s="59">
        <v>0</v>
      </c>
      <c r="J425" s="59">
        <v>934</v>
      </c>
      <c r="K425" s="59">
        <v>0</v>
      </c>
      <c r="L425" s="59">
        <v>0</v>
      </c>
      <c r="M425" s="59">
        <v>0</v>
      </c>
      <c r="N425" s="189">
        <f>F425+G425+H425+I425-J425+K425-L425+M425</f>
        <v>6000</v>
      </c>
      <c r="O425" s="685"/>
    </row>
    <row r="426" spans="1:15" ht="40.5" customHeight="1">
      <c r="A426" s="108">
        <v>920001</v>
      </c>
      <c r="B426" s="59" t="s">
        <v>656</v>
      </c>
      <c r="C426" s="43" t="s">
        <v>657</v>
      </c>
      <c r="D426" s="410" t="s">
        <v>658</v>
      </c>
      <c r="E426" s="348">
        <v>15</v>
      </c>
      <c r="F426" s="59">
        <v>7440</v>
      </c>
      <c r="G426" s="59">
        <v>0</v>
      </c>
      <c r="H426" s="59">
        <v>0</v>
      </c>
      <c r="I426" s="59">
        <v>0</v>
      </c>
      <c r="J426" s="59">
        <v>1042</v>
      </c>
      <c r="K426" s="59">
        <v>0</v>
      </c>
      <c r="L426" s="59">
        <v>0</v>
      </c>
      <c r="M426" s="59">
        <v>0</v>
      </c>
      <c r="N426" s="189">
        <f>F426+G426+H426+I426-J426+K426-L426+M426</f>
        <v>6398</v>
      </c>
      <c r="O426" s="685"/>
    </row>
    <row r="427" spans="1:15" ht="40.5" customHeight="1">
      <c r="A427" s="170">
        <v>15100100</v>
      </c>
      <c r="B427" s="59" t="s">
        <v>681</v>
      </c>
      <c r="C427" s="680" t="s">
        <v>728</v>
      </c>
      <c r="D427" s="444" t="s">
        <v>1341</v>
      </c>
      <c r="E427" s="690">
        <v>15</v>
      </c>
      <c r="F427" s="59">
        <v>6934</v>
      </c>
      <c r="G427" s="59">
        <v>0</v>
      </c>
      <c r="H427" s="59">
        <v>0</v>
      </c>
      <c r="I427" s="59">
        <v>0</v>
      </c>
      <c r="J427" s="59">
        <v>934</v>
      </c>
      <c r="K427" s="59">
        <v>0</v>
      </c>
      <c r="L427" s="59">
        <v>0</v>
      </c>
      <c r="M427" s="59">
        <v>0</v>
      </c>
      <c r="N427" s="189">
        <f>F427+G427+H427+I427-J427+K427-L427+M427</f>
        <v>6000</v>
      </c>
      <c r="O427" s="681"/>
    </row>
    <row r="428" spans="1:15" ht="19.5" customHeight="1">
      <c r="A428" s="603" t="s">
        <v>70</v>
      </c>
      <c r="B428" s="702"/>
      <c r="C428" s="617"/>
      <c r="D428" s="613"/>
      <c r="E428" s="614"/>
      <c r="F428" s="633">
        <f aca="true" t="shared" si="71" ref="F428:N428">SUM(F425:F427)</f>
        <v>21308</v>
      </c>
      <c r="G428" s="633">
        <f t="shared" si="71"/>
        <v>0</v>
      </c>
      <c r="H428" s="633">
        <f t="shared" si="71"/>
        <v>0</v>
      </c>
      <c r="I428" s="633">
        <f t="shared" si="71"/>
        <v>0</v>
      </c>
      <c r="J428" s="633">
        <f t="shared" si="71"/>
        <v>2910</v>
      </c>
      <c r="K428" s="633">
        <f t="shared" si="71"/>
        <v>0</v>
      </c>
      <c r="L428" s="633">
        <f t="shared" si="71"/>
        <v>0</v>
      </c>
      <c r="M428" s="633">
        <f t="shared" si="71"/>
        <v>0</v>
      </c>
      <c r="N428" s="633">
        <f t="shared" si="71"/>
        <v>18398</v>
      </c>
      <c r="O428" s="609"/>
    </row>
    <row r="429" spans="1:15" ht="27" customHeight="1">
      <c r="A429" s="100" t="s">
        <v>828</v>
      </c>
      <c r="B429" s="81"/>
      <c r="C429" s="416"/>
      <c r="D429" s="75"/>
      <c r="E429" s="337"/>
      <c r="F429" s="74"/>
      <c r="G429" s="74"/>
      <c r="H429" s="74"/>
      <c r="I429" s="74"/>
      <c r="J429" s="74"/>
      <c r="K429" s="74"/>
      <c r="L429" s="74"/>
      <c r="M429" s="74"/>
      <c r="N429" s="74"/>
      <c r="O429" s="76"/>
    </row>
    <row r="430" spans="1:15" ht="40.5" customHeight="1">
      <c r="A430" s="170">
        <v>910001</v>
      </c>
      <c r="B430" s="14" t="s">
        <v>683</v>
      </c>
      <c r="C430" s="680" t="s">
        <v>730</v>
      </c>
      <c r="D430" s="689" t="s">
        <v>684</v>
      </c>
      <c r="E430" s="690">
        <v>15</v>
      </c>
      <c r="F430" s="59">
        <v>8205</v>
      </c>
      <c r="G430" s="59">
        <v>0</v>
      </c>
      <c r="H430" s="59">
        <v>0</v>
      </c>
      <c r="I430" s="59">
        <v>0</v>
      </c>
      <c r="J430" s="59">
        <v>1205</v>
      </c>
      <c r="K430" s="59">
        <v>0</v>
      </c>
      <c r="L430" s="59">
        <v>0</v>
      </c>
      <c r="M430" s="59">
        <v>0</v>
      </c>
      <c r="N430" s="189">
        <f>F430+G430+H430+I430-J430+K430-L430+M430</f>
        <v>7000</v>
      </c>
      <c r="O430" s="681"/>
    </row>
    <row r="431" spans="1:15" ht="33.75" customHeight="1">
      <c r="A431" s="120">
        <v>6300201</v>
      </c>
      <c r="B431" s="189" t="s">
        <v>159</v>
      </c>
      <c r="C431" s="286" t="s">
        <v>160</v>
      </c>
      <c r="D431" s="408" t="s">
        <v>535</v>
      </c>
      <c r="E431" s="314">
        <v>15</v>
      </c>
      <c r="F431" s="189">
        <v>4870</v>
      </c>
      <c r="G431" s="189">
        <v>0</v>
      </c>
      <c r="H431" s="189">
        <v>0</v>
      </c>
      <c r="I431" s="189">
        <v>0</v>
      </c>
      <c r="J431" s="189">
        <v>500</v>
      </c>
      <c r="K431" s="189">
        <v>0</v>
      </c>
      <c r="L431" s="189">
        <v>0</v>
      </c>
      <c r="M431" s="189">
        <v>0</v>
      </c>
      <c r="N431" s="189">
        <f>F431+G431+H431+I431-J431+K431-L431+M431</f>
        <v>4370</v>
      </c>
      <c r="O431" s="43"/>
    </row>
    <row r="432" spans="1:15" ht="19.5" customHeight="1">
      <c r="A432" s="603" t="s">
        <v>70</v>
      </c>
      <c r="B432" s="702"/>
      <c r="C432" s="617"/>
      <c r="D432" s="613"/>
      <c r="E432" s="614"/>
      <c r="F432" s="633">
        <f aca="true" t="shared" si="72" ref="F432:N432">SUM(F430:F431)</f>
        <v>13075</v>
      </c>
      <c r="G432" s="633">
        <f t="shared" si="72"/>
        <v>0</v>
      </c>
      <c r="H432" s="633">
        <f t="shared" si="72"/>
        <v>0</v>
      </c>
      <c r="I432" s="633">
        <f t="shared" si="72"/>
        <v>0</v>
      </c>
      <c r="J432" s="633">
        <f t="shared" si="72"/>
        <v>1705</v>
      </c>
      <c r="K432" s="633">
        <f t="shared" si="72"/>
        <v>0</v>
      </c>
      <c r="L432" s="633">
        <f t="shared" si="72"/>
        <v>0</v>
      </c>
      <c r="M432" s="633">
        <f t="shared" si="72"/>
        <v>0</v>
      </c>
      <c r="N432" s="633">
        <f t="shared" si="72"/>
        <v>11370</v>
      </c>
      <c r="O432" s="609"/>
    </row>
    <row r="433" spans="1:15" ht="27" customHeight="1">
      <c r="A433" s="100" t="s">
        <v>782</v>
      </c>
      <c r="B433" s="81"/>
      <c r="C433" s="416"/>
      <c r="D433" s="75"/>
      <c r="E433" s="337"/>
      <c r="F433" s="74"/>
      <c r="G433" s="74"/>
      <c r="H433" s="74"/>
      <c r="I433" s="74"/>
      <c r="J433" s="74"/>
      <c r="K433" s="74"/>
      <c r="L433" s="74"/>
      <c r="M433" s="74"/>
      <c r="N433" s="74"/>
      <c r="O433" s="76"/>
    </row>
    <row r="434" spans="1:15" ht="40.5" customHeight="1">
      <c r="A434" s="683">
        <v>1610001</v>
      </c>
      <c r="B434" s="513" t="s">
        <v>702</v>
      </c>
      <c r="C434" s="680" t="s">
        <v>743</v>
      </c>
      <c r="D434" s="410" t="s">
        <v>703</v>
      </c>
      <c r="E434" s="348">
        <v>15</v>
      </c>
      <c r="F434" s="59">
        <v>5382</v>
      </c>
      <c r="G434" s="59">
        <v>0</v>
      </c>
      <c r="H434" s="59">
        <v>0</v>
      </c>
      <c r="I434" s="59">
        <v>0</v>
      </c>
      <c r="J434" s="59">
        <v>602</v>
      </c>
      <c r="K434" s="59">
        <v>0</v>
      </c>
      <c r="L434" s="59">
        <v>0</v>
      </c>
      <c r="M434" s="59">
        <v>0</v>
      </c>
      <c r="N434" s="189">
        <f>F434+G434+H434+I434-J434+K434-L434+M434</f>
        <v>4780</v>
      </c>
      <c r="O434" s="29"/>
    </row>
    <row r="435" spans="1:15" ht="19.5" customHeight="1">
      <c r="A435" s="603" t="s">
        <v>70</v>
      </c>
      <c r="B435" s="702"/>
      <c r="C435" s="617"/>
      <c r="D435" s="613"/>
      <c r="E435" s="614"/>
      <c r="F435" s="633">
        <f aca="true" t="shared" si="73" ref="F435:N435">F434</f>
        <v>5382</v>
      </c>
      <c r="G435" s="633">
        <f t="shared" si="73"/>
        <v>0</v>
      </c>
      <c r="H435" s="633">
        <f t="shared" si="73"/>
        <v>0</v>
      </c>
      <c r="I435" s="633">
        <f t="shared" si="73"/>
        <v>0</v>
      </c>
      <c r="J435" s="633">
        <f t="shared" si="73"/>
        <v>602</v>
      </c>
      <c r="K435" s="633">
        <f t="shared" si="73"/>
        <v>0</v>
      </c>
      <c r="L435" s="633">
        <f t="shared" si="73"/>
        <v>0</v>
      </c>
      <c r="M435" s="633">
        <f t="shared" si="73"/>
        <v>0</v>
      </c>
      <c r="N435" s="633">
        <f t="shared" si="73"/>
        <v>4780</v>
      </c>
      <c r="O435" s="609"/>
    </row>
    <row r="436" spans="1:15" ht="24" customHeight="1">
      <c r="A436" s="180" t="s">
        <v>70</v>
      </c>
      <c r="B436" s="52"/>
      <c r="C436" s="422"/>
      <c r="D436" s="53"/>
      <c r="E436" s="341"/>
      <c r="F436" s="69">
        <f aca="true" t="shared" si="74" ref="F436:N436">F428+F432+F435</f>
        <v>39765</v>
      </c>
      <c r="G436" s="69">
        <f t="shared" si="74"/>
        <v>0</v>
      </c>
      <c r="H436" s="69">
        <f t="shared" si="74"/>
        <v>0</v>
      </c>
      <c r="I436" s="69">
        <f t="shared" si="74"/>
        <v>0</v>
      </c>
      <c r="J436" s="69">
        <f t="shared" si="74"/>
        <v>5217</v>
      </c>
      <c r="K436" s="69">
        <f t="shared" si="74"/>
        <v>0</v>
      </c>
      <c r="L436" s="69">
        <f t="shared" si="74"/>
        <v>0</v>
      </c>
      <c r="M436" s="69">
        <f t="shared" si="74"/>
        <v>0</v>
      </c>
      <c r="N436" s="69">
        <f t="shared" si="74"/>
        <v>34548</v>
      </c>
      <c r="O436" s="69"/>
    </row>
    <row r="437" spans="1:15" ht="16.5" customHeight="1">
      <c r="A437" s="21"/>
      <c r="B437" s="8"/>
      <c r="C437" s="423"/>
      <c r="D437" s="8"/>
      <c r="E437" s="317"/>
      <c r="F437" s="8"/>
      <c r="G437" s="8"/>
      <c r="H437" s="8"/>
      <c r="I437" s="8"/>
      <c r="J437" s="8"/>
      <c r="K437" s="8"/>
      <c r="L437" s="8"/>
      <c r="M437" s="8"/>
      <c r="N437" s="8"/>
      <c r="O437" s="31"/>
    </row>
    <row r="438" spans="1:15" s="187" customFormat="1" ht="18">
      <c r="A438" s="17"/>
      <c r="B438" s="1"/>
      <c r="C438" s="418"/>
      <c r="D438" s="1"/>
      <c r="E438" s="323"/>
      <c r="F438" s="1"/>
      <c r="G438" s="1"/>
      <c r="H438" s="1"/>
      <c r="I438" s="1"/>
      <c r="J438" s="1"/>
      <c r="K438" s="1"/>
      <c r="L438" s="1"/>
      <c r="M438" s="1"/>
      <c r="N438" s="1"/>
      <c r="O438" s="30"/>
    </row>
    <row r="439" spans="1:15" s="187" customFormat="1" ht="18.75">
      <c r="A439" s="451"/>
      <c r="B439" s="452"/>
      <c r="C439" s="452"/>
      <c r="D439" s="452" t="s">
        <v>540</v>
      </c>
      <c r="E439" s="453"/>
      <c r="F439" s="452"/>
      <c r="G439" s="452"/>
      <c r="H439" s="452"/>
      <c r="J439" s="457" t="s">
        <v>541</v>
      </c>
      <c r="K439" s="452"/>
      <c r="L439" s="452"/>
      <c r="M439" s="452"/>
      <c r="N439" s="452" t="s">
        <v>541</v>
      </c>
      <c r="O439" s="454"/>
    </row>
    <row r="440" spans="1:15" ht="18.75">
      <c r="A440" s="451"/>
      <c r="B440" s="452"/>
      <c r="C440" s="452"/>
      <c r="D440" s="452"/>
      <c r="E440" s="453"/>
      <c r="F440" s="452"/>
      <c r="G440" s="452"/>
      <c r="H440" s="452"/>
      <c r="I440" s="452"/>
      <c r="J440" s="451"/>
      <c r="K440" s="452"/>
      <c r="L440" s="451"/>
      <c r="M440" s="452"/>
      <c r="N440" s="452"/>
      <c r="O440" s="455"/>
    </row>
    <row r="441" spans="1:15" ht="18.75">
      <c r="A441" s="451" t="s">
        <v>549</v>
      </c>
      <c r="B441" s="452"/>
      <c r="C441" s="452" t="s">
        <v>829</v>
      </c>
      <c r="D441" s="452"/>
      <c r="E441" s="453"/>
      <c r="F441" s="452"/>
      <c r="G441" s="452"/>
      <c r="H441" s="452"/>
      <c r="J441" s="457" t="s">
        <v>629</v>
      </c>
      <c r="K441" s="452"/>
      <c r="L441" s="451"/>
      <c r="M441" s="452" t="s">
        <v>630</v>
      </c>
      <c r="N441" s="452"/>
      <c r="O441" s="455"/>
    </row>
    <row r="442" spans="1:15" ht="15" customHeight="1">
      <c r="A442" s="451"/>
      <c r="B442" s="452"/>
      <c r="C442" s="452" t="s">
        <v>831</v>
      </c>
      <c r="D442" s="452"/>
      <c r="E442" s="453"/>
      <c r="F442" s="452"/>
      <c r="G442" s="452"/>
      <c r="H442" s="452"/>
      <c r="J442" s="456" t="s">
        <v>538</v>
      </c>
      <c r="L442" s="456"/>
      <c r="M442" s="452" t="s">
        <v>539</v>
      </c>
      <c r="N442" s="452"/>
      <c r="O442" s="454"/>
    </row>
    <row r="443" spans="1:15" ht="33.75">
      <c r="A443" s="183" t="s">
        <v>0</v>
      </c>
      <c r="B443" s="20"/>
      <c r="C443" s="169" t="s">
        <v>869</v>
      </c>
      <c r="D443" s="169"/>
      <c r="E443" s="327"/>
      <c r="F443" s="4"/>
      <c r="G443" s="4"/>
      <c r="H443" s="4"/>
      <c r="I443" s="4"/>
      <c r="J443" s="4"/>
      <c r="K443" s="4"/>
      <c r="L443" s="4"/>
      <c r="M443" s="4"/>
      <c r="N443" s="4"/>
      <c r="O443" s="27"/>
    </row>
    <row r="444" spans="1:15" ht="20.25">
      <c r="A444" s="6"/>
      <c r="B444" s="177" t="s">
        <v>417</v>
      </c>
      <c r="C444" s="413"/>
      <c r="D444" s="7"/>
      <c r="E444" s="317"/>
      <c r="F444" s="7"/>
      <c r="G444" s="7"/>
      <c r="H444" s="7"/>
      <c r="I444" s="8"/>
      <c r="J444" s="7"/>
      <c r="K444" s="7"/>
      <c r="L444" s="8"/>
      <c r="M444" s="7"/>
      <c r="N444" s="7"/>
      <c r="O444" s="402" t="s">
        <v>1315</v>
      </c>
    </row>
    <row r="445" spans="1:15" s="70" customFormat="1" ht="31.5" customHeight="1">
      <c r="A445" s="10"/>
      <c r="B445" s="44"/>
      <c r="C445" s="414"/>
      <c r="D445" s="95" t="s">
        <v>1462</v>
      </c>
      <c r="E445" s="318"/>
      <c r="F445" s="12"/>
      <c r="G445" s="12"/>
      <c r="H445" s="12"/>
      <c r="I445" s="12"/>
      <c r="J445" s="12"/>
      <c r="K445" s="12"/>
      <c r="L445" s="12"/>
      <c r="M445" s="12"/>
      <c r="N445" s="12"/>
      <c r="O445" s="28"/>
    </row>
    <row r="446" spans="1:15" ht="39.75" customHeight="1" thickBot="1">
      <c r="A446" s="46" t="s">
        <v>501</v>
      </c>
      <c r="B446" s="62" t="s">
        <v>502</v>
      </c>
      <c r="C446" s="415" t="s">
        <v>1</v>
      </c>
      <c r="D446" s="62" t="s">
        <v>500</v>
      </c>
      <c r="E446" s="339" t="s">
        <v>511</v>
      </c>
      <c r="F446" s="26" t="s">
        <v>497</v>
      </c>
      <c r="G446" s="26" t="s">
        <v>498</v>
      </c>
      <c r="H446" s="26" t="s">
        <v>33</v>
      </c>
      <c r="I446" s="26" t="s">
        <v>499</v>
      </c>
      <c r="J446" s="26" t="s">
        <v>17</v>
      </c>
      <c r="K446" s="26" t="s">
        <v>18</v>
      </c>
      <c r="L446" s="26" t="s">
        <v>507</v>
      </c>
      <c r="M446" s="26" t="s">
        <v>30</v>
      </c>
      <c r="N446" s="26" t="s">
        <v>503</v>
      </c>
      <c r="O446" s="63" t="s">
        <v>19</v>
      </c>
    </row>
    <row r="447" spans="1:15" ht="30" customHeight="1" thickTop="1">
      <c r="A447" s="100" t="s">
        <v>225</v>
      </c>
      <c r="B447" s="74"/>
      <c r="C447" s="416"/>
      <c r="D447" s="77"/>
      <c r="E447" s="340"/>
      <c r="F447" s="77"/>
      <c r="G447" s="77"/>
      <c r="H447" s="77"/>
      <c r="I447" s="77"/>
      <c r="J447" s="77"/>
      <c r="K447" s="77"/>
      <c r="L447" s="77"/>
      <c r="M447" s="77"/>
      <c r="N447" s="77"/>
      <c r="O447" s="76"/>
    </row>
    <row r="448" spans="1:15" ht="42" customHeight="1">
      <c r="A448" s="170">
        <v>100002</v>
      </c>
      <c r="B448" s="14" t="s">
        <v>685</v>
      </c>
      <c r="C448" s="680" t="s">
        <v>731</v>
      </c>
      <c r="D448" s="43" t="s">
        <v>418</v>
      </c>
      <c r="E448" s="348">
        <v>15</v>
      </c>
      <c r="F448" s="59">
        <v>8205</v>
      </c>
      <c r="G448" s="59">
        <v>0</v>
      </c>
      <c r="H448" s="59">
        <v>0</v>
      </c>
      <c r="I448" s="59">
        <v>0</v>
      </c>
      <c r="J448" s="59">
        <v>1205</v>
      </c>
      <c r="K448" s="59">
        <v>0</v>
      </c>
      <c r="L448" s="59">
        <v>0</v>
      </c>
      <c r="M448" s="59">
        <v>0</v>
      </c>
      <c r="N448" s="189">
        <f>F448+G448+H448+I448-J448+K448-L448+M448</f>
        <v>7000</v>
      </c>
      <c r="O448" s="29"/>
    </row>
    <row r="449" spans="1:15" ht="18">
      <c r="A449" s="603" t="s">
        <v>70</v>
      </c>
      <c r="B449" s="627"/>
      <c r="C449" s="617"/>
      <c r="D449" s="628"/>
      <c r="E449" s="629"/>
      <c r="F449" s="630">
        <f aca="true" t="shared" si="75" ref="F449:N449">F448</f>
        <v>8205</v>
      </c>
      <c r="G449" s="630">
        <f t="shared" si="75"/>
        <v>0</v>
      </c>
      <c r="H449" s="630">
        <f t="shared" si="75"/>
        <v>0</v>
      </c>
      <c r="I449" s="630">
        <f t="shared" si="75"/>
        <v>0</v>
      </c>
      <c r="J449" s="630">
        <f t="shared" si="75"/>
        <v>1205</v>
      </c>
      <c r="K449" s="630">
        <f t="shared" si="75"/>
        <v>0</v>
      </c>
      <c r="L449" s="630">
        <f t="shared" si="75"/>
        <v>0</v>
      </c>
      <c r="M449" s="630">
        <f t="shared" si="75"/>
        <v>0</v>
      </c>
      <c r="N449" s="630">
        <f t="shared" si="75"/>
        <v>7000</v>
      </c>
      <c r="O449" s="609"/>
    </row>
    <row r="450" spans="1:15" ht="30" customHeight="1">
      <c r="A450" s="100" t="s">
        <v>226</v>
      </c>
      <c r="B450" s="74"/>
      <c r="C450" s="416"/>
      <c r="D450" s="75"/>
      <c r="E450" s="337"/>
      <c r="F450" s="74"/>
      <c r="G450" s="74"/>
      <c r="H450" s="74"/>
      <c r="I450" s="74"/>
      <c r="J450" s="74"/>
      <c r="K450" s="74"/>
      <c r="L450" s="74"/>
      <c r="M450" s="74"/>
      <c r="N450" s="74"/>
      <c r="O450" s="76"/>
    </row>
    <row r="451" spans="1:15" ht="42" customHeight="1" hidden="1">
      <c r="A451" s="170">
        <v>1020003</v>
      </c>
      <c r="B451" s="191" t="s">
        <v>688</v>
      </c>
      <c r="C451" s="680" t="s">
        <v>733</v>
      </c>
      <c r="D451" s="410" t="s">
        <v>689</v>
      </c>
      <c r="E451" s="348">
        <v>0</v>
      </c>
      <c r="F451" s="59">
        <v>0</v>
      </c>
      <c r="G451" s="59">
        <v>0</v>
      </c>
      <c r="H451" s="59">
        <v>0</v>
      </c>
      <c r="I451" s="59">
        <v>0</v>
      </c>
      <c r="J451" s="59">
        <v>0</v>
      </c>
      <c r="K451" s="59">
        <v>0</v>
      </c>
      <c r="L451" s="59">
        <v>0</v>
      </c>
      <c r="M451" s="59">
        <v>0</v>
      </c>
      <c r="N451" s="189">
        <f>F451+G451+H451+I451-J451+K451-L451+M451</f>
        <v>0</v>
      </c>
      <c r="O451" s="685"/>
    </row>
    <row r="452" spans="1:15" ht="42" customHeight="1">
      <c r="A452" s="120">
        <v>10100102</v>
      </c>
      <c r="B452" s="59" t="s">
        <v>565</v>
      </c>
      <c r="C452" s="166" t="s">
        <v>227</v>
      </c>
      <c r="D452" s="410" t="s">
        <v>2</v>
      </c>
      <c r="E452" s="348">
        <v>15</v>
      </c>
      <c r="F452" s="59">
        <v>2691</v>
      </c>
      <c r="G452" s="59">
        <v>0</v>
      </c>
      <c r="H452" s="59">
        <v>0</v>
      </c>
      <c r="I452" s="59">
        <v>0</v>
      </c>
      <c r="J452" s="59">
        <v>43</v>
      </c>
      <c r="K452" s="59">
        <v>0</v>
      </c>
      <c r="L452" s="59">
        <v>0</v>
      </c>
      <c r="M452" s="59">
        <v>0</v>
      </c>
      <c r="N452" s="189">
        <f>F452+G452+H452+I452-J452+K452-L452+M452</f>
        <v>2648</v>
      </c>
      <c r="O452" s="29"/>
    </row>
    <row r="453" spans="1:15" ht="18">
      <c r="A453" s="603" t="s">
        <v>70</v>
      </c>
      <c r="B453" s="627"/>
      <c r="C453" s="617"/>
      <c r="D453" s="628"/>
      <c r="E453" s="629"/>
      <c r="F453" s="633">
        <f aca="true" t="shared" si="76" ref="F453:N453">SUM(F451:F452)</f>
        <v>2691</v>
      </c>
      <c r="G453" s="633">
        <f t="shared" si="76"/>
        <v>0</v>
      </c>
      <c r="H453" s="633">
        <f t="shared" si="76"/>
        <v>0</v>
      </c>
      <c r="I453" s="633">
        <f t="shared" si="76"/>
        <v>0</v>
      </c>
      <c r="J453" s="633">
        <f t="shared" si="76"/>
        <v>43</v>
      </c>
      <c r="K453" s="633">
        <f t="shared" si="76"/>
        <v>0</v>
      </c>
      <c r="L453" s="633">
        <f t="shared" si="76"/>
        <v>0</v>
      </c>
      <c r="M453" s="633">
        <f t="shared" si="76"/>
        <v>0</v>
      </c>
      <c r="N453" s="633">
        <f t="shared" si="76"/>
        <v>2648</v>
      </c>
      <c r="O453" s="609"/>
    </row>
    <row r="454" spans="1:15" ht="30" customHeight="1">
      <c r="A454" s="100" t="s">
        <v>448</v>
      </c>
      <c r="B454" s="74"/>
      <c r="C454" s="416"/>
      <c r="D454" s="75"/>
      <c r="E454" s="337"/>
      <c r="F454" s="74"/>
      <c r="G454" s="74"/>
      <c r="H454" s="74"/>
      <c r="I454" s="74"/>
      <c r="J454" s="74"/>
      <c r="K454" s="74"/>
      <c r="L454" s="74"/>
      <c r="M454" s="74"/>
      <c r="N454" s="74"/>
      <c r="O454" s="76"/>
    </row>
    <row r="455" spans="1:15" ht="42" customHeight="1">
      <c r="A455" s="170">
        <v>1010003</v>
      </c>
      <c r="B455" s="191" t="s">
        <v>686</v>
      </c>
      <c r="C455" s="680" t="s">
        <v>732</v>
      </c>
      <c r="D455" s="410" t="s">
        <v>687</v>
      </c>
      <c r="E455" s="348">
        <v>15</v>
      </c>
      <c r="F455" s="59">
        <v>5662</v>
      </c>
      <c r="G455" s="59">
        <v>0</v>
      </c>
      <c r="H455" s="59">
        <v>0</v>
      </c>
      <c r="I455" s="59">
        <v>0</v>
      </c>
      <c r="J455" s="59">
        <v>662</v>
      </c>
      <c r="K455" s="59">
        <v>0</v>
      </c>
      <c r="L455" s="59">
        <v>0</v>
      </c>
      <c r="M455" s="59">
        <v>0</v>
      </c>
      <c r="N455" s="189">
        <f>F455+G455+H455+I455-J455+K455-L455+M455</f>
        <v>5000</v>
      </c>
      <c r="O455" s="29"/>
    </row>
    <row r="456" spans="1:15" s="23" customFormat="1" ht="18">
      <c r="A456" s="603" t="s">
        <v>70</v>
      </c>
      <c r="B456" s="627"/>
      <c r="C456" s="617"/>
      <c r="D456" s="628"/>
      <c r="E456" s="629"/>
      <c r="F456" s="630">
        <f aca="true" t="shared" si="77" ref="F456:N456">F455</f>
        <v>5662</v>
      </c>
      <c r="G456" s="630">
        <f t="shared" si="77"/>
        <v>0</v>
      </c>
      <c r="H456" s="630">
        <f t="shared" si="77"/>
        <v>0</v>
      </c>
      <c r="I456" s="630">
        <f t="shared" si="77"/>
        <v>0</v>
      </c>
      <c r="J456" s="630">
        <f t="shared" si="77"/>
        <v>662</v>
      </c>
      <c r="K456" s="630">
        <f t="shared" si="77"/>
        <v>0</v>
      </c>
      <c r="L456" s="630">
        <f t="shared" si="77"/>
        <v>0</v>
      </c>
      <c r="M456" s="630">
        <f t="shared" si="77"/>
        <v>0</v>
      </c>
      <c r="N456" s="630">
        <f t="shared" si="77"/>
        <v>5000</v>
      </c>
      <c r="O456" s="609"/>
    </row>
    <row r="457" spans="1:15" ht="22.5">
      <c r="A457" s="56"/>
      <c r="B457" s="181" t="s">
        <v>31</v>
      </c>
      <c r="C457" s="426"/>
      <c r="D457" s="61"/>
      <c r="E457" s="349"/>
      <c r="F457" s="71">
        <f aca="true" t="shared" si="78" ref="F457:N457">F449+F453+F456</f>
        <v>16558</v>
      </c>
      <c r="G457" s="71">
        <f t="shared" si="78"/>
        <v>0</v>
      </c>
      <c r="H457" s="71">
        <f t="shared" si="78"/>
        <v>0</v>
      </c>
      <c r="I457" s="71">
        <f t="shared" si="78"/>
        <v>0</v>
      </c>
      <c r="J457" s="71">
        <f t="shared" si="78"/>
        <v>1910</v>
      </c>
      <c r="K457" s="71">
        <f t="shared" si="78"/>
        <v>0</v>
      </c>
      <c r="L457" s="71">
        <f t="shared" si="78"/>
        <v>0</v>
      </c>
      <c r="M457" s="71">
        <f t="shared" si="78"/>
        <v>0</v>
      </c>
      <c r="N457" s="71">
        <f t="shared" si="78"/>
        <v>14648</v>
      </c>
      <c r="O457" s="57"/>
    </row>
    <row r="460" spans="1:15" s="187" customFormat="1" ht="18.75">
      <c r="A460" s="451"/>
      <c r="B460" s="452"/>
      <c r="C460" s="452"/>
      <c r="D460" s="452" t="s">
        <v>540</v>
      </c>
      <c r="E460" s="453"/>
      <c r="F460" s="452"/>
      <c r="G460" s="452"/>
      <c r="H460" s="452"/>
      <c r="J460" s="457" t="s">
        <v>541</v>
      </c>
      <c r="K460" s="457"/>
      <c r="L460" s="452"/>
      <c r="M460" s="452"/>
      <c r="N460" s="452" t="s">
        <v>541</v>
      </c>
      <c r="O460" s="454"/>
    </row>
    <row r="461" spans="1:15" s="187" customFormat="1" ht="18.75">
      <c r="A461" s="451"/>
      <c r="B461" s="452"/>
      <c r="C461" s="452"/>
      <c r="D461" s="452"/>
      <c r="E461" s="453"/>
      <c r="F461" s="452"/>
      <c r="G461" s="452"/>
      <c r="H461" s="452"/>
      <c r="J461" s="466"/>
      <c r="K461" s="475"/>
      <c r="L461" s="451"/>
      <c r="M461" s="452"/>
      <c r="N461" s="452"/>
      <c r="O461" s="455"/>
    </row>
    <row r="462" spans="1:15" ht="18.75">
      <c r="A462" s="451" t="s">
        <v>549</v>
      </c>
      <c r="B462" s="452"/>
      <c r="C462" s="452" t="s">
        <v>829</v>
      </c>
      <c r="D462" s="452"/>
      <c r="E462" s="453"/>
      <c r="F462" s="452"/>
      <c r="G462" s="452"/>
      <c r="H462" s="452"/>
      <c r="J462" s="457" t="s">
        <v>629</v>
      </c>
      <c r="K462" s="475"/>
      <c r="L462" s="451"/>
      <c r="M462" s="452" t="s">
        <v>630</v>
      </c>
      <c r="N462" s="452"/>
      <c r="O462" s="455"/>
    </row>
    <row r="463" spans="1:15" ht="18.75">
      <c r="A463" s="451"/>
      <c r="B463" s="452"/>
      <c r="C463" s="452" t="s">
        <v>831</v>
      </c>
      <c r="D463" s="452"/>
      <c r="E463" s="453"/>
      <c r="F463" s="452"/>
      <c r="G463" s="452"/>
      <c r="H463" s="452"/>
      <c r="J463" s="456" t="s">
        <v>538</v>
      </c>
      <c r="K463" s="456"/>
      <c r="L463" s="452"/>
      <c r="M463" s="452" t="s">
        <v>539</v>
      </c>
      <c r="N463" s="452"/>
      <c r="O463" s="454"/>
    </row>
    <row r="464" ht="27.75" customHeight="1"/>
    <row r="465" spans="1:15" ht="28.5" customHeight="1">
      <c r="A465" s="183" t="s">
        <v>0</v>
      </c>
      <c r="B465" s="33"/>
      <c r="C465" s="169" t="s">
        <v>869</v>
      </c>
      <c r="D465" s="169"/>
      <c r="E465" s="327"/>
      <c r="F465" s="4"/>
      <c r="G465" s="4"/>
      <c r="H465" s="4"/>
      <c r="I465" s="4"/>
      <c r="J465" s="4"/>
      <c r="K465" s="4"/>
      <c r="L465" s="4"/>
      <c r="M465" s="4"/>
      <c r="N465" s="4"/>
      <c r="O465" s="27"/>
    </row>
    <row r="466" spans="1:15" ht="20.25">
      <c r="A466" s="6"/>
      <c r="B466" s="177" t="s">
        <v>231</v>
      </c>
      <c r="C466" s="413"/>
      <c r="D466" s="7"/>
      <c r="E466" s="317"/>
      <c r="F466" s="7"/>
      <c r="G466" s="7"/>
      <c r="H466" s="7"/>
      <c r="I466" s="8"/>
      <c r="J466" s="7"/>
      <c r="K466" s="7"/>
      <c r="L466" s="8"/>
      <c r="M466" s="7"/>
      <c r="N466" s="7"/>
      <c r="O466" s="402" t="s">
        <v>1316</v>
      </c>
    </row>
    <row r="467" spans="1:15" s="70" customFormat="1" ht="24.75" customHeight="1">
      <c r="A467" s="206"/>
      <c r="B467" s="259"/>
      <c r="C467" s="433"/>
      <c r="D467" s="242" t="s">
        <v>1462</v>
      </c>
      <c r="E467" s="360"/>
      <c r="F467" s="7"/>
      <c r="G467" s="7"/>
      <c r="H467" s="7"/>
      <c r="I467" s="7"/>
      <c r="J467" s="7"/>
      <c r="K467" s="7"/>
      <c r="L467" s="7"/>
      <c r="M467" s="7"/>
      <c r="N467" s="7"/>
      <c r="O467" s="144"/>
    </row>
    <row r="468" spans="1:15" ht="33.75" customHeight="1">
      <c r="A468" s="264" t="s">
        <v>501</v>
      </c>
      <c r="B468" s="260" t="s">
        <v>502</v>
      </c>
      <c r="C468" s="438" t="s">
        <v>1</v>
      </c>
      <c r="D468" s="260" t="s">
        <v>500</v>
      </c>
      <c r="E468" s="498" t="s">
        <v>511</v>
      </c>
      <c r="F468" s="243" t="s">
        <v>497</v>
      </c>
      <c r="G468" s="243" t="s">
        <v>498</v>
      </c>
      <c r="H468" s="243" t="s">
        <v>33</v>
      </c>
      <c r="I468" s="243" t="s">
        <v>499</v>
      </c>
      <c r="J468" s="243" t="s">
        <v>17</v>
      </c>
      <c r="K468" s="243" t="s">
        <v>18</v>
      </c>
      <c r="L468" s="499" t="s">
        <v>507</v>
      </c>
      <c r="M468" s="243" t="s">
        <v>30</v>
      </c>
      <c r="N468" s="243" t="s">
        <v>503</v>
      </c>
      <c r="O468" s="265" t="s">
        <v>19</v>
      </c>
    </row>
    <row r="469" spans="1:15" ht="27" customHeight="1">
      <c r="A469" s="266" t="s">
        <v>232</v>
      </c>
      <c r="B469" s="221"/>
      <c r="C469" s="399"/>
      <c r="D469" s="221"/>
      <c r="E469" s="367"/>
      <c r="F469" s="126"/>
      <c r="G469" s="126"/>
      <c r="H469" s="126"/>
      <c r="I469" s="126"/>
      <c r="J469" s="126"/>
      <c r="K469" s="126"/>
      <c r="L469" s="126"/>
      <c r="M469" s="221"/>
      <c r="N469" s="221"/>
      <c r="O469" s="136"/>
    </row>
    <row r="470" spans="1:15" ht="35.25" customHeight="1">
      <c r="A470" s="727">
        <v>110002</v>
      </c>
      <c r="B470" s="384" t="s">
        <v>690</v>
      </c>
      <c r="C470" s="669" t="s">
        <v>734</v>
      </c>
      <c r="D470" s="131" t="s">
        <v>409</v>
      </c>
      <c r="E470" s="353">
        <v>15</v>
      </c>
      <c r="F470" s="130">
        <v>8205</v>
      </c>
      <c r="G470" s="130">
        <v>0</v>
      </c>
      <c r="H470" s="130">
        <v>0</v>
      </c>
      <c r="I470" s="130">
        <v>0</v>
      </c>
      <c r="J470" s="130">
        <v>1205</v>
      </c>
      <c r="K470" s="130">
        <v>0</v>
      </c>
      <c r="L470" s="130">
        <v>0</v>
      </c>
      <c r="M470" s="130">
        <v>0</v>
      </c>
      <c r="N470" s="130">
        <f>F470+G470+H470+I470-J470+K470-L470+M470</f>
        <v>7000</v>
      </c>
      <c r="O470" s="133"/>
    </row>
    <row r="471" spans="1:15" ht="35.25" customHeight="1">
      <c r="A471" s="727">
        <v>1101001</v>
      </c>
      <c r="B471" s="384" t="s">
        <v>691</v>
      </c>
      <c r="C471" s="669" t="s">
        <v>735</v>
      </c>
      <c r="D471" s="131" t="s">
        <v>692</v>
      </c>
      <c r="E471" s="353">
        <v>15</v>
      </c>
      <c r="F471" s="130">
        <v>6934</v>
      </c>
      <c r="G471" s="130">
        <v>0</v>
      </c>
      <c r="H471" s="130">
        <v>0</v>
      </c>
      <c r="I471" s="130">
        <v>0</v>
      </c>
      <c r="J471" s="130">
        <v>934</v>
      </c>
      <c r="K471" s="130">
        <v>0</v>
      </c>
      <c r="L471" s="130">
        <v>0</v>
      </c>
      <c r="M471" s="130">
        <v>0</v>
      </c>
      <c r="N471" s="130">
        <f>F471+G471+H471+I471-J471+K471-L471+M471</f>
        <v>6000</v>
      </c>
      <c r="O471" s="728"/>
    </row>
    <row r="472" spans="1:15" ht="35.25" customHeight="1">
      <c r="A472" s="566">
        <v>3130104</v>
      </c>
      <c r="B472" s="497" t="s">
        <v>108</v>
      </c>
      <c r="C472" s="435" t="s">
        <v>109</v>
      </c>
      <c r="D472" s="141" t="s">
        <v>54</v>
      </c>
      <c r="E472" s="393">
        <v>15</v>
      </c>
      <c r="F472" s="497">
        <v>4214</v>
      </c>
      <c r="G472" s="497">
        <v>0</v>
      </c>
      <c r="H472" s="497">
        <v>0</v>
      </c>
      <c r="I472" s="497">
        <v>0</v>
      </c>
      <c r="J472" s="497">
        <v>383</v>
      </c>
      <c r="K472" s="497">
        <v>0</v>
      </c>
      <c r="L472" s="497">
        <v>0</v>
      </c>
      <c r="M472" s="497">
        <v>0</v>
      </c>
      <c r="N472" s="130">
        <f>F472+G472+H472+I472-J472+K472-L472+M472</f>
        <v>3831</v>
      </c>
      <c r="O472" s="142"/>
    </row>
    <row r="473" spans="1:15" ht="18.75" customHeight="1">
      <c r="A473" s="574" t="s">
        <v>70</v>
      </c>
      <c r="B473" s="1000"/>
      <c r="C473" s="577"/>
      <c r="D473" s="582"/>
      <c r="E473" s="578"/>
      <c r="F473" s="1001">
        <f aca="true" t="shared" si="79" ref="F473:N473">SUM(F470:F472)</f>
        <v>19353</v>
      </c>
      <c r="G473" s="1001">
        <f t="shared" si="79"/>
        <v>0</v>
      </c>
      <c r="H473" s="1001">
        <f t="shared" si="79"/>
        <v>0</v>
      </c>
      <c r="I473" s="1001">
        <f t="shared" si="79"/>
        <v>0</v>
      </c>
      <c r="J473" s="1001">
        <f t="shared" si="79"/>
        <v>2522</v>
      </c>
      <c r="K473" s="1001">
        <f t="shared" si="79"/>
        <v>0</v>
      </c>
      <c r="L473" s="1001">
        <f t="shared" si="79"/>
        <v>0</v>
      </c>
      <c r="M473" s="1001">
        <f t="shared" si="79"/>
        <v>0</v>
      </c>
      <c r="N473" s="1001">
        <f t="shared" si="79"/>
        <v>16831</v>
      </c>
      <c r="O473" s="580"/>
    </row>
    <row r="474" spans="1:15" ht="27" customHeight="1">
      <c r="A474" s="266" t="s">
        <v>233</v>
      </c>
      <c r="B474" s="266" t="s">
        <v>233</v>
      </c>
      <c r="C474" s="399"/>
      <c r="D474" s="135"/>
      <c r="E474" s="354"/>
      <c r="F474" s="221"/>
      <c r="G474" s="221"/>
      <c r="H474" s="221"/>
      <c r="I474" s="221"/>
      <c r="J474" s="221"/>
      <c r="K474" s="221"/>
      <c r="L474" s="221"/>
      <c r="M474" s="221"/>
      <c r="N474" s="221"/>
      <c r="O474" s="136"/>
    </row>
    <row r="475" spans="1:15" ht="35.25" customHeight="1">
      <c r="A475" s="129">
        <v>8100204</v>
      </c>
      <c r="B475" s="262" t="s">
        <v>213</v>
      </c>
      <c r="C475" s="396" t="s">
        <v>214</v>
      </c>
      <c r="D475" s="131" t="s">
        <v>10</v>
      </c>
      <c r="E475" s="353">
        <v>15</v>
      </c>
      <c r="F475" s="262">
        <v>3354</v>
      </c>
      <c r="G475" s="262">
        <v>1000</v>
      </c>
      <c r="H475" s="262">
        <v>0</v>
      </c>
      <c r="I475" s="262">
        <v>0</v>
      </c>
      <c r="J475" s="262">
        <v>136</v>
      </c>
      <c r="K475" s="262">
        <v>0</v>
      </c>
      <c r="L475" s="262">
        <v>0</v>
      </c>
      <c r="M475" s="262">
        <v>0</v>
      </c>
      <c r="N475" s="130">
        <f aca="true" t="shared" si="80" ref="N475:N484">F475+G475+H475+I475-J475+K475-L475+M475</f>
        <v>4218</v>
      </c>
      <c r="O475" s="133"/>
    </row>
    <row r="476" spans="1:15" ht="35.25" customHeight="1">
      <c r="A476" s="129">
        <v>11100206</v>
      </c>
      <c r="B476" s="262" t="s">
        <v>458</v>
      </c>
      <c r="C476" s="396" t="s">
        <v>459</v>
      </c>
      <c r="D476" s="131" t="s">
        <v>10</v>
      </c>
      <c r="E476" s="353">
        <v>15</v>
      </c>
      <c r="F476" s="262">
        <v>2621</v>
      </c>
      <c r="G476" s="262">
        <v>1000</v>
      </c>
      <c r="H476" s="262">
        <v>0</v>
      </c>
      <c r="I476" s="262">
        <v>0</v>
      </c>
      <c r="J476" s="262">
        <v>21</v>
      </c>
      <c r="K476" s="262">
        <v>0</v>
      </c>
      <c r="L476" s="262">
        <v>0</v>
      </c>
      <c r="M476" s="262">
        <v>0</v>
      </c>
      <c r="N476" s="130">
        <f t="shared" si="80"/>
        <v>3600</v>
      </c>
      <c r="O476" s="133"/>
    </row>
    <row r="477" spans="1:15" ht="35.25" customHeight="1">
      <c r="A477" s="129">
        <v>11100207</v>
      </c>
      <c r="B477" s="262" t="s">
        <v>47</v>
      </c>
      <c r="C477" s="396" t="s">
        <v>495</v>
      </c>
      <c r="D477" s="261" t="s">
        <v>11</v>
      </c>
      <c r="E477" s="353">
        <v>15</v>
      </c>
      <c r="F477" s="262">
        <v>2509</v>
      </c>
      <c r="G477" s="262">
        <v>0</v>
      </c>
      <c r="H477" s="262">
        <v>0</v>
      </c>
      <c r="I477" s="262">
        <v>0</v>
      </c>
      <c r="J477" s="262">
        <v>9</v>
      </c>
      <c r="K477" s="262">
        <v>0</v>
      </c>
      <c r="L477" s="262">
        <v>0</v>
      </c>
      <c r="M477" s="262">
        <v>0</v>
      </c>
      <c r="N477" s="130">
        <f t="shared" si="80"/>
        <v>2500</v>
      </c>
      <c r="O477" s="312"/>
    </row>
    <row r="478" spans="1:15" ht="35.25" customHeight="1">
      <c r="A478" s="129">
        <v>11100208</v>
      </c>
      <c r="B478" s="262" t="s">
        <v>238</v>
      </c>
      <c r="C478" s="396" t="s">
        <v>239</v>
      </c>
      <c r="D478" s="131" t="s">
        <v>9</v>
      </c>
      <c r="E478" s="353">
        <v>15</v>
      </c>
      <c r="F478" s="262">
        <v>2746</v>
      </c>
      <c r="G478" s="262">
        <v>1000</v>
      </c>
      <c r="H478" s="262">
        <v>0</v>
      </c>
      <c r="I478" s="262">
        <v>0</v>
      </c>
      <c r="J478" s="262">
        <v>49</v>
      </c>
      <c r="K478" s="262">
        <v>0</v>
      </c>
      <c r="L478" s="262">
        <v>0</v>
      </c>
      <c r="M478" s="262">
        <v>0</v>
      </c>
      <c r="N478" s="130">
        <f t="shared" si="80"/>
        <v>3697</v>
      </c>
      <c r="O478" s="133"/>
    </row>
    <row r="479" spans="1:15" ht="35.25" customHeight="1">
      <c r="A479" s="129">
        <v>11100301</v>
      </c>
      <c r="B479" s="262" t="s">
        <v>242</v>
      </c>
      <c r="C479" s="396" t="s">
        <v>243</v>
      </c>
      <c r="D479" s="131" t="s">
        <v>9</v>
      </c>
      <c r="E479" s="353">
        <v>15</v>
      </c>
      <c r="F479" s="262">
        <v>2372</v>
      </c>
      <c r="G479" s="262">
        <v>0</v>
      </c>
      <c r="H479" s="262">
        <v>0</v>
      </c>
      <c r="I479" s="262">
        <v>0</v>
      </c>
      <c r="J479" s="262">
        <v>0</v>
      </c>
      <c r="K479" s="262">
        <v>6</v>
      </c>
      <c r="L479" s="262">
        <v>0</v>
      </c>
      <c r="M479" s="262">
        <v>0</v>
      </c>
      <c r="N479" s="130">
        <f t="shared" si="80"/>
        <v>2378</v>
      </c>
      <c r="O479" s="133"/>
    </row>
    <row r="480" spans="1:15" ht="35.25" customHeight="1">
      <c r="A480" s="129">
        <v>11100306</v>
      </c>
      <c r="B480" s="262" t="s">
        <v>244</v>
      </c>
      <c r="C480" s="396" t="s">
        <v>245</v>
      </c>
      <c r="D480" s="131" t="s">
        <v>9</v>
      </c>
      <c r="E480" s="353">
        <v>15</v>
      </c>
      <c r="F480" s="262">
        <v>1993</v>
      </c>
      <c r="G480" s="262">
        <v>1000</v>
      </c>
      <c r="H480" s="262">
        <v>0</v>
      </c>
      <c r="I480" s="262">
        <v>0</v>
      </c>
      <c r="J480" s="262">
        <v>0</v>
      </c>
      <c r="K480" s="262">
        <v>72</v>
      </c>
      <c r="L480" s="262">
        <v>0</v>
      </c>
      <c r="M480" s="262">
        <v>0</v>
      </c>
      <c r="N480" s="130">
        <f t="shared" si="80"/>
        <v>3065</v>
      </c>
      <c r="O480" s="133"/>
    </row>
    <row r="481" spans="1:15" ht="35.25" customHeight="1">
      <c r="A481" s="129">
        <v>11100307</v>
      </c>
      <c r="B481" s="262" t="s">
        <v>246</v>
      </c>
      <c r="C481" s="396" t="s">
        <v>247</v>
      </c>
      <c r="D481" s="131" t="s">
        <v>11</v>
      </c>
      <c r="E481" s="353">
        <v>15</v>
      </c>
      <c r="F481" s="262">
        <v>1837</v>
      </c>
      <c r="G481" s="262">
        <v>0</v>
      </c>
      <c r="H481" s="262">
        <v>0</v>
      </c>
      <c r="I481" s="262">
        <v>0</v>
      </c>
      <c r="J481" s="262">
        <v>0</v>
      </c>
      <c r="K481" s="262">
        <v>82</v>
      </c>
      <c r="L481" s="262">
        <v>0</v>
      </c>
      <c r="M481" s="262">
        <v>0</v>
      </c>
      <c r="N481" s="130">
        <f t="shared" si="80"/>
        <v>1919</v>
      </c>
      <c r="O481" s="133"/>
    </row>
    <row r="482" spans="1:15" ht="35.25" customHeight="1">
      <c r="A482" s="129">
        <v>11100308</v>
      </c>
      <c r="B482" s="130" t="s">
        <v>248</v>
      </c>
      <c r="C482" s="396" t="s">
        <v>249</v>
      </c>
      <c r="D482" s="131" t="s">
        <v>11</v>
      </c>
      <c r="E482" s="353">
        <v>15</v>
      </c>
      <c r="F482" s="130">
        <v>1837</v>
      </c>
      <c r="G482" s="130">
        <v>0</v>
      </c>
      <c r="H482" s="130">
        <v>0</v>
      </c>
      <c r="I482" s="130">
        <v>0</v>
      </c>
      <c r="J482" s="130">
        <v>0</v>
      </c>
      <c r="K482" s="130">
        <v>82</v>
      </c>
      <c r="L482" s="130">
        <v>0</v>
      </c>
      <c r="M482" s="130">
        <v>0</v>
      </c>
      <c r="N482" s="130">
        <f t="shared" si="80"/>
        <v>1919</v>
      </c>
      <c r="O482" s="133"/>
    </row>
    <row r="483" spans="1:15" ht="35.25" customHeight="1">
      <c r="A483" s="129">
        <v>11100310</v>
      </c>
      <c r="B483" s="130" t="s">
        <v>250</v>
      </c>
      <c r="C483" s="396" t="s">
        <v>251</v>
      </c>
      <c r="D483" s="131" t="s">
        <v>10</v>
      </c>
      <c r="E483" s="353">
        <v>15</v>
      </c>
      <c r="F483" s="130">
        <v>2113</v>
      </c>
      <c r="G483" s="130">
        <v>0</v>
      </c>
      <c r="H483" s="130">
        <v>0</v>
      </c>
      <c r="I483" s="130">
        <v>0</v>
      </c>
      <c r="J483" s="130">
        <v>0</v>
      </c>
      <c r="K483" s="130">
        <v>63</v>
      </c>
      <c r="L483" s="130">
        <v>0</v>
      </c>
      <c r="M483" s="130">
        <v>0</v>
      </c>
      <c r="N483" s="130">
        <f t="shared" si="80"/>
        <v>2176</v>
      </c>
      <c r="O483" s="133"/>
    </row>
    <row r="484" spans="1:15" ht="33" customHeight="1">
      <c r="A484" s="129">
        <v>11100313</v>
      </c>
      <c r="B484" s="130" t="s">
        <v>252</v>
      </c>
      <c r="C484" s="396" t="s">
        <v>253</v>
      </c>
      <c r="D484" s="131" t="s">
        <v>10</v>
      </c>
      <c r="E484" s="353">
        <v>15</v>
      </c>
      <c r="F484" s="130">
        <v>2325</v>
      </c>
      <c r="G484" s="130">
        <v>0</v>
      </c>
      <c r="H484" s="130">
        <v>0</v>
      </c>
      <c r="I484" s="130">
        <v>0</v>
      </c>
      <c r="J484" s="130">
        <v>0</v>
      </c>
      <c r="K484" s="130">
        <v>26</v>
      </c>
      <c r="L484" s="130">
        <v>0</v>
      </c>
      <c r="M484" s="130">
        <v>0</v>
      </c>
      <c r="N484" s="130">
        <f t="shared" si="80"/>
        <v>2351</v>
      </c>
      <c r="O484" s="133"/>
    </row>
    <row r="485" spans="1:15" s="220" customFormat="1" ht="18" hidden="1">
      <c r="A485" s="171"/>
      <c r="B485" s="263" t="s">
        <v>427</v>
      </c>
      <c r="C485" s="437"/>
      <c r="D485" s="172"/>
      <c r="E485" s="369"/>
      <c r="F485" s="263">
        <f aca="true" t="shared" si="81" ref="F485:N485">SUM(F475:F484)</f>
        <v>23707</v>
      </c>
      <c r="G485" s="263">
        <f t="shared" si="81"/>
        <v>4000</v>
      </c>
      <c r="H485" s="263">
        <f t="shared" si="81"/>
        <v>0</v>
      </c>
      <c r="I485" s="263">
        <f t="shared" si="81"/>
        <v>0</v>
      </c>
      <c r="J485" s="263">
        <f t="shared" si="81"/>
        <v>215</v>
      </c>
      <c r="K485" s="263">
        <f t="shared" si="81"/>
        <v>331</v>
      </c>
      <c r="L485" s="263">
        <f t="shared" si="81"/>
        <v>0</v>
      </c>
      <c r="M485" s="263">
        <f t="shared" si="81"/>
        <v>0</v>
      </c>
      <c r="N485" s="263">
        <f t="shared" si="81"/>
        <v>27823</v>
      </c>
      <c r="O485" s="173"/>
    </row>
    <row r="486" spans="1:15" ht="20.25" customHeight="1">
      <c r="A486" s="227"/>
      <c r="B486" s="228" t="s">
        <v>31</v>
      </c>
      <c r="C486" s="431"/>
      <c r="D486" s="267"/>
      <c r="E486" s="370"/>
      <c r="F486" s="267">
        <f aca="true" t="shared" si="82" ref="F486:N486">F473+F485</f>
        <v>43060</v>
      </c>
      <c r="G486" s="267">
        <f t="shared" si="82"/>
        <v>4000</v>
      </c>
      <c r="H486" s="267">
        <f t="shared" si="82"/>
        <v>0</v>
      </c>
      <c r="I486" s="267">
        <f t="shared" si="82"/>
        <v>0</v>
      </c>
      <c r="J486" s="267">
        <f t="shared" si="82"/>
        <v>2737</v>
      </c>
      <c r="K486" s="267">
        <f t="shared" si="82"/>
        <v>331</v>
      </c>
      <c r="L486" s="267">
        <f t="shared" si="82"/>
        <v>0</v>
      </c>
      <c r="M486" s="267">
        <f t="shared" si="82"/>
        <v>0</v>
      </c>
      <c r="N486" s="267">
        <f t="shared" si="82"/>
        <v>44654</v>
      </c>
      <c r="O486" s="231"/>
    </row>
    <row r="487" spans="1:15" s="187" customFormat="1" ht="17.25" customHeight="1">
      <c r="A487" s="451"/>
      <c r="B487" s="452"/>
      <c r="C487" s="452"/>
      <c r="D487" s="452" t="s">
        <v>540</v>
      </c>
      <c r="E487" s="453"/>
      <c r="F487" s="452"/>
      <c r="G487" s="452"/>
      <c r="H487" s="452"/>
      <c r="J487" s="457" t="s">
        <v>541</v>
      </c>
      <c r="K487" s="452"/>
      <c r="L487" s="452"/>
      <c r="M487" s="457"/>
      <c r="N487" s="452" t="s">
        <v>541</v>
      </c>
      <c r="O487" s="454"/>
    </row>
    <row r="488" spans="1:15" s="187" customFormat="1" ht="8.25" customHeight="1">
      <c r="A488" s="451"/>
      <c r="B488" s="452"/>
      <c r="C488" s="452"/>
      <c r="D488" s="452"/>
      <c r="E488" s="453"/>
      <c r="F488" s="452"/>
      <c r="G488" s="452"/>
      <c r="H488" s="452"/>
      <c r="J488" s="457"/>
      <c r="K488" s="452"/>
      <c r="L488" s="451"/>
      <c r="M488" s="457"/>
      <c r="N488" s="452"/>
      <c r="O488" s="455"/>
    </row>
    <row r="489" spans="1:15" ht="18" customHeight="1">
      <c r="A489" s="451" t="s">
        <v>549</v>
      </c>
      <c r="B489" s="452"/>
      <c r="C489" s="452" t="s">
        <v>829</v>
      </c>
      <c r="D489" s="452"/>
      <c r="E489" s="453"/>
      <c r="F489" s="452"/>
      <c r="G489" s="452"/>
      <c r="H489" s="452"/>
      <c r="J489" s="457" t="s">
        <v>629</v>
      </c>
      <c r="K489" s="452"/>
      <c r="L489" s="451"/>
      <c r="M489" s="452" t="s">
        <v>630</v>
      </c>
      <c r="N489" s="452"/>
      <c r="O489" s="455"/>
    </row>
    <row r="490" spans="1:15" ht="12.75" customHeight="1">
      <c r="A490" s="451"/>
      <c r="B490" s="452"/>
      <c r="C490" s="452" t="s">
        <v>831</v>
      </c>
      <c r="D490" s="452"/>
      <c r="E490" s="453"/>
      <c r="F490" s="452"/>
      <c r="G490" s="452"/>
      <c r="H490" s="452"/>
      <c r="J490" s="456" t="s">
        <v>538</v>
      </c>
      <c r="K490" s="452"/>
      <c r="L490" s="452"/>
      <c r="M490" s="452" t="s">
        <v>539</v>
      </c>
      <c r="N490" s="452"/>
      <c r="O490" s="454"/>
    </row>
    <row r="491" spans="1:15" ht="23.25" customHeight="1">
      <c r="A491" s="183" t="s">
        <v>0</v>
      </c>
      <c r="B491" s="33"/>
      <c r="C491" s="169" t="s">
        <v>869</v>
      </c>
      <c r="D491" s="169"/>
      <c r="E491" s="327"/>
      <c r="F491" s="4"/>
      <c r="G491" s="4"/>
      <c r="H491" s="4"/>
      <c r="I491" s="4"/>
      <c r="J491" s="4"/>
      <c r="K491" s="4"/>
      <c r="L491" s="4"/>
      <c r="M491" s="4"/>
      <c r="N491" s="4"/>
      <c r="O491" s="412" t="s">
        <v>1317</v>
      </c>
    </row>
    <row r="492" spans="1:15" ht="19.5" customHeight="1">
      <c r="A492" s="6"/>
      <c r="B492" s="177" t="s">
        <v>231</v>
      </c>
      <c r="C492" s="413"/>
      <c r="D492" s="7"/>
      <c r="E492" s="317"/>
      <c r="F492" s="7"/>
      <c r="G492" s="7"/>
      <c r="H492" s="7"/>
      <c r="I492" s="8"/>
      <c r="J492" s="7"/>
      <c r="K492" s="7"/>
      <c r="L492" s="8"/>
      <c r="M492" s="7"/>
      <c r="N492" s="7"/>
      <c r="O492" s="144"/>
    </row>
    <row r="493" spans="1:15" s="70" customFormat="1" ht="21" customHeight="1">
      <c r="A493" s="206"/>
      <c r="B493" s="259"/>
      <c r="C493" s="433"/>
      <c r="D493" s="242" t="s">
        <v>1462</v>
      </c>
      <c r="E493" s="360"/>
      <c r="F493" s="7"/>
      <c r="G493" s="7"/>
      <c r="H493" s="7"/>
      <c r="I493" s="7"/>
      <c r="J493" s="7"/>
      <c r="K493" s="7"/>
      <c r="L493" s="7"/>
      <c r="M493" s="7"/>
      <c r="N493" s="7"/>
      <c r="O493" s="144"/>
    </row>
    <row r="494" spans="1:15" s="37" customFormat="1" ht="25.5" customHeight="1">
      <c r="A494" s="264" t="s">
        <v>501</v>
      </c>
      <c r="B494" s="260" t="s">
        <v>502</v>
      </c>
      <c r="C494" s="438" t="s">
        <v>1</v>
      </c>
      <c r="D494" s="260" t="s">
        <v>500</v>
      </c>
      <c r="E494" s="366" t="s">
        <v>511</v>
      </c>
      <c r="F494" s="243" t="s">
        <v>497</v>
      </c>
      <c r="G494" s="243" t="s">
        <v>498</v>
      </c>
      <c r="H494" s="243" t="s">
        <v>33</v>
      </c>
      <c r="I494" s="243" t="s">
        <v>499</v>
      </c>
      <c r="J494" s="243" t="s">
        <v>17</v>
      </c>
      <c r="K494" s="243" t="s">
        <v>18</v>
      </c>
      <c r="L494" s="243" t="s">
        <v>16</v>
      </c>
      <c r="M494" s="243" t="s">
        <v>30</v>
      </c>
      <c r="N494" s="243" t="s">
        <v>503</v>
      </c>
      <c r="O494" s="265" t="s">
        <v>19</v>
      </c>
    </row>
    <row r="495" spans="1:15" ht="24" customHeight="1">
      <c r="A495" s="266" t="s">
        <v>233</v>
      </c>
      <c r="B495" s="268"/>
      <c r="C495" s="439"/>
      <c r="D495" s="269"/>
      <c r="E495" s="371"/>
      <c r="F495" s="270"/>
      <c r="G495" s="305"/>
      <c r="H495" s="306"/>
      <c r="I495" s="307"/>
      <c r="J495" s="308"/>
      <c r="K495" s="272"/>
      <c r="L495" s="307"/>
      <c r="M495" s="272"/>
      <c r="N495" s="271"/>
      <c r="O495" s="279"/>
    </row>
    <row r="496" spans="1:15" ht="33" customHeight="1">
      <c r="A496" s="129">
        <v>11100314</v>
      </c>
      <c r="B496" s="130" t="s">
        <v>254</v>
      </c>
      <c r="C496" s="396" t="s">
        <v>255</v>
      </c>
      <c r="D496" s="131" t="s">
        <v>10</v>
      </c>
      <c r="E496" s="353">
        <v>15</v>
      </c>
      <c r="F496" s="130">
        <v>1837</v>
      </c>
      <c r="G496" s="130">
        <v>0</v>
      </c>
      <c r="H496" s="130">
        <v>0</v>
      </c>
      <c r="I496" s="130">
        <v>0</v>
      </c>
      <c r="J496" s="130">
        <v>0</v>
      </c>
      <c r="K496" s="130">
        <v>82</v>
      </c>
      <c r="L496" s="130">
        <v>0</v>
      </c>
      <c r="M496" s="130">
        <v>0</v>
      </c>
      <c r="N496" s="130">
        <f aca="true" t="shared" si="83" ref="N496:N510">F496+G496+H496+I496-J496+K496-L496+M496</f>
        <v>1919</v>
      </c>
      <c r="O496" s="133"/>
    </row>
    <row r="497" spans="1:15" ht="33" customHeight="1">
      <c r="A497" s="129">
        <v>11100315</v>
      </c>
      <c r="B497" s="130" t="s">
        <v>256</v>
      </c>
      <c r="C497" s="396" t="s">
        <v>257</v>
      </c>
      <c r="D497" s="131" t="s">
        <v>10</v>
      </c>
      <c r="E497" s="353">
        <v>15</v>
      </c>
      <c r="F497" s="130">
        <v>1837</v>
      </c>
      <c r="G497" s="130">
        <v>0</v>
      </c>
      <c r="H497" s="130">
        <v>0</v>
      </c>
      <c r="I497" s="130">
        <v>0</v>
      </c>
      <c r="J497" s="130">
        <v>0</v>
      </c>
      <c r="K497" s="130">
        <v>82</v>
      </c>
      <c r="L497" s="130">
        <v>0</v>
      </c>
      <c r="M497" s="130">
        <v>0</v>
      </c>
      <c r="N497" s="130">
        <f t="shared" si="83"/>
        <v>1919</v>
      </c>
      <c r="O497" s="133"/>
    </row>
    <row r="498" spans="1:15" ht="33" customHeight="1">
      <c r="A498" s="129">
        <v>11100317</v>
      </c>
      <c r="B498" s="130" t="s">
        <v>258</v>
      </c>
      <c r="C498" s="396" t="s">
        <v>259</v>
      </c>
      <c r="D498" s="131" t="s">
        <v>10</v>
      </c>
      <c r="E498" s="353">
        <v>15</v>
      </c>
      <c r="F498" s="130">
        <v>2031</v>
      </c>
      <c r="G498" s="130">
        <v>1350</v>
      </c>
      <c r="H498" s="130">
        <v>0</v>
      </c>
      <c r="I498" s="130">
        <v>0</v>
      </c>
      <c r="J498" s="130">
        <v>0</v>
      </c>
      <c r="K498" s="130">
        <v>70</v>
      </c>
      <c r="L498" s="130">
        <v>0</v>
      </c>
      <c r="M498" s="130">
        <v>0</v>
      </c>
      <c r="N498" s="130">
        <f t="shared" si="83"/>
        <v>3451</v>
      </c>
      <c r="O498" s="133"/>
    </row>
    <row r="499" spans="1:15" ht="33" customHeight="1">
      <c r="A499" s="129">
        <v>11100318</v>
      </c>
      <c r="B499" s="130" t="s">
        <v>260</v>
      </c>
      <c r="C499" s="396" t="s">
        <v>261</v>
      </c>
      <c r="D499" s="131" t="s">
        <v>10</v>
      </c>
      <c r="E499" s="353">
        <v>15</v>
      </c>
      <c r="F499" s="130">
        <v>1837</v>
      </c>
      <c r="G499" s="130">
        <v>0</v>
      </c>
      <c r="H499" s="130">
        <v>0</v>
      </c>
      <c r="I499" s="130">
        <v>0</v>
      </c>
      <c r="J499" s="130">
        <v>0</v>
      </c>
      <c r="K499" s="130">
        <v>82</v>
      </c>
      <c r="L499" s="130">
        <v>0</v>
      </c>
      <c r="M499" s="130">
        <v>0</v>
      </c>
      <c r="N499" s="130">
        <f t="shared" si="83"/>
        <v>1919</v>
      </c>
      <c r="O499" s="133"/>
    </row>
    <row r="500" spans="1:15" ht="33" customHeight="1">
      <c r="A500" s="129">
        <v>11100319</v>
      </c>
      <c r="B500" s="130" t="s">
        <v>262</v>
      </c>
      <c r="C500" s="396" t="s">
        <v>263</v>
      </c>
      <c r="D500" s="131" t="s">
        <v>11</v>
      </c>
      <c r="E500" s="353">
        <v>15</v>
      </c>
      <c r="F500" s="130">
        <v>2862</v>
      </c>
      <c r="G500" s="130">
        <v>0</v>
      </c>
      <c r="H500" s="130">
        <v>0</v>
      </c>
      <c r="I500" s="130">
        <v>0</v>
      </c>
      <c r="J500" s="130">
        <v>62</v>
      </c>
      <c r="K500" s="130">
        <v>0</v>
      </c>
      <c r="L500" s="130">
        <v>0</v>
      </c>
      <c r="M500" s="130">
        <v>0</v>
      </c>
      <c r="N500" s="130">
        <f t="shared" si="83"/>
        <v>2800</v>
      </c>
      <c r="O500" s="133"/>
    </row>
    <row r="501" spans="1:15" ht="33" customHeight="1">
      <c r="A501" s="129">
        <v>11100320</v>
      </c>
      <c r="B501" s="130" t="s">
        <v>264</v>
      </c>
      <c r="C501" s="396" t="s">
        <v>265</v>
      </c>
      <c r="D501" s="131" t="s">
        <v>10</v>
      </c>
      <c r="E501" s="353">
        <v>15</v>
      </c>
      <c r="F501" s="130">
        <v>1837</v>
      </c>
      <c r="G501" s="130">
        <v>1000</v>
      </c>
      <c r="H501" s="130">
        <v>0</v>
      </c>
      <c r="I501" s="130">
        <v>0</v>
      </c>
      <c r="J501" s="130">
        <v>0</v>
      </c>
      <c r="K501" s="130">
        <v>82</v>
      </c>
      <c r="L501" s="130">
        <v>0</v>
      </c>
      <c r="M501" s="130">
        <v>0</v>
      </c>
      <c r="N501" s="130">
        <f t="shared" si="83"/>
        <v>2919</v>
      </c>
      <c r="O501" s="133"/>
    </row>
    <row r="502" spans="1:15" ht="33" customHeight="1">
      <c r="A502" s="129">
        <v>11100321</v>
      </c>
      <c r="B502" s="130" t="s">
        <v>266</v>
      </c>
      <c r="C502" s="396" t="s">
        <v>267</v>
      </c>
      <c r="D502" s="131" t="s">
        <v>11</v>
      </c>
      <c r="E502" s="353">
        <v>15</v>
      </c>
      <c r="F502" s="130">
        <v>1837</v>
      </c>
      <c r="G502" s="130">
        <v>0</v>
      </c>
      <c r="H502" s="130">
        <v>0</v>
      </c>
      <c r="I502" s="130">
        <v>0</v>
      </c>
      <c r="J502" s="130">
        <v>0</v>
      </c>
      <c r="K502" s="130">
        <v>82</v>
      </c>
      <c r="L502" s="130">
        <v>0</v>
      </c>
      <c r="M502" s="130">
        <v>0</v>
      </c>
      <c r="N502" s="130">
        <f t="shared" si="83"/>
        <v>1919</v>
      </c>
      <c r="O502" s="133"/>
    </row>
    <row r="503" spans="1:15" ht="33" customHeight="1">
      <c r="A503" s="129">
        <v>11100322</v>
      </c>
      <c r="B503" s="130" t="s">
        <v>268</v>
      </c>
      <c r="C503" s="396" t="s">
        <v>269</v>
      </c>
      <c r="D503" s="131" t="s">
        <v>11</v>
      </c>
      <c r="E503" s="353">
        <v>15</v>
      </c>
      <c r="F503" s="130">
        <v>1837</v>
      </c>
      <c r="G503" s="130">
        <v>0</v>
      </c>
      <c r="H503" s="130">
        <v>0</v>
      </c>
      <c r="I503" s="130">
        <v>0</v>
      </c>
      <c r="J503" s="130">
        <v>0</v>
      </c>
      <c r="K503" s="130">
        <v>82</v>
      </c>
      <c r="L503" s="130">
        <v>0</v>
      </c>
      <c r="M503" s="130">
        <v>0</v>
      </c>
      <c r="N503" s="130">
        <f t="shared" si="83"/>
        <v>1919</v>
      </c>
      <c r="O503" s="133"/>
    </row>
    <row r="504" spans="1:15" ht="33" customHeight="1">
      <c r="A504" s="129">
        <v>11100325</v>
      </c>
      <c r="B504" s="130" t="s">
        <v>271</v>
      </c>
      <c r="C504" s="396" t="s">
        <v>272</v>
      </c>
      <c r="D504" s="131" t="s">
        <v>10</v>
      </c>
      <c r="E504" s="353">
        <v>15</v>
      </c>
      <c r="F504" s="130">
        <v>2509</v>
      </c>
      <c r="G504" s="130">
        <v>850</v>
      </c>
      <c r="H504" s="130">
        <v>0</v>
      </c>
      <c r="I504" s="130">
        <v>0</v>
      </c>
      <c r="J504" s="130">
        <v>9</v>
      </c>
      <c r="K504" s="130">
        <v>0</v>
      </c>
      <c r="L504" s="130">
        <v>350</v>
      </c>
      <c r="M504" s="130">
        <v>0</v>
      </c>
      <c r="N504" s="130">
        <f t="shared" si="83"/>
        <v>3000</v>
      </c>
      <c r="O504" s="133"/>
    </row>
    <row r="505" spans="1:15" ht="33" customHeight="1">
      <c r="A505" s="129">
        <v>11100326</v>
      </c>
      <c r="B505" s="130" t="s">
        <v>273</v>
      </c>
      <c r="C505" s="396" t="s">
        <v>274</v>
      </c>
      <c r="D505" s="131" t="s">
        <v>10</v>
      </c>
      <c r="E505" s="353">
        <v>15</v>
      </c>
      <c r="F505" s="130">
        <v>1837</v>
      </c>
      <c r="G505" s="130">
        <v>0</v>
      </c>
      <c r="H505" s="130">
        <v>0</v>
      </c>
      <c r="I505" s="130">
        <v>0</v>
      </c>
      <c r="J505" s="130">
        <v>0</v>
      </c>
      <c r="K505" s="130">
        <v>82</v>
      </c>
      <c r="L505" s="130">
        <v>0</v>
      </c>
      <c r="M505" s="130">
        <v>0</v>
      </c>
      <c r="N505" s="130">
        <f t="shared" si="83"/>
        <v>1919</v>
      </c>
      <c r="O505" s="133"/>
    </row>
    <row r="506" spans="1:15" ht="33" customHeight="1">
      <c r="A506" s="129">
        <v>11100329</v>
      </c>
      <c r="B506" s="130" t="s">
        <v>275</v>
      </c>
      <c r="C506" s="396" t="s">
        <v>467</v>
      </c>
      <c r="D506" s="447" t="s">
        <v>285</v>
      </c>
      <c r="E506" s="353">
        <v>15</v>
      </c>
      <c r="F506" s="130">
        <v>2995</v>
      </c>
      <c r="G506" s="130">
        <v>1190</v>
      </c>
      <c r="H506" s="130">
        <v>0</v>
      </c>
      <c r="I506" s="130">
        <v>0</v>
      </c>
      <c r="J506" s="130">
        <v>76</v>
      </c>
      <c r="K506" s="130">
        <v>0</v>
      </c>
      <c r="L506" s="130">
        <v>0</v>
      </c>
      <c r="M506" s="130">
        <v>0</v>
      </c>
      <c r="N506" s="130">
        <f t="shared" si="83"/>
        <v>4109</v>
      </c>
      <c r="O506" s="133"/>
    </row>
    <row r="507" spans="1:15" ht="33" customHeight="1">
      <c r="A507" s="129">
        <v>11100402</v>
      </c>
      <c r="B507" s="384" t="s">
        <v>276</v>
      </c>
      <c r="C507" s="396" t="s">
        <v>277</v>
      </c>
      <c r="D507" s="131" t="s">
        <v>11</v>
      </c>
      <c r="E507" s="353">
        <v>15</v>
      </c>
      <c r="F507" s="130">
        <v>2046</v>
      </c>
      <c r="G507" s="130">
        <v>0</v>
      </c>
      <c r="H507" s="130">
        <v>0</v>
      </c>
      <c r="I507" s="130">
        <v>0</v>
      </c>
      <c r="J507" s="130">
        <v>0</v>
      </c>
      <c r="K507" s="130">
        <v>69</v>
      </c>
      <c r="L507" s="130">
        <v>0</v>
      </c>
      <c r="M507" s="130">
        <v>0</v>
      </c>
      <c r="N507" s="130">
        <f t="shared" si="83"/>
        <v>2115</v>
      </c>
      <c r="O507" s="133"/>
    </row>
    <row r="508" spans="1:15" ht="33" customHeight="1">
      <c r="A508" s="129">
        <v>11100406</v>
      </c>
      <c r="B508" s="262" t="s">
        <v>278</v>
      </c>
      <c r="C508" s="396" t="s">
        <v>279</v>
      </c>
      <c r="D508" s="261" t="s">
        <v>11</v>
      </c>
      <c r="E508" s="353">
        <v>15</v>
      </c>
      <c r="F508" s="262">
        <v>1747</v>
      </c>
      <c r="G508" s="262">
        <v>0</v>
      </c>
      <c r="H508" s="262">
        <v>0</v>
      </c>
      <c r="I508" s="262">
        <v>0</v>
      </c>
      <c r="J508" s="262">
        <v>0</v>
      </c>
      <c r="K508" s="262">
        <v>88</v>
      </c>
      <c r="L508" s="262">
        <v>0</v>
      </c>
      <c r="M508" s="262">
        <v>0</v>
      </c>
      <c r="N508" s="130">
        <f t="shared" si="83"/>
        <v>1835</v>
      </c>
      <c r="O508" s="133"/>
    </row>
    <row r="509" spans="1:15" s="23" customFormat="1" ht="33" customHeight="1">
      <c r="A509" s="129">
        <v>11100501</v>
      </c>
      <c r="B509" s="262" t="s">
        <v>283</v>
      </c>
      <c r="C509" s="396" t="s">
        <v>284</v>
      </c>
      <c r="D509" s="261" t="s">
        <v>10</v>
      </c>
      <c r="E509" s="368">
        <v>15</v>
      </c>
      <c r="F509" s="262">
        <v>2091</v>
      </c>
      <c r="G509" s="262">
        <v>1000</v>
      </c>
      <c r="H509" s="262">
        <v>0</v>
      </c>
      <c r="I509" s="262">
        <v>0</v>
      </c>
      <c r="J509" s="262">
        <v>0</v>
      </c>
      <c r="K509" s="262">
        <v>65</v>
      </c>
      <c r="L509" s="262">
        <v>0</v>
      </c>
      <c r="M509" s="262">
        <v>0</v>
      </c>
      <c r="N509" s="130">
        <f t="shared" si="83"/>
        <v>3156</v>
      </c>
      <c r="O509" s="133"/>
    </row>
    <row r="510" spans="1:15" ht="33" customHeight="1">
      <c r="A510" s="129">
        <v>11100503</v>
      </c>
      <c r="B510" s="130" t="s">
        <v>868</v>
      </c>
      <c r="C510" s="396" t="s">
        <v>288</v>
      </c>
      <c r="D510" s="261" t="s">
        <v>11</v>
      </c>
      <c r="E510" s="368">
        <v>15</v>
      </c>
      <c r="F510" s="262">
        <v>2091</v>
      </c>
      <c r="G510" s="262">
        <v>0</v>
      </c>
      <c r="H510" s="262">
        <v>0</v>
      </c>
      <c r="I510" s="262">
        <v>0</v>
      </c>
      <c r="J510" s="262">
        <v>0</v>
      </c>
      <c r="K510" s="262">
        <v>65</v>
      </c>
      <c r="L510" s="262">
        <v>0</v>
      </c>
      <c r="M510" s="262">
        <v>0</v>
      </c>
      <c r="N510" s="130">
        <f t="shared" si="83"/>
        <v>2156</v>
      </c>
      <c r="O510" s="133"/>
    </row>
    <row r="511" spans="1:15" ht="16.5" customHeight="1">
      <c r="A511" s="485"/>
      <c r="B511" s="228" t="s">
        <v>31</v>
      </c>
      <c r="C511" s="431"/>
      <c r="D511" s="280"/>
      <c r="E511" s="373"/>
      <c r="F511" s="281">
        <f aca="true" t="shared" si="84" ref="F511:N511">SUM(F496:F510)</f>
        <v>31231</v>
      </c>
      <c r="G511" s="281">
        <f t="shared" si="84"/>
        <v>5390</v>
      </c>
      <c r="H511" s="281">
        <f t="shared" si="84"/>
        <v>0</v>
      </c>
      <c r="I511" s="281">
        <f t="shared" si="84"/>
        <v>0</v>
      </c>
      <c r="J511" s="281">
        <f t="shared" si="84"/>
        <v>147</v>
      </c>
      <c r="K511" s="281">
        <f t="shared" si="84"/>
        <v>931</v>
      </c>
      <c r="L511" s="281">
        <f t="shared" si="84"/>
        <v>350</v>
      </c>
      <c r="M511" s="281">
        <f t="shared" si="84"/>
        <v>0</v>
      </c>
      <c r="N511" s="281">
        <f t="shared" si="84"/>
        <v>37055</v>
      </c>
      <c r="O511" s="252"/>
    </row>
    <row r="512" spans="1:15" s="187" customFormat="1" ht="21.75" customHeight="1">
      <c r="A512" s="451"/>
      <c r="B512" s="452"/>
      <c r="C512" s="452"/>
      <c r="D512" s="452" t="s">
        <v>540</v>
      </c>
      <c r="E512" s="453"/>
      <c r="F512" s="452"/>
      <c r="G512" s="452"/>
      <c r="H512" s="452"/>
      <c r="J512" s="457" t="s">
        <v>541</v>
      </c>
      <c r="K512" s="457"/>
      <c r="L512" s="452"/>
      <c r="M512" s="457"/>
      <c r="N512" s="452" t="s">
        <v>541</v>
      </c>
      <c r="O512" s="454"/>
    </row>
    <row r="513" spans="1:15" s="187" customFormat="1" ht="11.25" customHeight="1">
      <c r="A513" s="451"/>
      <c r="B513" s="452"/>
      <c r="C513" s="452"/>
      <c r="D513" s="452"/>
      <c r="E513" s="453"/>
      <c r="F513" s="452"/>
      <c r="G513" s="452"/>
      <c r="H513" s="452"/>
      <c r="J513" s="466"/>
      <c r="K513" s="475"/>
      <c r="L513" s="451"/>
      <c r="M513" s="457"/>
      <c r="N513" s="452"/>
      <c r="O513" s="455"/>
    </row>
    <row r="514" spans="1:15" s="84" customFormat="1" ht="14.25" customHeight="1">
      <c r="A514" s="451" t="s">
        <v>549</v>
      </c>
      <c r="B514" s="452"/>
      <c r="C514" s="452" t="s">
        <v>829</v>
      </c>
      <c r="D514" s="452"/>
      <c r="E514" s="453"/>
      <c r="F514" s="452"/>
      <c r="G514" s="452"/>
      <c r="H514" s="452"/>
      <c r="J514" s="457" t="s">
        <v>629</v>
      </c>
      <c r="K514" s="475"/>
      <c r="L514" s="451"/>
      <c r="M514" s="452" t="s">
        <v>630</v>
      </c>
      <c r="N514" s="452"/>
      <c r="O514" s="455"/>
    </row>
    <row r="515" spans="1:15" ht="13.5" customHeight="1">
      <c r="A515" s="451"/>
      <c r="B515" s="452"/>
      <c r="C515" s="452" t="s">
        <v>831</v>
      </c>
      <c r="D515" s="452"/>
      <c r="E515" s="453"/>
      <c r="F515" s="452"/>
      <c r="G515" s="452"/>
      <c r="H515" s="452"/>
      <c r="J515" s="456" t="s">
        <v>538</v>
      </c>
      <c r="K515" s="456"/>
      <c r="L515" s="452"/>
      <c r="M515" s="452" t="s">
        <v>539</v>
      </c>
      <c r="N515" s="452"/>
      <c r="O515" s="454"/>
    </row>
    <row r="516" spans="1:15" ht="27.75" customHeight="1">
      <c r="A516" s="183" t="s">
        <v>0</v>
      </c>
      <c r="B516" s="33"/>
      <c r="C516" s="169" t="s">
        <v>869</v>
      </c>
      <c r="D516" s="169"/>
      <c r="E516" s="327"/>
      <c r="F516" s="4"/>
      <c r="G516" s="4"/>
      <c r="H516" s="4"/>
      <c r="I516" s="4"/>
      <c r="J516" s="4"/>
      <c r="K516" s="4"/>
      <c r="L516" s="4"/>
      <c r="M516" s="4"/>
      <c r="N516" s="4"/>
      <c r="O516" s="27"/>
    </row>
    <row r="517" spans="1:15" ht="20.25" customHeight="1">
      <c r="A517" s="6"/>
      <c r="B517" s="177" t="s">
        <v>231</v>
      </c>
      <c r="C517" s="413"/>
      <c r="D517" s="7"/>
      <c r="E517" s="317"/>
      <c r="F517" s="7"/>
      <c r="G517" s="7"/>
      <c r="H517" s="7"/>
      <c r="I517" s="8"/>
      <c r="J517" s="7"/>
      <c r="K517" s="7"/>
      <c r="L517" s="8"/>
      <c r="M517" s="7"/>
      <c r="N517" s="7"/>
      <c r="O517" s="402" t="s">
        <v>1318</v>
      </c>
    </row>
    <row r="518" spans="1:15" s="255" customFormat="1" ht="23.25" customHeight="1">
      <c r="A518" s="206"/>
      <c r="B518" s="259"/>
      <c r="C518" s="433"/>
      <c r="D518" s="242" t="s">
        <v>1462</v>
      </c>
      <c r="E518" s="360"/>
      <c r="F518" s="7"/>
      <c r="G518" s="7"/>
      <c r="H518" s="7"/>
      <c r="I518" s="7"/>
      <c r="J518" s="7"/>
      <c r="K518" s="7"/>
      <c r="L518" s="7"/>
      <c r="M518" s="7"/>
      <c r="N518" s="7"/>
      <c r="O518" s="144"/>
    </row>
    <row r="519" spans="1:15" s="37" customFormat="1" ht="24" customHeight="1">
      <c r="A519" s="277" t="s">
        <v>501</v>
      </c>
      <c r="B519" s="275" t="s">
        <v>502</v>
      </c>
      <c r="C519" s="440" t="s">
        <v>1</v>
      </c>
      <c r="D519" s="275" t="s">
        <v>500</v>
      </c>
      <c r="E519" s="372" t="s">
        <v>511</v>
      </c>
      <c r="F519" s="276" t="s">
        <v>497</v>
      </c>
      <c r="G519" s="276" t="s">
        <v>498</v>
      </c>
      <c r="H519" s="276" t="s">
        <v>33</v>
      </c>
      <c r="I519" s="276" t="s">
        <v>499</v>
      </c>
      <c r="J519" s="276" t="s">
        <v>17</v>
      </c>
      <c r="K519" s="276" t="s">
        <v>18</v>
      </c>
      <c r="L519" s="276" t="s">
        <v>507</v>
      </c>
      <c r="M519" s="276" t="s">
        <v>30</v>
      </c>
      <c r="N519" s="276" t="s">
        <v>503</v>
      </c>
      <c r="O519" s="278" t="s">
        <v>19</v>
      </c>
    </row>
    <row r="520" spans="1:15" ht="22.5" customHeight="1">
      <c r="A520" s="266" t="s">
        <v>233</v>
      </c>
      <c r="B520" s="268"/>
      <c r="C520" s="439"/>
      <c r="D520" s="269"/>
      <c r="E520" s="371"/>
      <c r="F520" s="270"/>
      <c r="G520" s="305"/>
      <c r="H520" s="306"/>
      <c r="I520" s="307"/>
      <c r="J520" s="308"/>
      <c r="K520" s="272"/>
      <c r="L520" s="307"/>
      <c r="M520" s="272"/>
      <c r="N520" s="271"/>
      <c r="O520" s="279"/>
    </row>
    <row r="521" spans="1:15" ht="33" customHeight="1">
      <c r="A521" s="129">
        <v>11100504</v>
      </c>
      <c r="B521" s="262" t="s">
        <v>289</v>
      </c>
      <c r="C521" s="396" t="s">
        <v>290</v>
      </c>
      <c r="D521" s="261" t="s">
        <v>285</v>
      </c>
      <c r="E521" s="368">
        <v>15</v>
      </c>
      <c r="F521" s="262">
        <v>2091</v>
      </c>
      <c r="G521" s="262">
        <v>1000</v>
      </c>
      <c r="H521" s="262">
        <v>0</v>
      </c>
      <c r="I521" s="262">
        <v>0</v>
      </c>
      <c r="J521" s="262">
        <v>0</v>
      </c>
      <c r="K521" s="262">
        <v>65</v>
      </c>
      <c r="L521" s="262">
        <v>0</v>
      </c>
      <c r="M521" s="262">
        <v>0</v>
      </c>
      <c r="N521" s="130">
        <f>F521+G521+H521+I521-J521+K521-L521+M521</f>
        <v>3156</v>
      </c>
      <c r="O521" s="133"/>
    </row>
    <row r="522" spans="1:15" ht="33" customHeight="1">
      <c r="A522" s="129">
        <v>11100509</v>
      </c>
      <c r="B522" s="262" t="s">
        <v>293</v>
      </c>
      <c r="C522" s="396" t="s">
        <v>294</v>
      </c>
      <c r="D522" s="261" t="s">
        <v>10</v>
      </c>
      <c r="E522" s="368">
        <v>15</v>
      </c>
      <c r="F522" s="262">
        <v>2091</v>
      </c>
      <c r="G522" s="262">
        <v>0</v>
      </c>
      <c r="H522" s="262">
        <v>0</v>
      </c>
      <c r="I522" s="262">
        <v>0</v>
      </c>
      <c r="J522" s="262">
        <v>0</v>
      </c>
      <c r="K522" s="262">
        <v>65</v>
      </c>
      <c r="L522" s="262">
        <v>0</v>
      </c>
      <c r="M522" s="262">
        <v>0</v>
      </c>
      <c r="N522" s="130">
        <f>F522+G522+H522+I522-J522+K522-L522+M522</f>
        <v>2156</v>
      </c>
      <c r="O522" s="133"/>
    </row>
    <row r="523" spans="1:15" s="407" customFormat="1" ht="33" customHeight="1">
      <c r="A523" s="129">
        <v>15100205</v>
      </c>
      <c r="B523" s="262" t="s">
        <v>332</v>
      </c>
      <c r="C523" s="396" t="s">
        <v>333</v>
      </c>
      <c r="D523" s="261" t="s">
        <v>11</v>
      </c>
      <c r="E523" s="368">
        <v>15</v>
      </c>
      <c r="F523" s="262">
        <v>1364</v>
      </c>
      <c r="G523" s="262">
        <v>0</v>
      </c>
      <c r="H523" s="262">
        <v>0</v>
      </c>
      <c r="I523" s="262">
        <v>0</v>
      </c>
      <c r="J523" s="262">
        <v>0</v>
      </c>
      <c r="K523" s="262">
        <v>124</v>
      </c>
      <c r="L523" s="262">
        <v>0</v>
      </c>
      <c r="M523" s="262">
        <v>0</v>
      </c>
      <c r="N523" s="130">
        <f>F523+G523+H523+I523-J523+K523-L523+M523</f>
        <v>1488</v>
      </c>
      <c r="O523" s="133"/>
    </row>
    <row r="524" spans="1:15" ht="17.25" customHeight="1" hidden="1">
      <c r="A524" s="253"/>
      <c r="B524" s="244"/>
      <c r="C524" s="437"/>
      <c r="D524" s="244"/>
      <c r="E524" s="362"/>
      <c r="F524" s="244">
        <f aca="true" t="shared" si="85" ref="F524:N524">SUM(F521:F523)</f>
        <v>5546</v>
      </c>
      <c r="G524" s="244">
        <f t="shared" si="85"/>
        <v>1000</v>
      </c>
      <c r="H524" s="244">
        <f t="shared" si="85"/>
        <v>0</v>
      </c>
      <c r="I524" s="244">
        <f t="shared" si="85"/>
        <v>0</v>
      </c>
      <c r="J524" s="244">
        <f t="shared" si="85"/>
        <v>0</v>
      </c>
      <c r="K524" s="244">
        <f t="shared" si="85"/>
        <v>254</v>
      </c>
      <c r="L524" s="244">
        <f t="shared" si="85"/>
        <v>0</v>
      </c>
      <c r="M524" s="244">
        <f t="shared" si="85"/>
        <v>0</v>
      </c>
      <c r="N524" s="244">
        <f t="shared" si="85"/>
        <v>6800</v>
      </c>
      <c r="O524" s="254"/>
    </row>
    <row r="525" spans="1:15" ht="19.5" customHeight="1">
      <c r="A525" s="574" t="s">
        <v>70</v>
      </c>
      <c r="B525" s="581"/>
      <c r="C525" s="577"/>
      <c r="D525" s="582"/>
      <c r="E525" s="578"/>
      <c r="F525" s="575">
        <f aca="true" t="shared" si="86" ref="F525:N525">F485+F511+F524</f>
        <v>60484</v>
      </c>
      <c r="G525" s="575">
        <f t="shared" si="86"/>
        <v>10390</v>
      </c>
      <c r="H525" s="575">
        <f t="shared" si="86"/>
        <v>0</v>
      </c>
      <c r="I525" s="575">
        <f t="shared" si="86"/>
        <v>0</v>
      </c>
      <c r="J525" s="575">
        <f t="shared" si="86"/>
        <v>362</v>
      </c>
      <c r="K525" s="575">
        <f t="shared" si="86"/>
        <v>1516</v>
      </c>
      <c r="L525" s="575">
        <f t="shared" si="86"/>
        <v>350</v>
      </c>
      <c r="M525" s="575">
        <f t="shared" si="86"/>
        <v>0</v>
      </c>
      <c r="N525" s="575">
        <f t="shared" si="86"/>
        <v>71678</v>
      </c>
      <c r="O525" s="580"/>
    </row>
    <row r="526" spans="1:15" ht="22.5" customHeight="1">
      <c r="A526" s="266" t="s">
        <v>282</v>
      </c>
      <c r="B526" s="273"/>
      <c r="C526" s="399"/>
      <c r="D526" s="135"/>
      <c r="E526" s="354"/>
      <c r="F526" s="274"/>
      <c r="G526" s="274"/>
      <c r="H526" s="274"/>
      <c r="I526" s="274"/>
      <c r="J526" s="274"/>
      <c r="K526" s="274"/>
      <c r="L526" s="274"/>
      <c r="M526" s="274"/>
      <c r="N526" s="274"/>
      <c r="O526" s="136"/>
    </row>
    <row r="527" spans="1:15" ht="33" customHeight="1">
      <c r="A527" s="129">
        <v>8100206</v>
      </c>
      <c r="B527" s="130" t="s">
        <v>215</v>
      </c>
      <c r="C527" s="396" t="s">
        <v>216</v>
      </c>
      <c r="D527" s="447" t="s">
        <v>212</v>
      </c>
      <c r="E527" s="353">
        <v>15</v>
      </c>
      <c r="F527" s="130">
        <v>3354</v>
      </c>
      <c r="G527" s="130">
        <v>0</v>
      </c>
      <c r="H527" s="130">
        <v>0</v>
      </c>
      <c r="I527" s="130">
        <v>0</v>
      </c>
      <c r="J527" s="130">
        <v>136</v>
      </c>
      <c r="K527" s="130">
        <v>0</v>
      </c>
      <c r="L527" s="130">
        <v>0</v>
      </c>
      <c r="M527" s="130">
        <v>0</v>
      </c>
      <c r="N527" s="130">
        <f aca="true" t="shared" si="87" ref="N527:N534">F527+G527+H527+I527-J527+K527-L527+M527</f>
        <v>3218</v>
      </c>
      <c r="O527" s="133"/>
    </row>
    <row r="528" spans="1:15" ht="33" customHeight="1">
      <c r="A528" s="129">
        <v>11100323</v>
      </c>
      <c r="B528" s="130" t="s">
        <v>582</v>
      </c>
      <c r="C528" s="396" t="s">
        <v>270</v>
      </c>
      <c r="D528" s="447" t="s">
        <v>285</v>
      </c>
      <c r="E528" s="353">
        <v>15</v>
      </c>
      <c r="F528" s="130">
        <v>2184</v>
      </c>
      <c r="G528" s="130">
        <v>1000</v>
      </c>
      <c r="H528" s="130">
        <v>0</v>
      </c>
      <c r="I528" s="130">
        <v>0</v>
      </c>
      <c r="J528" s="130">
        <v>0</v>
      </c>
      <c r="K528" s="130">
        <v>55</v>
      </c>
      <c r="L528" s="130">
        <v>0</v>
      </c>
      <c r="M528" s="130">
        <v>0</v>
      </c>
      <c r="N528" s="130">
        <f t="shared" si="87"/>
        <v>3239</v>
      </c>
      <c r="O528" s="133"/>
    </row>
    <row r="529" spans="1:15" ht="33" customHeight="1">
      <c r="A529" s="129">
        <v>11100502</v>
      </c>
      <c r="B529" s="130" t="s">
        <v>286</v>
      </c>
      <c r="C529" s="396" t="s">
        <v>287</v>
      </c>
      <c r="D529" s="447" t="s">
        <v>491</v>
      </c>
      <c r="E529" s="353">
        <v>15</v>
      </c>
      <c r="F529" s="130">
        <v>3992</v>
      </c>
      <c r="G529" s="130">
        <v>860</v>
      </c>
      <c r="H529" s="130">
        <v>0</v>
      </c>
      <c r="I529" s="130">
        <v>0</v>
      </c>
      <c r="J529" s="130">
        <v>348</v>
      </c>
      <c r="K529" s="130">
        <v>0</v>
      </c>
      <c r="L529" s="130">
        <v>0</v>
      </c>
      <c r="M529" s="130">
        <v>0</v>
      </c>
      <c r="N529" s="130">
        <f t="shared" si="87"/>
        <v>4504</v>
      </c>
      <c r="O529" s="133"/>
    </row>
    <row r="530" spans="1:15" ht="33" customHeight="1">
      <c r="A530" s="129">
        <v>11100506</v>
      </c>
      <c r="B530" s="130" t="s">
        <v>291</v>
      </c>
      <c r="C530" s="396" t="s">
        <v>292</v>
      </c>
      <c r="D530" s="447" t="s">
        <v>285</v>
      </c>
      <c r="E530" s="353">
        <v>15</v>
      </c>
      <c r="F530" s="130">
        <v>2091</v>
      </c>
      <c r="G530" s="130">
        <v>0</v>
      </c>
      <c r="H530" s="130">
        <v>0</v>
      </c>
      <c r="I530" s="130">
        <v>0</v>
      </c>
      <c r="J530" s="130">
        <v>0</v>
      </c>
      <c r="K530" s="130">
        <v>65</v>
      </c>
      <c r="L530" s="130">
        <v>0</v>
      </c>
      <c r="M530" s="130">
        <v>0</v>
      </c>
      <c r="N530" s="130">
        <f t="shared" si="87"/>
        <v>2156</v>
      </c>
      <c r="O530" s="133"/>
    </row>
    <row r="531" spans="1:15" ht="33" customHeight="1">
      <c r="A531" s="129">
        <v>11100510</v>
      </c>
      <c r="B531" s="262" t="s">
        <v>295</v>
      </c>
      <c r="C531" s="396" t="s">
        <v>296</v>
      </c>
      <c r="D531" s="261" t="s">
        <v>297</v>
      </c>
      <c r="E531" s="368">
        <v>15</v>
      </c>
      <c r="F531" s="262">
        <v>2091</v>
      </c>
      <c r="G531" s="262">
        <v>0</v>
      </c>
      <c r="H531" s="262">
        <v>0</v>
      </c>
      <c r="I531" s="262">
        <v>0</v>
      </c>
      <c r="J531" s="262">
        <v>0</v>
      </c>
      <c r="K531" s="262">
        <v>65</v>
      </c>
      <c r="L531" s="262">
        <v>0</v>
      </c>
      <c r="M531" s="262">
        <v>0</v>
      </c>
      <c r="N531" s="130">
        <f t="shared" si="87"/>
        <v>2156</v>
      </c>
      <c r="O531" s="133"/>
    </row>
    <row r="532" spans="1:15" ht="33" customHeight="1">
      <c r="A532" s="129">
        <v>11100513</v>
      </c>
      <c r="B532" s="262" t="s">
        <v>298</v>
      </c>
      <c r="C532" s="396" t="s">
        <v>299</v>
      </c>
      <c r="D532" s="261" t="s">
        <v>11</v>
      </c>
      <c r="E532" s="368">
        <v>15</v>
      </c>
      <c r="F532" s="262">
        <v>2637</v>
      </c>
      <c r="G532" s="262">
        <v>0</v>
      </c>
      <c r="H532" s="262">
        <v>0</v>
      </c>
      <c r="I532" s="262">
        <v>0</v>
      </c>
      <c r="J532" s="262">
        <v>37</v>
      </c>
      <c r="K532" s="262">
        <v>0</v>
      </c>
      <c r="L532" s="262">
        <v>0</v>
      </c>
      <c r="M532" s="262">
        <v>0</v>
      </c>
      <c r="N532" s="130">
        <f t="shared" si="87"/>
        <v>2600</v>
      </c>
      <c r="O532" s="133"/>
    </row>
    <row r="533" spans="1:15" ht="33" customHeight="1">
      <c r="A533" s="129">
        <v>11100517</v>
      </c>
      <c r="B533" s="130" t="s">
        <v>280</v>
      </c>
      <c r="C533" s="396" t="s">
        <v>281</v>
      </c>
      <c r="D533" s="131" t="s">
        <v>285</v>
      </c>
      <c r="E533" s="353">
        <v>15</v>
      </c>
      <c r="F533" s="130">
        <v>4268</v>
      </c>
      <c r="G533" s="130">
        <v>0</v>
      </c>
      <c r="H533" s="130">
        <v>0</v>
      </c>
      <c r="I533" s="130">
        <v>0</v>
      </c>
      <c r="J533" s="130">
        <v>392</v>
      </c>
      <c r="K533" s="130">
        <v>0</v>
      </c>
      <c r="L533" s="130">
        <v>0</v>
      </c>
      <c r="M533" s="130">
        <v>0</v>
      </c>
      <c r="N533" s="130">
        <f t="shared" si="87"/>
        <v>3876</v>
      </c>
      <c r="O533" s="133"/>
    </row>
    <row r="534" spans="1:15" ht="33" customHeight="1">
      <c r="A534" s="129">
        <v>17100202</v>
      </c>
      <c r="B534" s="130" t="s">
        <v>301</v>
      </c>
      <c r="C534" s="396" t="s">
        <v>302</v>
      </c>
      <c r="D534" s="131" t="s">
        <v>285</v>
      </c>
      <c r="E534" s="353">
        <v>15</v>
      </c>
      <c r="F534" s="130">
        <v>3822</v>
      </c>
      <c r="G534" s="130">
        <v>0</v>
      </c>
      <c r="H534" s="130">
        <v>0</v>
      </c>
      <c r="I534" s="130">
        <v>0</v>
      </c>
      <c r="J534" s="130">
        <v>321</v>
      </c>
      <c r="K534" s="130">
        <v>0</v>
      </c>
      <c r="L534" s="130">
        <v>0</v>
      </c>
      <c r="M534" s="130">
        <v>0</v>
      </c>
      <c r="N534" s="130">
        <f t="shared" si="87"/>
        <v>3501</v>
      </c>
      <c r="O534" s="133"/>
    </row>
    <row r="535" spans="1:15" s="23" customFormat="1" ht="20.25" customHeight="1">
      <c r="A535" s="574" t="s">
        <v>70</v>
      </c>
      <c r="B535" s="581"/>
      <c r="C535" s="577"/>
      <c r="D535" s="582"/>
      <c r="E535" s="578"/>
      <c r="F535" s="575">
        <f aca="true" t="shared" si="88" ref="F535:N535">SUM(F527:F534)</f>
        <v>24439</v>
      </c>
      <c r="G535" s="575">
        <f t="shared" si="88"/>
        <v>1860</v>
      </c>
      <c r="H535" s="575">
        <f t="shared" si="88"/>
        <v>0</v>
      </c>
      <c r="I535" s="575">
        <f t="shared" si="88"/>
        <v>0</v>
      </c>
      <c r="J535" s="575">
        <f t="shared" si="88"/>
        <v>1234</v>
      </c>
      <c r="K535" s="575">
        <f t="shared" si="88"/>
        <v>185</v>
      </c>
      <c r="L535" s="575">
        <f t="shared" si="88"/>
        <v>0</v>
      </c>
      <c r="M535" s="575">
        <f t="shared" si="88"/>
        <v>0</v>
      </c>
      <c r="N535" s="575">
        <f t="shared" si="88"/>
        <v>25250</v>
      </c>
      <c r="O535" s="580"/>
    </row>
    <row r="536" spans="1:15" s="187" customFormat="1" ht="19.5" customHeight="1">
      <c r="A536" s="227"/>
      <c r="B536" s="228" t="s">
        <v>31</v>
      </c>
      <c r="C536" s="431"/>
      <c r="D536" s="280"/>
      <c r="E536" s="373"/>
      <c r="F536" s="281">
        <f aca="true" t="shared" si="89" ref="F536:N536">F524+F535</f>
        <v>29985</v>
      </c>
      <c r="G536" s="281">
        <f t="shared" si="89"/>
        <v>2860</v>
      </c>
      <c r="H536" s="281">
        <f t="shared" si="89"/>
        <v>0</v>
      </c>
      <c r="I536" s="281">
        <f t="shared" si="89"/>
        <v>0</v>
      </c>
      <c r="J536" s="281">
        <f t="shared" si="89"/>
        <v>1234</v>
      </c>
      <c r="K536" s="281">
        <f t="shared" si="89"/>
        <v>439</v>
      </c>
      <c r="L536" s="281">
        <f t="shared" si="89"/>
        <v>0</v>
      </c>
      <c r="M536" s="281">
        <f t="shared" si="89"/>
        <v>0</v>
      </c>
      <c r="N536" s="281">
        <f t="shared" si="89"/>
        <v>32050</v>
      </c>
      <c r="O536" s="252"/>
    </row>
    <row r="537" spans="1:15" s="187" customFormat="1" ht="25.5" customHeight="1">
      <c r="A537" s="24"/>
      <c r="B537" s="729"/>
      <c r="C537" s="730"/>
      <c r="D537" s="731"/>
      <c r="E537" s="732"/>
      <c r="F537" s="667"/>
      <c r="G537" s="667"/>
      <c r="H537" s="667"/>
      <c r="I537" s="667"/>
      <c r="J537" s="667"/>
      <c r="K537" s="667"/>
      <c r="L537" s="667"/>
      <c r="M537" s="667"/>
      <c r="N537" s="667"/>
      <c r="O537" s="733"/>
    </row>
    <row r="538" spans="1:15" s="187" customFormat="1" ht="14.25" customHeight="1">
      <c r="A538" s="451"/>
      <c r="B538" s="452"/>
      <c r="C538" s="452"/>
      <c r="D538" s="452" t="s">
        <v>540</v>
      </c>
      <c r="E538" s="453"/>
      <c r="F538" s="452"/>
      <c r="G538" s="452"/>
      <c r="H538" s="452"/>
      <c r="J538" s="457" t="s">
        <v>541</v>
      </c>
      <c r="K538" s="457"/>
      <c r="L538" s="452"/>
      <c r="N538" s="452" t="s">
        <v>541</v>
      </c>
      <c r="O538" s="454"/>
    </row>
    <row r="539" spans="1:15" s="37" customFormat="1" ht="12.75" customHeight="1">
      <c r="A539" s="451" t="s">
        <v>549</v>
      </c>
      <c r="B539" s="452"/>
      <c r="C539" s="452" t="s">
        <v>829</v>
      </c>
      <c r="D539" s="452"/>
      <c r="E539" s="453"/>
      <c r="F539" s="452"/>
      <c r="G539" s="452"/>
      <c r="H539" s="452"/>
      <c r="J539" s="457" t="s">
        <v>629</v>
      </c>
      <c r="K539" s="475"/>
      <c r="L539" s="451"/>
      <c r="M539" s="452" t="s">
        <v>630</v>
      </c>
      <c r="N539" s="457"/>
      <c r="O539" s="455"/>
    </row>
    <row r="540" spans="1:15" ht="13.5" customHeight="1">
      <c r="A540" s="451"/>
      <c r="B540" s="452"/>
      <c r="C540" s="452" t="s">
        <v>831</v>
      </c>
      <c r="D540" s="452"/>
      <c r="E540" s="453"/>
      <c r="F540" s="452"/>
      <c r="G540" s="452"/>
      <c r="H540" s="452"/>
      <c r="J540" s="456" t="s">
        <v>538</v>
      </c>
      <c r="K540" s="456"/>
      <c r="L540" s="452"/>
      <c r="M540" s="452" t="s">
        <v>539</v>
      </c>
      <c r="N540" s="457"/>
      <c r="O540" s="454"/>
    </row>
    <row r="541" spans="1:15" ht="27.75" customHeight="1">
      <c r="A541" s="183" t="s">
        <v>0</v>
      </c>
      <c r="B541" s="33"/>
      <c r="C541" s="169" t="s">
        <v>869</v>
      </c>
      <c r="D541" s="169"/>
      <c r="E541" s="327"/>
      <c r="F541" s="4"/>
      <c r="G541" s="4"/>
      <c r="H541" s="4"/>
      <c r="I541" s="4"/>
      <c r="J541" s="4"/>
      <c r="K541" s="4"/>
      <c r="L541" s="4"/>
      <c r="M541" s="4"/>
      <c r="N541" s="4"/>
      <c r="O541" s="27"/>
    </row>
    <row r="542" spans="1:15" ht="20.25" customHeight="1">
      <c r="A542" s="6"/>
      <c r="B542" s="177" t="s">
        <v>1140</v>
      </c>
      <c r="C542" s="413"/>
      <c r="D542" s="7"/>
      <c r="E542" s="317"/>
      <c r="F542" s="7"/>
      <c r="G542" s="7"/>
      <c r="H542" s="7"/>
      <c r="I542" s="8"/>
      <c r="J542" s="7"/>
      <c r="K542" s="7"/>
      <c r="L542" s="8"/>
      <c r="M542" s="7"/>
      <c r="N542" s="7"/>
      <c r="O542" s="402" t="s">
        <v>1319</v>
      </c>
    </row>
    <row r="543" spans="1:15" ht="24.75">
      <c r="A543" s="10"/>
      <c r="B543" s="44"/>
      <c r="C543" s="11"/>
      <c r="D543" s="95" t="s">
        <v>1462</v>
      </c>
      <c r="E543" s="318"/>
      <c r="F543" s="12"/>
      <c r="G543" s="12"/>
      <c r="H543" s="12"/>
      <c r="I543" s="12"/>
      <c r="J543" s="12"/>
      <c r="K543" s="12"/>
      <c r="L543" s="13"/>
      <c r="M543" s="12"/>
      <c r="N543" s="12"/>
      <c r="O543" s="798"/>
    </row>
    <row r="544" spans="1:15" s="64" customFormat="1" ht="35.25" customHeight="1" thickBot="1">
      <c r="A544" s="46" t="s">
        <v>501</v>
      </c>
      <c r="B544" s="62" t="s">
        <v>502</v>
      </c>
      <c r="C544" s="62" t="s">
        <v>1</v>
      </c>
      <c r="D544" s="62" t="s">
        <v>500</v>
      </c>
      <c r="E544" s="339" t="s">
        <v>511</v>
      </c>
      <c r="F544" s="26" t="s">
        <v>497</v>
      </c>
      <c r="G544" s="26" t="s">
        <v>498</v>
      </c>
      <c r="H544" s="26" t="s">
        <v>33</v>
      </c>
      <c r="I544" s="26" t="s">
        <v>403</v>
      </c>
      <c r="J544" s="26" t="s">
        <v>17</v>
      </c>
      <c r="K544" s="26" t="s">
        <v>18</v>
      </c>
      <c r="L544" s="26" t="s">
        <v>507</v>
      </c>
      <c r="M544" s="26" t="s">
        <v>30</v>
      </c>
      <c r="N544" s="26" t="s">
        <v>29</v>
      </c>
      <c r="O544" s="63" t="s">
        <v>19</v>
      </c>
    </row>
    <row r="545" spans="1:15" ht="30" customHeight="1" thickTop="1">
      <c r="A545" s="100" t="s">
        <v>983</v>
      </c>
      <c r="B545" s="79"/>
      <c r="C545" s="81"/>
      <c r="D545" s="82"/>
      <c r="E545" s="343"/>
      <c r="F545" s="79"/>
      <c r="G545" s="79"/>
      <c r="H545" s="79"/>
      <c r="I545" s="79"/>
      <c r="J545" s="79"/>
      <c r="K545" s="79"/>
      <c r="L545" s="79"/>
      <c r="M545" s="79"/>
      <c r="N545" s="79"/>
      <c r="O545" s="76"/>
    </row>
    <row r="546" spans="1:15" ht="42" customHeight="1">
      <c r="A546" s="726">
        <v>1200001</v>
      </c>
      <c r="B546" s="746" t="s">
        <v>984</v>
      </c>
      <c r="C546" s="43" t="s">
        <v>1110</v>
      </c>
      <c r="D546" s="410" t="s">
        <v>409</v>
      </c>
      <c r="E546" s="377">
        <v>15</v>
      </c>
      <c r="F546" s="65">
        <v>8269</v>
      </c>
      <c r="G546" s="65">
        <v>0</v>
      </c>
      <c r="H546" s="65">
        <v>0</v>
      </c>
      <c r="I546" s="65">
        <v>0</v>
      </c>
      <c r="J546" s="65">
        <v>1219</v>
      </c>
      <c r="K546" s="65">
        <v>0</v>
      </c>
      <c r="L546" s="65">
        <v>0</v>
      </c>
      <c r="M546" s="65">
        <v>0</v>
      </c>
      <c r="N546" s="59">
        <f aca="true" t="shared" si="90" ref="N546:N554">F546+G546+H546+I546-J546+K546-L546+M546</f>
        <v>7050</v>
      </c>
      <c r="O546" s="29"/>
    </row>
    <row r="547" spans="1:15" ht="42" customHeight="1">
      <c r="A547" s="726">
        <v>12000100</v>
      </c>
      <c r="B547" s="746" t="s">
        <v>1021</v>
      </c>
      <c r="C547" s="43" t="s">
        <v>1085</v>
      </c>
      <c r="D547" s="410" t="s">
        <v>1022</v>
      </c>
      <c r="E547" s="377">
        <v>15</v>
      </c>
      <c r="F547" s="65">
        <v>6940</v>
      </c>
      <c r="G547" s="65">
        <v>0</v>
      </c>
      <c r="H547" s="65">
        <v>0</v>
      </c>
      <c r="I547" s="65">
        <v>0</v>
      </c>
      <c r="J547" s="65">
        <v>935</v>
      </c>
      <c r="K547" s="65">
        <v>0</v>
      </c>
      <c r="L547" s="65">
        <v>0</v>
      </c>
      <c r="M547" s="65">
        <v>0</v>
      </c>
      <c r="N547" s="59">
        <f t="shared" si="90"/>
        <v>6005</v>
      </c>
      <c r="O547" s="29"/>
    </row>
    <row r="548" spans="1:15" ht="42" customHeight="1">
      <c r="A548" s="726">
        <v>12000101</v>
      </c>
      <c r="B548" s="746" t="s">
        <v>985</v>
      </c>
      <c r="C548" s="43" t="s">
        <v>1080</v>
      </c>
      <c r="D548" s="410" t="s">
        <v>986</v>
      </c>
      <c r="E548" s="377">
        <v>15</v>
      </c>
      <c r="F548" s="65">
        <v>2315</v>
      </c>
      <c r="G548" s="65">
        <v>0</v>
      </c>
      <c r="H548" s="65">
        <v>0</v>
      </c>
      <c r="I548" s="65">
        <v>0</v>
      </c>
      <c r="J548" s="65">
        <v>0</v>
      </c>
      <c r="K548" s="65">
        <v>27</v>
      </c>
      <c r="L548" s="65">
        <v>0</v>
      </c>
      <c r="M548" s="65">
        <v>0</v>
      </c>
      <c r="N548" s="59">
        <f t="shared" si="90"/>
        <v>2342</v>
      </c>
      <c r="O548" s="29"/>
    </row>
    <row r="549" spans="1:15" ht="42" customHeight="1">
      <c r="A549" s="726">
        <v>12000102</v>
      </c>
      <c r="B549" s="746" t="s">
        <v>1002</v>
      </c>
      <c r="C549" s="43" t="s">
        <v>1082</v>
      </c>
      <c r="D549" s="410" t="s">
        <v>118</v>
      </c>
      <c r="E549" s="377">
        <v>15</v>
      </c>
      <c r="F549" s="65">
        <v>2576</v>
      </c>
      <c r="G549" s="65">
        <v>0</v>
      </c>
      <c r="H549" s="65">
        <v>0</v>
      </c>
      <c r="I549" s="65">
        <v>0</v>
      </c>
      <c r="J549" s="65">
        <v>16</v>
      </c>
      <c r="K549" s="65">
        <v>0</v>
      </c>
      <c r="L549" s="65">
        <v>0</v>
      </c>
      <c r="M549" s="65">
        <v>0</v>
      </c>
      <c r="N549" s="59">
        <f t="shared" si="90"/>
        <v>2560</v>
      </c>
      <c r="O549" s="29"/>
    </row>
    <row r="550" spans="1:15" ht="42" customHeight="1">
      <c r="A550" s="726">
        <v>12000103</v>
      </c>
      <c r="B550" s="746" t="s">
        <v>1003</v>
      </c>
      <c r="C550" s="43" t="s">
        <v>1083</v>
      </c>
      <c r="D550" s="410" t="s">
        <v>986</v>
      </c>
      <c r="E550" s="377">
        <v>15</v>
      </c>
      <c r="F550" s="65">
        <v>2315</v>
      </c>
      <c r="G550" s="65">
        <v>0</v>
      </c>
      <c r="H550" s="65">
        <v>0</v>
      </c>
      <c r="I550" s="65">
        <v>0</v>
      </c>
      <c r="J550" s="65">
        <v>0</v>
      </c>
      <c r="K550" s="65">
        <v>27</v>
      </c>
      <c r="L550" s="65">
        <v>0</v>
      </c>
      <c r="M550" s="65">
        <v>0</v>
      </c>
      <c r="N550" s="59">
        <f t="shared" si="90"/>
        <v>2342</v>
      </c>
      <c r="O550" s="29"/>
    </row>
    <row r="551" spans="1:15" ht="42" customHeight="1">
      <c r="A551" s="726">
        <v>120000104</v>
      </c>
      <c r="B551" s="746" t="s">
        <v>1023</v>
      </c>
      <c r="C551" s="43" t="s">
        <v>1084</v>
      </c>
      <c r="D551" s="410" t="s">
        <v>986</v>
      </c>
      <c r="E551" s="377">
        <v>15</v>
      </c>
      <c r="F551" s="65">
        <v>2682</v>
      </c>
      <c r="G551" s="65">
        <v>870</v>
      </c>
      <c r="H551" s="65">
        <v>0</v>
      </c>
      <c r="I551" s="65">
        <v>0</v>
      </c>
      <c r="J551" s="65">
        <v>42</v>
      </c>
      <c r="K551" s="65">
        <v>0</v>
      </c>
      <c r="L551" s="65">
        <v>0</v>
      </c>
      <c r="M551" s="65">
        <v>0</v>
      </c>
      <c r="N551" s="59">
        <f t="shared" si="90"/>
        <v>3510</v>
      </c>
      <c r="O551" s="29"/>
    </row>
    <row r="552" spans="1:15" ht="42" customHeight="1">
      <c r="A552" s="726">
        <v>12000105</v>
      </c>
      <c r="B552" s="746" t="s">
        <v>1024</v>
      </c>
      <c r="C552" s="43" t="s">
        <v>1113</v>
      </c>
      <c r="D552" s="410" t="s">
        <v>1009</v>
      </c>
      <c r="E552" s="377">
        <v>15</v>
      </c>
      <c r="F552" s="65">
        <v>5600</v>
      </c>
      <c r="G552" s="65">
        <v>1760</v>
      </c>
      <c r="H552" s="65">
        <v>0</v>
      </c>
      <c r="I552" s="65">
        <v>0</v>
      </c>
      <c r="J552" s="65">
        <v>649</v>
      </c>
      <c r="K552" s="65">
        <v>0</v>
      </c>
      <c r="L552" s="65">
        <v>0</v>
      </c>
      <c r="M552" s="65">
        <v>0</v>
      </c>
      <c r="N552" s="59">
        <f t="shared" si="90"/>
        <v>6711</v>
      </c>
      <c r="O552" s="29"/>
    </row>
    <row r="553" spans="1:15" ht="42" customHeight="1">
      <c r="A553" s="726">
        <v>12000106</v>
      </c>
      <c r="B553" s="746" t="s">
        <v>1037</v>
      </c>
      <c r="C553" s="43" t="s">
        <v>1102</v>
      </c>
      <c r="D553" s="410" t="s">
        <v>986</v>
      </c>
      <c r="E553" s="377">
        <v>15</v>
      </c>
      <c r="F553" s="65">
        <v>2315</v>
      </c>
      <c r="G553" s="65">
        <v>0</v>
      </c>
      <c r="H553" s="65">
        <v>0</v>
      </c>
      <c r="I553" s="65">
        <v>0</v>
      </c>
      <c r="J553" s="65">
        <v>0</v>
      </c>
      <c r="K553" s="65">
        <v>27</v>
      </c>
      <c r="L553" s="65">
        <v>0</v>
      </c>
      <c r="M553" s="65">
        <v>0</v>
      </c>
      <c r="N553" s="59">
        <f t="shared" si="90"/>
        <v>2342</v>
      </c>
      <c r="O553" s="29"/>
    </row>
    <row r="554" spans="1:15" ht="42" customHeight="1">
      <c r="A554" s="726">
        <v>12000107</v>
      </c>
      <c r="B554" s="746" t="s">
        <v>1038</v>
      </c>
      <c r="C554" s="43" t="s">
        <v>1101</v>
      </c>
      <c r="D554" s="410" t="s">
        <v>986</v>
      </c>
      <c r="E554" s="377">
        <v>15</v>
      </c>
      <c r="F554" s="65">
        <v>3331</v>
      </c>
      <c r="G554" s="65">
        <v>0</v>
      </c>
      <c r="H554" s="65">
        <v>0</v>
      </c>
      <c r="I554" s="65">
        <v>0</v>
      </c>
      <c r="J554" s="65">
        <v>133</v>
      </c>
      <c r="K554" s="65">
        <v>0</v>
      </c>
      <c r="L554" s="65">
        <v>0</v>
      </c>
      <c r="M554" s="65">
        <v>0</v>
      </c>
      <c r="N554" s="59">
        <f t="shared" si="90"/>
        <v>3198</v>
      </c>
      <c r="O554" s="29"/>
    </row>
    <row r="555" spans="1:15" ht="24.75" customHeight="1">
      <c r="A555" s="611" t="s">
        <v>70</v>
      </c>
      <c r="B555" s="612"/>
      <c r="C555" s="616"/>
      <c r="D555" s="635"/>
      <c r="E555" s="636"/>
      <c r="F555" s="637">
        <f aca="true" t="shared" si="91" ref="F555:N555">SUM(F546:F554)</f>
        <v>36343</v>
      </c>
      <c r="G555" s="637">
        <f t="shared" si="91"/>
        <v>2630</v>
      </c>
      <c r="H555" s="637">
        <f t="shared" si="91"/>
        <v>0</v>
      </c>
      <c r="I555" s="637">
        <f t="shared" si="91"/>
        <v>0</v>
      </c>
      <c r="J555" s="637">
        <f t="shared" si="91"/>
        <v>2994</v>
      </c>
      <c r="K555" s="637">
        <f t="shared" si="91"/>
        <v>81</v>
      </c>
      <c r="L555" s="637">
        <f t="shared" si="91"/>
        <v>0</v>
      </c>
      <c r="M555" s="637">
        <f t="shared" si="91"/>
        <v>0</v>
      </c>
      <c r="N555" s="637">
        <f t="shared" si="91"/>
        <v>36060</v>
      </c>
      <c r="O555" s="609"/>
    </row>
    <row r="556" spans="1:15" s="103" customFormat="1" ht="33" customHeight="1">
      <c r="A556" s="56"/>
      <c r="B556" s="52" t="s">
        <v>31</v>
      </c>
      <c r="C556" s="68"/>
      <c r="D556" s="68"/>
      <c r="E556" s="375"/>
      <c r="F556" s="69">
        <f aca="true" t="shared" si="92" ref="F556:N556">F555</f>
        <v>36343</v>
      </c>
      <c r="G556" s="69">
        <f t="shared" si="92"/>
        <v>2630</v>
      </c>
      <c r="H556" s="69">
        <f t="shared" si="92"/>
        <v>0</v>
      </c>
      <c r="I556" s="69">
        <f t="shared" si="92"/>
        <v>0</v>
      </c>
      <c r="J556" s="69">
        <f t="shared" si="92"/>
        <v>2994</v>
      </c>
      <c r="K556" s="69">
        <f t="shared" si="92"/>
        <v>81</v>
      </c>
      <c r="L556" s="69">
        <f t="shared" si="92"/>
        <v>0</v>
      </c>
      <c r="M556" s="69">
        <f t="shared" si="92"/>
        <v>0</v>
      </c>
      <c r="N556" s="69">
        <f t="shared" si="92"/>
        <v>36060</v>
      </c>
      <c r="O556" s="58"/>
    </row>
    <row r="557" spans="1:15" s="103" customFormat="1" ht="21.75">
      <c r="A557" s="17"/>
      <c r="B557" s="1"/>
      <c r="C557" s="1"/>
      <c r="D557" s="1"/>
      <c r="E557" s="323"/>
      <c r="F557" s="1"/>
      <c r="G557" s="1"/>
      <c r="H557" s="1"/>
      <c r="I557" s="1"/>
      <c r="J557" s="1"/>
      <c r="K557" s="1"/>
      <c r="L557" s="19"/>
      <c r="M557" s="1"/>
      <c r="N557" s="1"/>
      <c r="O557" s="30"/>
    </row>
    <row r="558" spans="1:15" s="103" customFormat="1" ht="21.75">
      <c r="A558" s="451"/>
      <c r="B558" s="452"/>
      <c r="C558" s="452"/>
      <c r="D558" s="452" t="s">
        <v>540</v>
      </c>
      <c r="F558" s="453"/>
      <c r="G558" s="452"/>
      <c r="H558" s="452"/>
      <c r="J558" s="457" t="s">
        <v>541</v>
      </c>
      <c r="K558" s="452"/>
      <c r="L558" s="452"/>
      <c r="N558" s="452" t="s">
        <v>541</v>
      </c>
      <c r="O558" s="454"/>
    </row>
    <row r="559" spans="1:15" s="103" customFormat="1" ht="15.75" customHeight="1">
      <c r="A559" s="451" t="s">
        <v>549</v>
      </c>
      <c r="B559" s="452"/>
      <c r="C559" s="452"/>
      <c r="D559" s="457" t="s">
        <v>829</v>
      </c>
      <c r="E559" s="452"/>
      <c r="F559" s="453"/>
      <c r="G559" s="452"/>
      <c r="H559" s="452"/>
      <c r="J559" s="457" t="s">
        <v>629</v>
      </c>
      <c r="K559" s="452"/>
      <c r="L559" s="451"/>
      <c r="N559" s="457" t="s">
        <v>630</v>
      </c>
      <c r="O559" s="455"/>
    </row>
    <row r="560" spans="1:15" s="103" customFormat="1" ht="15.75" customHeight="1">
      <c r="A560" s="451"/>
      <c r="B560" s="452"/>
      <c r="C560" s="452"/>
      <c r="D560" s="457" t="s">
        <v>830</v>
      </c>
      <c r="E560" s="452"/>
      <c r="F560" s="453"/>
      <c r="G560" s="452"/>
      <c r="H560" s="452"/>
      <c r="J560" s="456" t="s">
        <v>538</v>
      </c>
      <c r="K560" s="452"/>
      <c r="L560" s="452"/>
      <c r="N560" s="457" t="s">
        <v>539</v>
      </c>
      <c r="O560" s="454"/>
    </row>
    <row r="561" spans="1:15" ht="27.75" customHeight="1">
      <c r="A561" s="183" t="s">
        <v>0</v>
      </c>
      <c r="B561" s="33"/>
      <c r="C561" s="169" t="s">
        <v>869</v>
      </c>
      <c r="D561" s="169"/>
      <c r="E561" s="327"/>
      <c r="F561" s="4"/>
      <c r="G561" s="4"/>
      <c r="H561" s="4"/>
      <c r="I561" s="4"/>
      <c r="J561" s="4"/>
      <c r="K561" s="4"/>
      <c r="L561" s="4"/>
      <c r="M561" s="4"/>
      <c r="N561" s="4"/>
      <c r="O561" s="27"/>
    </row>
    <row r="562" spans="1:15" ht="20.25" customHeight="1">
      <c r="A562" s="6"/>
      <c r="B562" s="177" t="s">
        <v>1140</v>
      </c>
      <c r="C562" s="413"/>
      <c r="D562" s="7"/>
      <c r="E562" s="317"/>
      <c r="F562" s="7"/>
      <c r="G562" s="7"/>
      <c r="H562" s="7"/>
      <c r="I562" s="8"/>
      <c r="J562" s="7"/>
      <c r="K562" s="7"/>
      <c r="L562" s="8"/>
      <c r="M562" s="7"/>
      <c r="N562" s="7"/>
      <c r="O562" s="402" t="s">
        <v>1320</v>
      </c>
    </row>
    <row r="563" spans="1:15" ht="24.75">
      <c r="A563" s="10"/>
      <c r="B563" s="44"/>
      <c r="C563" s="11"/>
      <c r="D563" s="95" t="s">
        <v>1462</v>
      </c>
      <c r="E563" s="318"/>
      <c r="F563" s="12"/>
      <c r="G563" s="12"/>
      <c r="H563" s="12"/>
      <c r="I563" s="12"/>
      <c r="J563" s="12"/>
      <c r="K563" s="12"/>
      <c r="L563" s="13"/>
      <c r="M563" s="12"/>
      <c r="N563" s="12"/>
      <c r="O563" s="798"/>
    </row>
    <row r="564" spans="1:15" s="64" customFormat="1" ht="29.25" customHeight="1" thickBot="1">
      <c r="A564" s="46" t="s">
        <v>501</v>
      </c>
      <c r="B564" s="62" t="s">
        <v>502</v>
      </c>
      <c r="C564" s="62" t="s">
        <v>1</v>
      </c>
      <c r="D564" s="62" t="s">
        <v>500</v>
      </c>
      <c r="E564" s="339" t="s">
        <v>511</v>
      </c>
      <c r="F564" s="26" t="s">
        <v>497</v>
      </c>
      <c r="G564" s="26" t="s">
        <v>498</v>
      </c>
      <c r="H564" s="26" t="s">
        <v>33</v>
      </c>
      <c r="I564" s="26" t="s">
        <v>403</v>
      </c>
      <c r="J564" s="26" t="s">
        <v>17</v>
      </c>
      <c r="K564" s="26" t="s">
        <v>18</v>
      </c>
      <c r="L564" s="26" t="s">
        <v>507</v>
      </c>
      <c r="M564" s="26" t="s">
        <v>30</v>
      </c>
      <c r="N564" s="26" t="s">
        <v>29</v>
      </c>
      <c r="O564" s="63" t="s">
        <v>19</v>
      </c>
    </row>
    <row r="565" spans="1:15" ht="22.5" customHeight="1" thickTop="1">
      <c r="A565" s="100" t="s">
        <v>996</v>
      </c>
      <c r="B565" s="79"/>
      <c r="C565" s="81"/>
      <c r="D565" s="82"/>
      <c r="E565" s="343"/>
      <c r="F565" s="79"/>
      <c r="G565" s="79"/>
      <c r="H565" s="79"/>
      <c r="I565" s="79"/>
      <c r="J565" s="79"/>
      <c r="K565" s="79"/>
      <c r="L565" s="79"/>
      <c r="M565" s="79"/>
      <c r="N565" s="79"/>
      <c r="O565" s="76"/>
    </row>
    <row r="566" spans="1:15" ht="34.5" customHeight="1">
      <c r="A566" s="726">
        <v>12100101</v>
      </c>
      <c r="B566" s="15" t="s">
        <v>987</v>
      </c>
      <c r="C566" s="43" t="s">
        <v>1115</v>
      </c>
      <c r="D566" s="410" t="s">
        <v>988</v>
      </c>
      <c r="E566" s="377">
        <v>15</v>
      </c>
      <c r="F566" s="65">
        <v>3150</v>
      </c>
      <c r="G566" s="65">
        <v>0</v>
      </c>
      <c r="H566" s="65">
        <v>0</v>
      </c>
      <c r="I566" s="65">
        <v>0</v>
      </c>
      <c r="J566" s="65">
        <v>114</v>
      </c>
      <c r="K566" s="65">
        <v>0</v>
      </c>
      <c r="L566" s="65">
        <v>0</v>
      </c>
      <c r="M566" s="65">
        <v>0</v>
      </c>
      <c r="N566" s="59">
        <f aca="true" t="shared" si="93" ref="N566:N577">F566+G566+H566+I566-J566+K566-L566+M566</f>
        <v>3036</v>
      </c>
      <c r="O566" s="29"/>
    </row>
    <row r="567" spans="1:15" ht="34.5" customHeight="1">
      <c r="A567" s="726">
        <v>12100102</v>
      </c>
      <c r="B567" s="15" t="s">
        <v>989</v>
      </c>
      <c r="C567" s="43" t="s">
        <v>1092</v>
      </c>
      <c r="D567" s="410" t="s">
        <v>1016</v>
      </c>
      <c r="E567" s="377">
        <v>15</v>
      </c>
      <c r="F567" s="65">
        <v>1000</v>
      </c>
      <c r="G567" s="65">
        <v>0</v>
      </c>
      <c r="H567" s="65">
        <v>0</v>
      </c>
      <c r="I567" s="65">
        <v>0</v>
      </c>
      <c r="J567" s="65">
        <v>0</v>
      </c>
      <c r="K567" s="65">
        <v>148</v>
      </c>
      <c r="L567" s="65">
        <v>0</v>
      </c>
      <c r="M567" s="65">
        <v>0</v>
      </c>
      <c r="N567" s="59">
        <f t="shared" si="93"/>
        <v>1148</v>
      </c>
      <c r="O567" s="29"/>
    </row>
    <row r="568" spans="1:15" ht="34.5" customHeight="1">
      <c r="A568" s="726">
        <v>12100103</v>
      </c>
      <c r="B568" s="746" t="s">
        <v>992</v>
      </c>
      <c r="C568" s="43" t="s">
        <v>1104</v>
      </c>
      <c r="D568" s="410" t="s">
        <v>1040</v>
      </c>
      <c r="E568" s="377">
        <v>15</v>
      </c>
      <c r="F568" s="65">
        <v>2509</v>
      </c>
      <c r="G568" s="65">
        <v>0</v>
      </c>
      <c r="H568" s="65">
        <v>0</v>
      </c>
      <c r="I568" s="65">
        <v>0</v>
      </c>
      <c r="J568" s="65">
        <v>9</v>
      </c>
      <c r="K568" s="65">
        <v>0</v>
      </c>
      <c r="L568" s="65">
        <v>0</v>
      </c>
      <c r="M568" s="65">
        <v>0</v>
      </c>
      <c r="N568" s="59">
        <f t="shared" si="93"/>
        <v>2500</v>
      </c>
      <c r="O568" s="29"/>
    </row>
    <row r="569" spans="1:15" ht="34.5" customHeight="1">
      <c r="A569" s="726">
        <v>12100105</v>
      </c>
      <c r="B569" s="746" t="s">
        <v>998</v>
      </c>
      <c r="C569" s="43" t="s">
        <v>1107</v>
      </c>
      <c r="D569" s="410" t="s">
        <v>1016</v>
      </c>
      <c r="E569" s="377">
        <v>15</v>
      </c>
      <c r="F569" s="65">
        <v>6298</v>
      </c>
      <c r="G569" s="65">
        <v>0</v>
      </c>
      <c r="H569" s="65">
        <v>0</v>
      </c>
      <c r="I569" s="65">
        <v>0</v>
      </c>
      <c r="J569" s="65">
        <v>798</v>
      </c>
      <c r="K569" s="65">
        <v>0</v>
      </c>
      <c r="L569" s="65">
        <v>0</v>
      </c>
      <c r="M569" s="65">
        <v>0</v>
      </c>
      <c r="N569" s="59">
        <f t="shared" si="93"/>
        <v>5500</v>
      </c>
      <c r="O569" s="29"/>
    </row>
    <row r="570" spans="1:15" ht="34.5" customHeight="1">
      <c r="A570" s="726">
        <v>12100106</v>
      </c>
      <c r="B570" s="15" t="s">
        <v>1000</v>
      </c>
      <c r="C570" s="43" t="s">
        <v>1108</v>
      </c>
      <c r="D570" s="410" t="s">
        <v>1001</v>
      </c>
      <c r="E570" s="377">
        <v>15</v>
      </c>
      <c r="F570" s="65">
        <v>1910</v>
      </c>
      <c r="G570" s="65">
        <v>0</v>
      </c>
      <c r="H570" s="65">
        <v>0</v>
      </c>
      <c r="I570" s="65">
        <v>0</v>
      </c>
      <c r="J570" s="65">
        <v>0</v>
      </c>
      <c r="K570" s="65">
        <v>77</v>
      </c>
      <c r="L570" s="65">
        <v>0</v>
      </c>
      <c r="M570" s="65">
        <v>0</v>
      </c>
      <c r="N570" s="59">
        <f t="shared" si="93"/>
        <v>1987</v>
      </c>
      <c r="O570" s="29"/>
    </row>
    <row r="571" spans="1:15" ht="34.5" customHeight="1">
      <c r="A571" s="726">
        <v>12100107</v>
      </c>
      <c r="B571" s="15" t="s">
        <v>1012</v>
      </c>
      <c r="C571" s="43" t="s">
        <v>1091</v>
      </c>
      <c r="D571" s="410" t="s">
        <v>1013</v>
      </c>
      <c r="E571" s="377">
        <v>15</v>
      </c>
      <c r="F571" s="65">
        <v>1390</v>
      </c>
      <c r="G571" s="65">
        <v>0</v>
      </c>
      <c r="H571" s="65">
        <v>0</v>
      </c>
      <c r="I571" s="65">
        <v>0</v>
      </c>
      <c r="J571" s="65">
        <v>0</v>
      </c>
      <c r="K571" s="65">
        <v>123</v>
      </c>
      <c r="L571" s="65">
        <v>0</v>
      </c>
      <c r="M571" s="65">
        <v>0</v>
      </c>
      <c r="N571" s="59">
        <f t="shared" si="93"/>
        <v>1513</v>
      </c>
      <c r="O571" s="29"/>
    </row>
    <row r="572" spans="1:15" ht="34.5" customHeight="1">
      <c r="A572" s="726">
        <v>12100108</v>
      </c>
      <c r="B572" s="108" t="s">
        <v>1015</v>
      </c>
      <c r="C572" s="43" t="s">
        <v>1079</v>
      </c>
      <c r="D572" s="410" t="s">
        <v>1016</v>
      </c>
      <c r="E572" s="377">
        <v>15</v>
      </c>
      <c r="F572" s="65">
        <v>4118</v>
      </c>
      <c r="G572" s="65">
        <v>0</v>
      </c>
      <c r="H572" s="65">
        <v>0</v>
      </c>
      <c r="I572" s="65">
        <v>0</v>
      </c>
      <c r="J572" s="65">
        <v>368</v>
      </c>
      <c r="K572" s="65">
        <v>0</v>
      </c>
      <c r="L572" s="65">
        <v>0</v>
      </c>
      <c r="M572" s="65">
        <v>0</v>
      </c>
      <c r="N572" s="59">
        <f t="shared" si="93"/>
        <v>3750</v>
      </c>
      <c r="O572" s="29"/>
    </row>
    <row r="573" spans="1:15" ht="34.5" customHeight="1">
      <c r="A573" s="726">
        <v>12100109</v>
      </c>
      <c r="B573" s="15" t="s">
        <v>1017</v>
      </c>
      <c r="C573" s="43" t="s">
        <v>1093</v>
      </c>
      <c r="D573" s="410" t="s">
        <v>1018</v>
      </c>
      <c r="E573" s="377">
        <v>15</v>
      </c>
      <c r="F573" s="65">
        <v>1160</v>
      </c>
      <c r="G573" s="65">
        <v>0</v>
      </c>
      <c r="H573" s="65">
        <v>0</v>
      </c>
      <c r="I573" s="65">
        <v>0</v>
      </c>
      <c r="J573" s="65">
        <v>0</v>
      </c>
      <c r="K573" s="65">
        <v>137</v>
      </c>
      <c r="L573" s="65">
        <v>0</v>
      </c>
      <c r="M573" s="65">
        <v>0</v>
      </c>
      <c r="N573" s="59">
        <f t="shared" si="93"/>
        <v>1297</v>
      </c>
      <c r="O573" s="29"/>
    </row>
    <row r="574" spans="1:15" ht="34.5" customHeight="1">
      <c r="A574" s="726">
        <v>12100110</v>
      </c>
      <c r="B574" s="15" t="s">
        <v>1026</v>
      </c>
      <c r="C574" s="43" t="s">
        <v>1114</v>
      </c>
      <c r="D574" s="410" t="s">
        <v>1027</v>
      </c>
      <c r="E574" s="377">
        <v>15</v>
      </c>
      <c r="F574" s="65">
        <v>2772</v>
      </c>
      <c r="G574" s="65">
        <v>0</v>
      </c>
      <c r="H574" s="65">
        <v>0</v>
      </c>
      <c r="I574" s="65">
        <v>0</v>
      </c>
      <c r="J574" s="65">
        <v>52</v>
      </c>
      <c r="K574" s="65">
        <v>0</v>
      </c>
      <c r="L574" s="65">
        <v>0</v>
      </c>
      <c r="M574" s="65">
        <v>0</v>
      </c>
      <c r="N574" s="59">
        <f t="shared" si="93"/>
        <v>2720</v>
      </c>
      <c r="O574" s="29"/>
    </row>
    <row r="575" spans="1:15" ht="34.5" customHeight="1">
      <c r="A575" s="726">
        <v>12100111</v>
      </c>
      <c r="B575" s="15" t="s">
        <v>1028</v>
      </c>
      <c r="C575" s="43" t="s">
        <v>1096</v>
      </c>
      <c r="D575" s="410" t="s">
        <v>1029</v>
      </c>
      <c r="E575" s="377">
        <v>15</v>
      </c>
      <c r="F575" s="65">
        <v>3177</v>
      </c>
      <c r="G575" s="65">
        <v>0</v>
      </c>
      <c r="H575" s="65">
        <v>0</v>
      </c>
      <c r="I575" s="65">
        <v>0</v>
      </c>
      <c r="J575" s="65">
        <v>117</v>
      </c>
      <c r="K575" s="65">
        <v>0</v>
      </c>
      <c r="L575" s="65">
        <v>0</v>
      </c>
      <c r="M575" s="65">
        <v>0</v>
      </c>
      <c r="N575" s="59">
        <f t="shared" si="93"/>
        <v>3060</v>
      </c>
      <c r="O575" s="29"/>
    </row>
    <row r="576" spans="1:15" ht="34.5" customHeight="1">
      <c r="A576" s="726">
        <v>12100112</v>
      </c>
      <c r="B576" s="15" t="s">
        <v>1033</v>
      </c>
      <c r="C576" s="43" t="s">
        <v>1099</v>
      </c>
      <c r="D576" s="410" t="s">
        <v>1034</v>
      </c>
      <c r="E576" s="377">
        <v>15</v>
      </c>
      <c r="F576" s="65">
        <v>1910</v>
      </c>
      <c r="G576" s="65">
        <v>0</v>
      </c>
      <c r="H576" s="65">
        <v>0</v>
      </c>
      <c r="I576" s="65">
        <v>0</v>
      </c>
      <c r="J576" s="65">
        <v>0</v>
      </c>
      <c r="K576" s="65">
        <v>77</v>
      </c>
      <c r="L576" s="65">
        <v>0</v>
      </c>
      <c r="M576" s="65">
        <v>0</v>
      </c>
      <c r="N576" s="59">
        <f t="shared" si="93"/>
        <v>1987</v>
      </c>
      <c r="O576" s="29"/>
    </row>
    <row r="577" spans="1:15" ht="34.5" customHeight="1">
      <c r="A577" s="726">
        <v>12100113</v>
      </c>
      <c r="B577" s="15" t="s">
        <v>1039</v>
      </c>
      <c r="C577" s="43" t="s">
        <v>1103</v>
      </c>
      <c r="D577" s="410" t="s">
        <v>999</v>
      </c>
      <c r="E577" s="377">
        <v>15</v>
      </c>
      <c r="F577" s="65">
        <v>4052</v>
      </c>
      <c r="G577" s="65">
        <v>180</v>
      </c>
      <c r="H577" s="65">
        <v>0</v>
      </c>
      <c r="I577" s="65">
        <v>0</v>
      </c>
      <c r="J577" s="65">
        <v>357</v>
      </c>
      <c r="K577" s="65">
        <v>0</v>
      </c>
      <c r="L577" s="65">
        <v>0</v>
      </c>
      <c r="M577" s="65">
        <v>0</v>
      </c>
      <c r="N577" s="59">
        <f t="shared" si="93"/>
        <v>3875</v>
      </c>
      <c r="O577" s="29"/>
    </row>
    <row r="578" spans="1:15" ht="21" customHeight="1">
      <c r="A578" s="611" t="s">
        <v>70</v>
      </c>
      <c r="B578" s="612"/>
      <c r="C578" s="616"/>
      <c r="D578" s="635"/>
      <c r="E578" s="636"/>
      <c r="F578" s="637">
        <f aca="true" t="shared" si="94" ref="F578:N578">SUM(F566:F577)</f>
        <v>33446</v>
      </c>
      <c r="G578" s="637">
        <f t="shared" si="94"/>
        <v>180</v>
      </c>
      <c r="H578" s="637">
        <f t="shared" si="94"/>
        <v>0</v>
      </c>
      <c r="I578" s="637">
        <f t="shared" si="94"/>
        <v>0</v>
      </c>
      <c r="J578" s="637">
        <f t="shared" si="94"/>
        <v>1815</v>
      </c>
      <c r="K578" s="637">
        <f t="shared" si="94"/>
        <v>562</v>
      </c>
      <c r="L578" s="637">
        <f t="shared" si="94"/>
        <v>0</v>
      </c>
      <c r="M578" s="637">
        <f t="shared" si="94"/>
        <v>0</v>
      </c>
      <c r="N578" s="637">
        <f t="shared" si="94"/>
        <v>32373</v>
      </c>
      <c r="O578" s="609"/>
    </row>
    <row r="579" spans="1:15" s="103" customFormat="1" ht="22.5" customHeight="1">
      <c r="A579" s="56"/>
      <c r="B579" s="52" t="s">
        <v>31</v>
      </c>
      <c r="C579" s="68"/>
      <c r="D579" s="68"/>
      <c r="E579" s="375"/>
      <c r="F579" s="69">
        <f aca="true" t="shared" si="95" ref="F579:N579">F578</f>
        <v>33446</v>
      </c>
      <c r="G579" s="69">
        <f t="shared" si="95"/>
        <v>180</v>
      </c>
      <c r="H579" s="69">
        <f t="shared" si="95"/>
        <v>0</v>
      </c>
      <c r="I579" s="69">
        <f t="shared" si="95"/>
        <v>0</v>
      </c>
      <c r="J579" s="69">
        <f t="shared" si="95"/>
        <v>1815</v>
      </c>
      <c r="K579" s="69">
        <f t="shared" si="95"/>
        <v>562</v>
      </c>
      <c r="L579" s="69">
        <f t="shared" si="95"/>
        <v>0</v>
      </c>
      <c r="M579" s="69">
        <f t="shared" si="95"/>
        <v>0</v>
      </c>
      <c r="N579" s="69">
        <f t="shared" si="95"/>
        <v>32373</v>
      </c>
      <c r="O579" s="58"/>
    </row>
    <row r="580" spans="1:15" s="103" customFormat="1" ht="44.25" customHeight="1">
      <c r="A580" s="451"/>
      <c r="B580" s="452"/>
      <c r="C580" s="452"/>
      <c r="D580" s="452" t="s">
        <v>540</v>
      </c>
      <c r="F580" s="453"/>
      <c r="G580" s="452"/>
      <c r="H580" s="452"/>
      <c r="J580" s="457" t="s">
        <v>541</v>
      </c>
      <c r="K580" s="452"/>
      <c r="L580" s="452"/>
      <c r="N580" s="452" t="s">
        <v>541</v>
      </c>
      <c r="O580" s="454"/>
    </row>
    <row r="581" spans="1:15" s="103" customFormat="1" ht="15.75" customHeight="1">
      <c r="A581" s="451" t="s">
        <v>549</v>
      </c>
      <c r="B581" s="452"/>
      <c r="C581" s="452"/>
      <c r="D581" s="457" t="s">
        <v>829</v>
      </c>
      <c r="E581" s="452"/>
      <c r="F581" s="453"/>
      <c r="G581" s="452"/>
      <c r="H581" s="452"/>
      <c r="J581" s="457" t="s">
        <v>629</v>
      </c>
      <c r="K581" s="452"/>
      <c r="L581" s="451"/>
      <c r="N581" s="457" t="s">
        <v>630</v>
      </c>
      <c r="O581" s="455"/>
    </row>
    <row r="582" spans="1:15" s="103" customFormat="1" ht="16.5" customHeight="1">
      <c r="A582" s="451"/>
      <c r="B582" s="452"/>
      <c r="C582" s="452"/>
      <c r="D582" s="457" t="s">
        <v>830</v>
      </c>
      <c r="E582" s="452"/>
      <c r="F582" s="453"/>
      <c r="G582" s="452"/>
      <c r="H582" s="452"/>
      <c r="J582" s="456" t="s">
        <v>538</v>
      </c>
      <c r="K582" s="452"/>
      <c r="L582" s="452"/>
      <c r="N582" s="457" t="s">
        <v>539</v>
      </c>
      <c r="O582" s="454"/>
    </row>
    <row r="583" spans="1:15" ht="27.75" customHeight="1">
      <c r="A583" s="183" t="s">
        <v>0</v>
      </c>
      <c r="B583" s="33"/>
      <c r="C583" s="169" t="s">
        <v>869</v>
      </c>
      <c r="D583" s="169"/>
      <c r="E583" s="327"/>
      <c r="F583" s="4"/>
      <c r="G583" s="4"/>
      <c r="H583" s="4"/>
      <c r="I583" s="4"/>
      <c r="J583" s="4"/>
      <c r="K583" s="4"/>
      <c r="L583" s="4"/>
      <c r="M583" s="4"/>
      <c r="N583" s="4"/>
      <c r="O583" s="27"/>
    </row>
    <row r="584" spans="1:15" ht="20.25" customHeight="1">
      <c r="A584" s="6"/>
      <c r="B584" s="177" t="s">
        <v>1140</v>
      </c>
      <c r="C584" s="413"/>
      <c r="D584" s="7"/>
      <c r="E584" s="317"/>
      <c r="F584" s="7"/>
      <c r="G584" s="7"/>
      <c r="H584" s="7"/>
      <c r="I584" s="8"/>
      <c r="J584" s="7"/>
      <c r="K584" s="7"/>
      <c r="L584" s="8"/>
      <c r="M584" s="7"/>
      <c r="N584" s="7"/>
      <c r="O584" s="402" t="s">
        <v>1321</v>
      </c>
    </row>
    <row r="585" spans="1:15" ht="24.75">
      <c r="A585" s="10"/>
      <c r="B585" s="44"/>
      <c r="C585" s="11"/>
      <c r="D585" s="95" t="s">
        <v>1462</v>
      </c>
      <c r="E585" s="318"/>
      <c r="F585" s="12"/>
      <c r="G585" s="12"/>
      <c r="H585" s="12"/>
      <c r="I585" s="12"/>
      <c r="J585" s="12"/>
      <c r="K585" s="12"/>
      <c r="L585" s="13"/>
      <c r="M585" s="12"/>
      <c r="N585" s="12"/>
      <c r="O585" s="798"/>
    </row>
    <row r="586" spans="1:15" s="64" customFormat="1" ht="30.75" customHeight="1" thickBot="1">
      <c r="A586" s="46" t="s">
        <v>501</v>
      </c>
      <c r="B586" s="62" t="s">
        <v>502</v>
      </c>
      <c r="C586" s="62" t="s">
        <v>1</v>
      </c>
      <c r="D586" s="62" t="s">
        <v>500</v>
      </c>
      <c r="E586" s="339" t="s">
        <v>511</v>
      </c>
      <c r="F586" s="26" t="s">
        <v>497</v>
      </c>
      <c r="G586" s="26" t="s">
        <v>498</v>
      </c>
      <c r="H586" s="26" t="s">
        <v>33</v>
      </c>
      <c r="I586" s="26" t="s">
        <v>403</v>
      </c>
      <c r="J586" s="26" t="s">
        <v>17</v>
      </c>
      <c r="K586" s="26" t="s">
        <v>18</v>
      </c>
      <c r="L586" s="26" t="s">
        <v>507</v>
      </c>
      <c r="M586" s="26" t="s">
        <v>30</v>
      </c>
      <c r="N586" s="26" t="s">
        <v>29</v>
      </c>
      <c r="O586" s="63" t="s">
        <v>19</v>
      </c>
    </row>
    <row r="587" spans="1:15" ht="25.5" customHeight="1" thickTop="1">
      <c r="A587" s="100" t="s">
        <v>997</v>
      </c>
      <c r="B587" s="79"/>
      <c r="C587" s="81"/>
      <c r="D587" s="82"/>
      <c r="E587" s="343"/>
      <c r="F587" s="79"/>
      <c r="G587" s="79"/>
      <c r="H587" s="79"/>
      <c r="I587" s="79"/>
      <c r="J587" s="79"/>
      <c r="K587" s="79"/>
      <c r="L587" s="79"/>
      <c r="M587" s="79"/>
      <c r="N587" s="79"/>
      <c r="O587" s="76"/>
    </row>
    <row r="588" spans="1:15" ht="40.5" customHeight="1">
      <c r="A588" s="726">
        <v>12200101</v>
      </c>
      <c r="B588" s="746" t="s">
        <v>990</v>
      </c>
      <c r="C588" s="43" t="s">
        <v>1094</v>
      </c>
      <c r="D588" s="410" t="s">
        <v>991</v>
      </c>
      <c r="E588" s="377">
        <v>15</v>
      </c>
      <c r="F588" s="65">
        <v>3707</v>
      </c>
      <c r="G588" s="65">
        <v>1500</v>
      </c>
      <c r="H588" s="65">
        <v>0</v>
      </c>
      <c r="I588" s="65">
        <v>0</v>
      </c>
      <c r="J588" s="65">
        <v>302</v>
      </c>
      <c r="K588" s="65">
        <v>0</v>
      </c>
      <c r="L588" s="59">
        <v>0</v>
      </c>
      <c r="M588" s="65">
        <v>0</v>
      </c>
      <c r="N588" s="59">
        <f aca="true" t="shared" si="96" ref="N588:N594">F588+G588+H588+I588-J588+K588-L588+M588</f>
        <v>4905</v>
      </c>
      <c r="O588" s="29"/>
    </row>
    <row r="589" spans="1:15" s="41" customFormat="1" ht="40.5" customHeight="1">
      <c r="A589" s="726">
        <v>12200103</v>
      </c>
      <c r="B589" s="59" t="s">
        <v>1004</v>
      </c>
      <c r="C589" s="43" t="s">
        <v>1086</v>
      </c>
      <c r="D589" s="410" t="s">
        <v>1005</v>
      </c>
      <c r="E589" s="377">
        <v>15</v>
      </c>
      <c r="F589" s="65">
        <v>2235</v>
      </c>
      <c r="G589" s="65">
        <v>0</v>
      </c>
      <c r="H589" s="65">
        <v>0</v>
      </c>
      <c r="I589" s="65">
        <v>0</v>
      </c>
      <c r="J589" s="65">
        <v>0</v>
      </c>
      <c r="K589" s="65">
        <v>36</v>
      </c>
      <c r="L589" s="65">
        <v>0</v>
      </c>
      <c r="M589" s="65">
        <v>0</v>
      </c>
      <c r="N589" s="59">
        <f t="shared" si="96"/>
        <v>2271</v>
      </c>
      <c r="O589" s="104"/>
    </row>
    <row r="590" spans="1:15" s="41" customFormat="1" ht="40.5" customHeight="1">
      <c r="A590" s="726">
        <v>12200104</v>
      </c>
      <c r="B590" s="59" t="s">
        <v>1006</v>
      </c>
      <c r="C590" s="43" t="s">
        <v>1087</v>
      </c>
      <c r="D590" s="410" t="s">
        <v>1007</v>
      </c>
      <c r="E590" s="377">
        <v>15</v>
      </c>
      <c r="F590" s="65">
        <v>2235</v>
      </c>
      <c r="G590" s="65">
        <v>0</v>
      </c>
      <c r="H590" s="65">
        <v>0</v>
      </c>
      <c r="I590" s="65">
        <v>0</v>
      </c>
      <c r="J590" s="65">
        <v>0</v>
      </c>
      <c r="K590" s="65">
        <v>36</v>
      </c>
      <c r="L590" s="65">
        <v>0</v>
      </c>
      <c r="M590" s="65">
        <v>0</v>
      </c>
      <c r="N590" s="59">
        <f t="shared" si="96"/>
        <v>2271</v>
      </c>
      <c r="O590" s="104"/>
    </row>
    <row r="591" spans="1:15" s="41" customFormat="1" ht="40.5" customHeight="1">
      <c r="A591" s="726">
        <v>12200105</v>
      </c>
      <c r="B591" s="59" t="s">
        <v>1008</v>
      </c>
      <c r="C591" s="43" t="s">
        <v>1088</v>
      </c>
      <c r="D591" s="410" t="s">
        <v>1005</v>
      </c>
      <c r="E591" s="377">
        <v>15</v>
      </c>
      <c r="F591" s="65">
        <v>2146</v>
      </c>
      <c r="G591" s="65">
        <v>0</v>
      </c>
      <c r="H591" s="65">
        <v>0</v>
      </c>
      <c r="I591" s="65">
        <v>0</v>
      </c>
      <c r="J591" s="65">
        <v>0</v>
      </c>
      <c r="K591" s="65">
        <v>59</v>
      </c>
      <c r="L591" s="65">
        <v>0</v>
      </c>
      <c r="M591" s="65">
        <v>0</v>
      </c>
      <c r="N591" s="59">
        <f t="shared" si="96"/>
        <v>2205</v>
      </c>
      <c r="O591" s="104"/>
    </row>
    <row r="592" spans="1:15" s="41" customFormat="1" ht="40.5" customHeight="1">
      <c r="A592" s="726">
        <v>12200107</v>
      </c>
      <c r="B592" s="59" t="s">
        <v>1010</v>
      </c>
      <c r="C592" s="43" t="s">
        <v>1089</v>
      </c>
      <c r="D592" s="410" t="s">
        <v>1005</v>
      </c>
      <c r="E592" s="377">
        <v>15</v>
      </c>
      <c r="F592" s="65">
        <v>2235</v>
      </c>
      <c r="G592" s="65">
        <v>0</v>
      </c>
      <c r="H592" s="65">
        <v>0</v>
      </c>
      <c r="I592" s="65">
        <v>0</v>
      </c>
      <c r="J592" s="65">
        <v>0</v>
      </c>
      <c r="K592" s="65">
        <v>36</v>
      </c>
      <c r="L592" s="65">
        <v>0</v>
      </c>
      <c r="M592" s="65">
        <v>0</v>
      </c>
      <c r="N592" s="59">
        <f t="shared" si="96"/>
        <v>2271</v>
      </c>
      <c r="O592" s="104"/>
    </row>
    <row r="593" spans="1:15" s="41" customFormat="1" ht="40.5" customHeight="1">
      <c r="A593" s="726">
        <v>12200108</v>
      </c>
      <c r="B593" s="14" t="s">
        <v>1014</v>
      </c>
      <c r="C593" s="43" t="s">
        <v>1109</v>
      </c>
      <c r="D593" s="410" t="s">
        <v>1007</v>
      </c>
      <c r="E593" s="377">
        <v>15</v>
      </c>
      <c r="F593" s="65">
        <v>2235</v>
      </c>
      <c r="G593" s="65">
        <v>0</v>
      </c>
      <c r="H593" s="65">
        <v>0</v>
      </c>
      <c r="I593" s="65">
        <v>0</v>
      </c>
      <c r="J593" s="65">
        <v>0</v>
      </c>
      <c r="K593" s="65">
        <v>36</v>
      </c>
      <c r="L593" s="65">
        <v>0</v>
      </c>
      <c r="M593" s="65">
        <v>0</v>
      </c>
      <c r="N593" s="59">
        <f t="shared" si="96"/>
        <v>2271</v>
      </c>
      <c r="O593" s="104"/>
    </row>
    <row r="594" spans="1:15" ht="40.5" customHeight="1">
      <c r="A594" s="726">
        <v>12200109</v>
      </c>
      <c r="B594" s="15" t="s">
        <v>1025</v>
      </c>
      <c r="C594" s="43" t="s">
        <v>1095</v>
      </c>
      <c r="D594" s="410" t="s">
        <v>1009</v>
      </c>
      <c r="E594" s="377">
        <v>15</v>
      </c>
      <c r="F594" s="65">
        <v>3000</v>
      </c>
      <c r="G594" s="65">
        <v>980</v>
      </c>
      <c r="H594" s="65">
        <v>0</v>
      </c>
      <c r="I594" s="65">
        <v>0</v>
      </c>
      <c r="J594" s="65">
        <v>77</v>
      </c>
      <c r="K594" s="65">
        <v>0</v>
      </c>
      <c r="L594" s="65">
        <v>0</v>
      </c>
      <c r="M594" s="65">
        <v>0</v>
      </c>
      <c r="N594" s="59">
        <f t="shared" si="96"/>
        <v>3903</v>
      </c>
      <c r="O594" s="29"/>
    </row>
    <row r="595" spans="1:15" ht="21.75" customHeight="1">
      <c r="A595" s="611" t="s">
        <v>70</v>
      </c>
      <c r="B595" s="612"/>
      <c r="C595" s="616"/>
      <c r="D595" s="616"/>
      <c r="E595" s="636"/>
      <c r="F595" s="615">
        <f aca="true" t="shared" si="97" ref="F595:N595">SUM(F588:F594)</f>
        <v>17793</v>
      </c>
      <c r="G595" s="615">
        <f t="shared" si="97"/>
        <v>2480</v>
      </c>
      <c r="H595" s="615">
        <f t="shared" si="97"/>
        <v>0</v>
      </c>
      <c r="I595" s="615">
        <f t="shared" si="97"/>
        <v>0</v>
      </c>
      <c r="J595" s="615">
        <f t="shared" si="97"/>
        <v>379</v>
      </c>
      <c r="K595" s="615">
        <f t="shared" si="97"/>
        <v>203</v>
      </c>
      <c r="L595" s="615">
        <f t="shared" si="97"/>
        <v>0</v>
      </c>
      <c r="M595" s="615">
        <f t="shared" si="97"/>
        <v>0</v>
      </c>
      <c r="N595" s="615">
        <f t="shared" si="97"/>
        <v>20097</v>
      </c>
      <c r="O595" s="609"/>
    </row>
    <row r="596" spans="1:15" s="23" customFormat="1" ht="23.25" customHeight="1">
      <c r="A596" s="92"/>
      <c r="B596" s="52" t="s">
        <v>31</v>
      </c>
      <c r="C596" s="71"/>
      <c r="D596" s="71"/>
      <c r="E596" s="345"/>
      <c r="F596" s="71">
        <f aca="true" t="shared" si="98" ref="F596:N596">F595</f>
        <v>17793</v>
      </c>
      <c r="G596" s="71">
        <f t="shared" si="98"/>
        <v>2480</v>
      </c>
      <c r="H596" s="71">
        <f t="shared" si="98"/>
        <v>0</v>
      </c>
      <c r="I596" s="71">
        <f t="shared" si="98"/>
        <v>0</v>
      </c>
      <c r="J596" s="71">
        <f t="shared" si="98"/>
        <v>379</v>
      </c>
      <c r="K596" s="71">
        <f t="shared" si="98"/>
        <v>203</v>
      </c>
      <c r="L596" s="71">
        <f t="shared" si="98"/>
        <v>0</v>
      </c>
      <c r="M596" s="71">
        <f t="shared" si="98"/>
        <v>0</v>
      </c>
      <c r="N596" s="71">
        <f t="shared" si="98"/>
        <v>20097</v>
      </c>
      <c r="O596" s="58"/>
    </row>
    <row r="597" spans="1:15" s="37" customFormat="1" ht="26.25" customHeight="1">
      <c r="A597" s="24"/>
      <c r="B597" s="72"/>
      <c r="C597" s="8"/>
      <c r="D597" s="8"/>
      <c r="E597" s="317"/>
      <c r="F597" s="25"/>
      <c r="G597" s="25"/>
      <c r="H597" s="25"/>
      <c r="I597" s="25"/>
      <c r="J597" s="25"/>
      <c r="K597" s="25"/>
      <c r="L597" s="25"/>
      <c r="M597" s="25"/>
      <c r="N597" s="25"/>
      <c r="O597" s="31"/>
    </row>
    <row r="598" spans="1:15" ht="17.25" customHeight="1">
      <c r="A598" s="451"/>
      <c r="B598" s="452"/>
      <c r="C598" s="452"/>
      <c r="D598" s="452" t="s">
        <v>1077</v>
      </c>
      <c r="F598" s="453"/>
      <c r="G598" s="452"/>
      <c r="H598" s="452"/>
      <c r="J598" s="466" t="s">
        <v>541</v>
      </c>
      <c r="K598" s="1087"/>
      <c r="L598" s="1087"/>
      <c r="M598" s="2"/>
      <c r="N598" s="452" t="s">
        <v>541</v>
      </c>
      <c r="O598" s="454"/>
    </row>
    <row r="599" spans="1:15" s="103" customFormat="1" ht="14.25" customHeight="1">
      <c r="A599" s="451" t="s">
        <v>549</v>
      </c>
      <c r="B599" s="452"/>
      <c r="C599" s="452"/>
      <c r="D599" s="457" t="s">
        <v>829</v>
      </c>
      <c r="E599" s="452"/>
      <c r="F599" s="453"/>
      <c r="G599" s="452"/>
      <c r="H599" s="1087" t="s">
        <v>629</v>
      </c>
      <c r="I599" s="1087"/>
      <c r="J599" s="1087"/>
      <c r="K599" s="1087"/>
      <c r="L599" s="451"/>
      <c r="M599" s="452" t="s">
        <v>630</v>
      </c>
      <c r="N599" s="452"/>
      <c r="O599" s="455"/>
    </row>
    <row r="600" spans="1:15" s="103" customFormat="1" ht="14.25" customHeight="1">
      <c r="A600" s="451"/>
      <c r="B600" s="452"/>
      <c r="C600" s="452"/>
      <c r="D600" s="457" t="s">
        <v>830</v>
      </c>
      <c r="E600" s="452"/>
      <c r="F600" s="453"/>
      <c r="G600" s="452"/>
      <c r="H600" s="1088" t="s">
        <v>538</v>
      </c>
      <c r="I600" s="1088"/>
      <c r="J600" s="1088"/>
      <c r="K600" s="1088"/>
      <c r="L600" s="465"/>
      <c r="M600" s="452" t="s">
        <v>539</v>
      </c>
      <c r="N600" s="452"/>
      <c r="O600" s="454"/>
    </row>
    <row r="601" spans="1:15" ht="33" customHeight="1">
      <c r="A601" s="183" t="s">
        <v>0</v>
      </c>
      <c r="B601" s="33"/>
      <c r="C601" s="169" t="s">
        <v>869</v>
      </c>
      <c r="D601" s="169"/>
      <c r="E601" s="327"/>
      <c r="F601" s="4"/>
      <c r="G601" s="4"/>
      <c r="H601" s="4"/>
      <c r="I601" s="4"/>
      <c r="J601" s="4"/>
      <c r="K601" s="4"/>
      <c r="L601" s="4"/>
      <c r="M601" s="4"/>
      <c r="N601" s="4"/>
      <c r="O601" s="27"/>
    </row>
    <row r="602" spans="1:15" ht="19.5" customHeight="1">
      <c r="A602" s="6"/>
      <c r="B602" s="177" t="s">
        <v>24</v>
      </c>
      <c r="C602" s="413"/>
      <c r="D602" s="7"/>
      <c r="E602" s="317"/>
      <c r="F602" s="7"/>
      <c r="G602" s="7"/>
      <c r="H602" s="7"/>
      <c r="I602" s="8"/>
      <c r="J602" s="7"/>
      <c r="K602" s="7"/>
      <c r="L602" s="8"/>
      <c r="M602" s="7"/>
      <c r="N602" s="7"/>
      <c r="O602" s="402" t="s">
        <v>1322</v>
      </c>
    </row>
    <row r="603" spans="1:15" s="218" customFormat="1" ht="25.5" customHeight="1">
      <c r="A603" s="10"/>
      <c r="B603" s="44"/>
      <c r="C603" s="414"/>
      <c r="D603" s="95" t="s">
        <v>1462</v>
      </c>
      <c r="E603" s="318"/>
      <c r="F603" s="12"/>
      <c r="G603" s="12"/>
      <c r="H603" s="12"/>
      <c r="I603" s="12"/>
      <c r="J603" s="12"/>
      <c r="K603" s="12"/>
      <c r="L603" s="12"/>
      <c r="M603" s="12"/>
      <c r="N603" s="12"/>
      <c r="O603" s="28"/>
    </row>
    <row r="604" spans="1:15" ht="27.75" customHeight="1">
      <c r="A604" s="211" t="s">
        <v>501</v>
      </c>
      <c r="B604" s="212" t="s">
        <v>502</v>
      </c>
      <c r="C604" s="425" t="s">
        <v>1</v>
      </c>
      <c r="D604" s="212" t="s">
        <v>500</v>
      </c>
      <c r="E604" s="365" t="s">
        <v>511</v>
      </c>
      <c r="F604" s="239" t="s">
        <v>497</v>
      </c>
      <c r="G604" s="239" t="s">
        <v>498</v>
      </c>
      <c r="H604" s="239" t="s">
        <v>33</v>
      </c>
      <c r="I604" s="239" t="s">
        <v>499</v>
      </c>
      <c r="J604" s="239" t="s">
        <v>17</v>
      </c>
      <c r="K604" s="303" t="s">
        <v>18</v>
      </c>
      <c r="L604" s="239" t="s">
        <v>507</v>
      </c>
      <c r="M604" s="234" t="s">
        <v>30</v>
      </c>
      <c r="N604" s="234" t="s">
        <v>503</v>
      </c>
      <c r="O604" s="258" t="s">
        <v>19</v>
      </c>
    </row>
    <row r="605" spans="1:15" ht="22.5" customHeight="1">
      <c r="A605" s="100" t="s">
        <v>303</v>
      </c>
      <c r="B605" s="77"/>
      <c r="C605" s="416"/>
      <c r="D605" s="77"/>
      <c r="E605" s="340"/>
      <c r="F605" s="77"/>
      <c r="G605" s="77"/>
      <c r="H605" s="77"/>
      <c r="I605" s="77"/>
      <c r="J605" s="77"/>
      <c r="K605" s="77"/>
      <c r="L605" s="77"/>
      <c r="M605" s="77"/>
      <c r="N605" s="77"/>
      <c r="O605" s="76"/>
    </row>
    <row r="606" spans="1:15" ht="33" customHeight="1">
      <c r="A606" s="170">
        <v>1300001</v>
      </c>
      <c r="B606" s="14" t="s">
        <v>693</v>
      </c>
      <c r="C606" s="680" t="s">
        <v>736</v>
      </c>
      <c r="D606" s="410" t="s">
        <v>694</v>
      </c>
      <c r="E606" s="348">
        <v>15</v>
      </c>
      <c r="F606" s="59">
        <v>8205</v>
      </c>
      <c r="G606" s="59">
        <v>0</v>
      </c>
      <c r="H606" s="59">
        <v>0</v>
      </c>
      <c r="I606" s="59">
        <v>0</v>
      </c>
      <c r="J606" s="59">
        <v>1205</v>
      </c>
      <c r="K606" s="59">
        <v>0</v>
      </c>
      <c r="L606" s="59">
        <v>0</v>
      </c>
      <c r="M606" s="59">
        <v>0</v>
      </c>
      <c r="N606" s="59">
        <f>F606+G606+H606+I606-J606+K606-L606+M606</f>
        <v>7000</v>
      </c>
      <c r="O606" s="29"/>
    </row>
    <row r="607" spans="1:15" ht="33" customHeight="1">
      <c r="A607" s="120">
        <v>15200202</v>
      </c>
      <c r="B607" s="14" t="s">
        <v>306</v>
      </c>
      <c r="C607" s="166" t="s">
        <v>307</v>
      </c>
      <c r="D607" s="410" t="s">
        <v>308</v>
      </c>
      <c r="E607" s="348">
        <v>15</v>
      </c>
      <c r="F607" s="59">
        <v>1806</v>
      </c>
      <c r="G607" s="59">
        <v>0</v>
      </c>
      <c r="H607" s="59">
        <v>0</v>
      </c>
      <c r="I607" s="59">
        <v>0</v>
      </c>
      <c r="J607" s="59">
        <v>0</v>
      </c>
      <c r="K607" s="59">
        <v>84</v>
      </c>
      <c r="L607" s="59">
        <v>0</v>
      </c>
      <c r="M607" s="59">
        <v>0</v>
      </c>
      <c r="N607" s="59">
        <f>F607+G607+H607+I607-J607+K607-L607+M607</f>
        <v>1890</v>
      </c>
      <c r="O607" s="29"/>
    </row>
    <row r="608" spans="1:15" ht="33" customHeight="1">
      <c r="A608" s="120">
        <v>17100301</v>
      </c>
      <c r="B608" s="14" t="s">
        <v>309</v>
      </c>
      <c r="C608" s="166" t="s">
        <v>310</v>
      </c>
      <c r="D608" s="410" t="s">
        <v>439</v>
      </c>
      <c r="E608" s="348">
        <v>15</v>
      </c>
      <c r="F608" s="59">
        <v>1638</v>
      </c>
      <c r="G608" s="59">
        <v>0</v>
      </c>
      <c r="H608" s="59">
        <v>0</v>
      </c>
      <c r="I608" s="59">
        <v>0</v>
      </c>
      <c r="J608" s="59">
        <v>0</v>
      </c>
      <c r="K608" s="59">
        <v>107</v>
      </c>
      <c r="L608" s="59">
        <v>0</v>
      </c>
      <c r="M608" s="59">
        <v>0</v>
      </c>
      <c r="N608" s="59">
        <f>F608+G608+H608+I608-J608+K608-L608+M608</f>
        <v>1745</v>
      </c>
      <c r="O608" s="29"/>
    </row>
    <row r="609" spans="1:15" ht="21" customHeight="1">
      <c r="A609" s="603" t="s">
        <v>70</v>
      </c>
      <c r="B609" s="627"/>
      <c r="C609" s="617"/>
      <c r="D609" s="628"/>
      <c r="E609" s="629"/>
      <c r="F609" s="633">
        <f aca="true" t="shared" si="99" ref="F609:N609">SUM(F606:F608)</f>
        <v>11649</v>
      </c>
      <c r="G609" s="633">
        <f t="shared" si="99"/>
        <v>0</v>
      </c>
      <c r="H609" s="633">
        <f t="shared" si="99"/>
        <v>0</v>
      </c>
      <c r="I609" s="633">
        <f t="shared" si="99"/>
        <v>0</v>
      </c>
      <c r="J609" s="633">
        <f t="shared" si="99"/>
        <v>1205</v>
      </c>
      <c r="K609" s="633">
        <f t="shared" si="99"/>
        <v>191</v>
      </c>
      <c r="L609" s="633">
        <f t="shared" si="99"/>
        <v>0</v>
      </c>
      <c r="M609" s="633">
        <f t="shared" si="99"/>
        <v>0</v>
      </c>
      <c r="N609" s="633">
        <f t="shared" si="99"/>
        <v>10635</v>
      </c>
      <c r="O609" s="609"/>
    </row>
    <row r="610" spans="1:15" ht="22.5" customHeight="1">
      <c r="A610" s="100" t="s">
        <v>311</v>
      </c>
      <c r="B610" s="74"/>
      <c r="C610" s="416"/>
      <c r="D610" s="75"/>
      <c r="E610" s="337"/>
      <c r="F610" s="74"/>
      <c r="G610" s="74"/>
      <c r="H610" s="74"/>
      <c r="I610" s="74"/>
      <c r="J610" s="74"/>
      <c r="K610" s="74"/>
      <c r="L610" s="74"/>
      <c r="M610" s="74"/>
      <c r="N610" s="74"/>
      <c r="O610" s="76"/>
    </row>
    <row r="611" spans="1:15" ht="33" customHeight="1">
      <c r="A611" s="170">
        <v>1310002</v>
      </c>
      <c r="B611" s="59" t="s">
        <v>695</v>
      </c>
      <c r="C611" s="680" t="s">
        <v>737</v>
      </c>
      <c r="D611" s="410" t="s">
        <v>696</v>
      </c>
      <c r="E611" s="348">
        <v>15</v>
      </c>
      <c r="F611" s="59">
        <v>5662</v>
      </c>
      <c r="G611" s="59">
        <v>0</v>
      </c>
      <c r="H611" s="59">
        <v>0</v>
      </c>
      <c r="I611" s="59">
        <v>0</v>
      </c>
      <c r="J611" s="59">
        <v>662</v>
      </c>
      <c r="K611" s="59">
        <v>0</v>
      </c>
      <c r="L611" s="14">
        <v>0</v>
      </c>
      <c r="M611" s="59">
        <v>0</v>
      </c>
      <c r="N611" s="59">
        <f>F611+G611+H611+I611-J611+K611-L611+M611</f>
        <v>5000</v>
      </c>
      <c r="O611" s="685"/>
    </row>
    <row r="612" spans="1:15" ht="33" customHeight="1">
      <c r="A612" s="120">
        <v>13100201</v>
      </c>
      <c r="B612" s="59" t="s">
        <v>312</v>
      </c>
      <c r="C612" s="166" t="s">
        <v>313</v>
      </c>
      <c r="D612" s="410" t="s">
        <v>430</v>
      </c>
      <c r="E612" s="348">
        <v>15</v>
      </c>
      <c r="F612" s="59">
        <v>4512</v>
      </c>
      <c r="G612" s="59">
        <v>0</v>
      </c>
      <c r="H612" s="59">
        <v>0</v>
      </c>
      <c r="I612" s="59">
        <v>0</v>
      </c>
      <c r="J612" s="59">
        <v>436</v>
      </c>
      <c r="K612" s="59">
        <v>0</v>
      </c>
      <c r="L612" s="59">
        <v>0</v>
      </c>
      <c r="M612" s="59">
        <v>0</v>
      </c>
      <c r="N612" s="59">
        <f>F612+G612+H612+I612-J612+K612-L612+M612</f>
        <v>4076</v>
      </c>
      <c r="O612" s="29"/>
    </row>
    <row r="613" spans="1:15" ht="33" customHeight="1">
      <c r="A613" s="120">
        <v>13100202</v>
      </c>
      <c r="B613" s="59" t="s">
        <v>314</v>
      </c>
      <c r="C613" s="166" t="s">
        <v>315</v>
      </c>
      <c r="D613" s="410" t="s">
        <v>430</v>
      </c>
      <c r="E613" s="348">
        <v>15</v>
      </c>
      <c r="F613" s="59">
        <v>4000</v>
      </c>
      <c r="G613" s="14">
        <v>0</v>
      </c>
      <c r="H613" s="59">
        <v>0</v>
      </c>
      <c r="I613" s="59">
        <v>0</v>
      </c>
      <c r="J613" s="59">
        <v>349</v>
      </c>
      <c r="K613" s="59">
        <v>0</v>
      </c>
      <c r="L613" s="59">
        <v>0</v>
      </c>
      <c r="M613" s="59">
        <v>0</v>
      </c>
      <c r="N613" s="59">
        <f>F613+G613+H613+I613-J613+K613-L613+M613</f>
        <v>3651</v>
      </c>
      <c r="O613" s="29"/>
    </row>
    <row r="614" spans="1:15" ht="33" customHeight="1">
      <c r="A614" s="120">
        <v>13100203</v>
      </c>
      <c r="B614" s="59" t="s">
        <v>316</v>
      </c>
      <c r="C614" s="166" t="s">
        <v>317</v>
      </c>
      <c r="D614" s="410" t="s">
        <v>430</v>
      </c>
      <c r="E614" s="348">
        <v>15</v>
      </c>
      <c r="F614" s="59">
        <v>2174</v>
      </c>
      <c r="G614" s="59">
        <v>0</v>
      </c>
      <c r="H614" s="59">
        <v>0</v>
      </c>
      <c r="I614" s="59">
        <v>0</v>
      </c>
      <c r="J614" s="59">
        <v>0</v>
      </c>
      <c r="K614" s="59">
        <v>56</v>
      </c>
      <c r="L614" s="59">
        <v>0</v>
      </c>
      <c r="M614" s="59">
        <v>0</v>
      </c>
      <c r="N614" s="59">
        <f>F614+G614+H614+I614-J614+K614-L614+M614</f>
        <v>2230</v>
      </c>
      <c r="O614" s="29"/>
    </row>
    <row r="615" spans="1:15" ht="21" customHeight="1">
      <c r="A615" s="603" t="s">
        <v>70</v>
      </c>
      <c r="B615" s="627"/>
      <c r="C615" s="617"/>
      <c r="D615" s="628"/>
      <c r="E615" s="629"/>
      <c r="F615" s="633">
        <f aca="true" t="shared" si="100" ref="F615:N615">SUM(F611:F614)</f>
        <v>16348</v>
      </c>
      <c r="G615" s="633">
        <f t="shared" si="100"/>
        <v>0</v>
      </c>
      <c r="H615" s="633">
        <f t="shared" si="100"/>
        <v>0</v>
      </c>
      <c r="I615" s="633">
        <f t="shared" si="100"/>
        <v>0</v>
      </c>
      <c r="J615" s="633">
        <f t="shared" si="100"/>
        <v>1447</v>
      </c>
      <c r="K615" s="633">
        <f t="shared" si="100"/>
        <v>56</v>
      </c>
      <c r="L615" s="633">
        <f t="shared" si="100"/>
        <v>0</v>
      </c>
      <c r="M615" s="633">
        <f t="shared" si="100"/>
        <v>0</v>
      </c>
      <c r="N615" s="633">
        <f t="shared" si="100"/>
        <v>14957</v>
      </c>
      <c r="O615" s="609"/>
    </row>
    <row r="616" spans="1:15" ht="22.5" customHeight="1">
      <c r="A616" s="100" t="s">
        <v>619</v>
      </c>
      <c r="B616" s="77"/>
      <c r="C616" s="416"/>
      <c r="D616" s="77"/>
      <c r="E616" s="340"/>
      <c r="F616" s="77"/>
      <c r="G616" s="77"/>
      <c r="H616" s="77"/>
      <c r="I616" s="77"/>
      <c r="J616" s="77"/>
      <c r="K616" s="77"/>
      <c r="L616" s="77"/>
      <c r="M616" s="77"/>
      <c r="N616" s="610"/>
      <c r="O616" s="76"/>
    </row>
    <row r="617" spans="1:15" ht="33" customHeight="1">
      <c r="A617" s="120">
        <v>11100520</v>
      </c>
      <c r="B617" s="59" t="s">
        <v>548</v>
      </c>
      <c r="C617" s="166" t="s">
        <v>620</v>
      </c>
      <c r="D617" s="43" t="s">
        <v>621</v>
      </c>
      <c r="E617" s="348">
        <v>15</v>
      </c>
      <c r="F617" s="59">
        <v>2858</v>
      </c>
      <c r="G617" s="59">
        <v>0</v>
      </c>
      <c r="H617" s="59">
        <v>0</v>
      </c>
      <c r="I617" s="59">
        <v>0</v>
      </c>
      <c r="J617" s="59">
        <v>62</v>
      </c>
      <c r="K617" s="59">
        <v>0</v>
      </c>
      <c r="L617" s="59">
        <v>0</v>
      </c>
      <c r="M617" s="59">
        <v>0</v>
      </c>
      <c r="N617" s="59">
        <f>F617+G617+H617+I617-J617+K617-L617+M617</f>
        <v>2796</v>
      </c>
      <c r="O617" s="29"/>
    </row>
    <row r="618" spans="1:15" s="23" customFormat="1" ht="21" customHeight="1">
      <c r="A618" s="603" t="s">
        <v>70</v>
      </c>
      <c r="B618" s="627"/>
      <c r="C618" s="617"/>
      <c r="D618" s="628"/>
      <c r="E618" s="629"/>
      <c r="F618" s="633">
        <f aca="true" t="shared" si="101" ref="F618:N618">F617</f>
        <v>2858</v>
      </c>
      <c r="G618" s="633">
        <f t="shared" si="101"/>
        <v>0</v>
      </c>
      <c r="H618" s="633">
        <f t="shared" si="101"/>
        <v>0</v>
      </c>
      <c r="I618" s="633">
        <f t="shared" si="101"/>
        <v>0</v>
      </c>
      <c r="J618" s="633">
        <f t="shared" si="101"/>
        <v>62</v>
      </c>
      <c r="K618" s="633">
        <f t="shared" si="101"/>
        <v>0</v>
      </c>
      <c r="L618" s="633">
        <f t="shared" si="101"/>
        <v>0</v>
      </c>
      <c r="M618" s="633">
        <f t="shared" si="101"/>
        <v>0</v>
      </c>
      <c r="N618" s="633">
        <f t="shared" si="101"/>
        <v>2796</v>
      </c>
      <c r="O618" s="609"/>
    </row>
    <row r="619" spans="1:15" ht="22.5" customHeight="1">
      <c r="A619" s="100" t="s">
        <v>419</v>
      </c>
      <c r="B619" s="77"/>
      <c r="C619" s="416"/>
      <c r="D619" s="77"/>
      <c r="E619" s="340"/>
      <c r="F619" s="77"/>
      <c r="G619" s="77"/>
      <c r="H619" s="77"/>
      <c r="I619" s="77"/>
      <c r="J619" s="77"/>
      <c r="K619" s="77"/>
      <c r="L619" s="77"/>
      <c r="M619" s="77"/>
      <c r="N619" s="77"/>
      <c r="O619" s="76"/>
    </row>
    <row r="620" spans="1:15" ht="33" customHeight="1">
      <c r="A620" s="170">
        <v>1310001</v>
      </c>
      <c r="B620" s="14" t="s">
        <v>697</v>
      </c>
      <c r="C620" s="680" t="s">
        <v>738</v>
      </c>
      <c r="D620" s="43" t="s">
        <v>739</v>
      </c>
      <c r="E620" s="348">
        <v>15</v>
      </c>
      <c r="F620" s="59">
        <v>5662</v>
      </c>
      <c r="G620" s="59">
        <v>0</v>
      </c>
      <c r="H620" s="59">
        <v>0</v>
      </c>
      <c r="I620" s="59">
        <v>0</v>
      </c>
      <c r="J620" s="59">
        <v>662</v>
      </c>
      <c r="K620" s="59">
        <v>0</v>
      </c>
      <c r="L620" s="59">
        <v>0</v>
      </c>
      <c r="M620" s="59">
        <v>0</v>
      </c>
      <c r="N620" s="59">
        <f>F620+G620+H620+I620-J620+K620-L620+M620</f>
        <v>5000</v>
      </c>
      <c r="O620" s="29"/>
    </row>
    <row r="621" spans="1:15" s="23" customFormat="1" ht="21" customHeight="1">
      <c r="A621" s="603" t="s">
        <v>70</v>
      </c>
      <c r="B621" s="627"/>
      <c r="C621" s="617"/>
      <c r="D621" s="628"/>
      <c r="E621" s="629"/>
      <c r="F621" s="633">
        <f aca="true" t="shared" si="102" ref="F621:N621">F620</f>
        <v>5662</v>
      </c>
      <c r="G621" s="633">
        <f t="shared" si="102"/>
        <v>0</v>
      </c>
      <c r="H621" s="633">
        <f t="shared" si="102"/>
        <v>0</v>
      </c>
      <c r="I621" s="633">
        <f t="shared" si="102"/>
        <v>0</v>
      </c>
      <c r="J621" s="633">
        <f t="shared" si="102"/>
        <v>662</v>
      </c>
      <c r="K621" s="633">
        <f t="shared" si="102"/>
        <v>0</v>
      </c>
      <c r="L621" s="633">
        <f t="shared" si="102"/>
        <v>0</v>
      </c>
      <c r="M621" s="633">
        <f t="shared" si="102"/>
        <v>0</v>
      </c>
      <c r="N621" s="633">
        <f t="shared" si="102"/>
        <v>5000</v>
      </c>
      <c r="O621" s="609"/>
    </row>
    <row r="622" spans="1:15" ht="24" customHeight="1">
      <c r="A622" s="56"/>
      <c r="B622" s="181" t="s">
        <v>31</v>
      </c>
      <c r="C622" s="426"/>
      <c r="D622" s="61"/>
      <c r="E622" s="349"/>
      <c r="F622" s="71">
        <f aca="true" t="shared" si="103" ref="F622:N622">F609+F615+F618+F621</f>
        <v>36517</v>
      </c>
      <c r="G622" s="71">
        <f t="shared" si="103"/>
        <v>0</v>
      </c>
      <c r="H622" s="71">
        <f t="shared" si="103"/>
        <v>0</v>
      </c>
      <c r="I622" s="71">
        <f t="shared" si="103"/>
        <v>0</v>
      </c>
      <c r="J622" s="71">
        <f t="shared" si="103"/>
        <v>3376</v>
      </c>
      <c r="K622" s="71">
        <f t="shared" si="103"/>
        <v>247</v>
      </c>
      <c r="L622" s="71">
        <f t="shared" si="103"/>
        <v>0</v>
      </c>
      <c r="M622" s="71">
        <f t="shared" si="103"/>
        <v>0</v>
      </c>
      <c r="N622" s="71">
        <f t="shared" si="103"/>
        <v>33388</v>
      </c>
      <c r="O622" s="58"/>
    </row>
    <row r="623" spans="1:15" s="187" customFormat="1" ht="48.75" customHeight="1">
      <c r="A623" s="451"/>
      <c r="B623" s="452"/>
      <c r="C623" s="452"/>
      <c r="D623" s="452" t="s">
        <v>540</v>
      </c>
      <c r="E623" s="453"/>
      <c r="F623" s="452"/>
      <c r="G623" s="452"/>
      <c r="H623" s="452"/>
      <c r="J623" s="457" t="s">
        <v>541</v>
      </c>
      <c r="K623" s="457"/>
      <c r="L623" s="452"/>
      <c r="M623" s="452"/>
      <c r="N623" s="452" t="s">
        <v>541</v>
      </c>
      <c r="O623" s="454"/>
    </row>
    <row r="624" spans="1:15" ht="15" customHeight="1">
      <c r="A624" s="451" t="s">
        <v>549</v>
      </c>
      <c r="B624" s="452"/>
      <c r="C624" s="452" t="s">
        <v>829</v>
      </c>
      <c r="D624" s="452"/>
      <c r="E624" s="453"/>
      <c r="F624" s="452"/>
      <c r="G624" s="452"/>
      <c r="H624" s="452"/>
      <c r="J624" s="457" t="s">
        <v>629</v>
      </c>
      <c r="K624" s="475"/>
      <c r="L624" s="451"/>
      <c r="M624" s="452" t="s">
        <v>630</v>
      </c>
      <c r="N624" s="452"/>
      <c r="O624" s="455"/>
    </row>
    <row r="625" spans="1:15" ht="14.25" customHeight="1">
      <c r="A625" s="451"/>
      <c r="B625" s="452"/>
      <c r="C625" s="452" t="s">
        <v>831</v>
      </c>
      <c r="D625" s="452"/>
      <c r="E625" s="453"/>
      <c r="F625" s="452"/>
      <c r="G625" s="452"/>
      <c r="H625" s="452"/>
      <c r="J625" s="456" t="s">
        <v>538</v>
      </c>
      <c r="K625" s="456"/>
      <c r="L625" s="452"/>
      <c r="M625" s="452" t="s">
        <v>539</v>
      </c>
      <c r="N625" s="452"/>
      <c r="O625" s="454"/>
    </row>
    <row r="626" spans="1:15" ht="3" customHeight="1">
      <c r="A626" s="86"/>
      <c r="B626" s="87"/>
      <c r="C626" s="432"/>
      <c r="D626" s="87"/>
      <c r="E626" s="357"/>
      <c r="F626" s="87"/>
      <c r="G626" s="87"/>
      <c r="H626" s="87"/>
      <c r="I626" s="87"/>
      <c r="J626" s="87"/>
      <c r="K626" s="87"/>
      <c r="L626" s="87"/>
      <c r="M626" s="87"/>
      <c r="N626" s="87"/>
      <c r="O626" s="89"/>
    </row>
    <row r="627" spans="1:15" ht="27.75" customHeight="1">
      <c r="A627" s="183" t="s">
        <v>0</v>
      </c>
      <c r="B627" s="33"/>
      <c r="C627" s="169" t="s">
        <v>869</v>
      </c>
      <c r="D627" s="169"/>
      <c r="E627" s="327"/>
      <c r="F627" s="55"/>
      <c r="G627" s="4"/>
      <c r="H627" s="4"/>
      <c r="I627" s="4"/>
      <c r="J627" s="4"/>
      <c r="K627" s="4"/>
      <c r="L627" s="4"/>
      <c r="M627" s="4"/>
      <c r="N627" s="4"/>
      <c r="O627" s="27"/>
    </row>
    <row r="628" spans="1:15" ht="15" customHeight="1">
      <c r="A628" s="6"/>
      <c r="B628" s="96" t="s">
        <v>25</v>
      </c>
      <c r="C628" s="413"/>
      <c r="D628" s="7"/>
      <c r="E628" s="317"/>
      <c r="F628" s="7"/>
      <c r="G628" s="7"/>
      <c r="H628" s="7"/>
      <c r="I628" s="8"/>
      <c r="J628" s="7"/>
      <c r="K628" s="7"/>
      <c r="L628" s="8"/>
      <c r="M628" s="7"/>
      <c r="N628" s="7"/>
      <c r="O628" s="402" t="s">
        <v>1323</v>
      </c>
    </row>
    <row r="629" spans="1:15" s="255" customFormat="1" ht="19.5" customHeight="1">
      <c r="A629" s="206"/>
      <c r="B629" s="241"/>
      <c r="C629" s="433"/>
      <c r="D629" s="242" t="s">
        <v>1462</v>
      </c>
      <c r="E629" s="360"/>
      <c r="F629" s="7"/>
      <c r="G629" s="7"/>
      <c r="H629" s="7"/>
      <c r="I629" s="7"/>
      <c r="J629" s="7"/>
      <c r="K629" s="7"/>
      <c r="L629" s="7"/>
      <c r="M629" s="7"/>
      <c r="N629" s="7"/>
      <c r="O629" s="144"/>
    </row>
    <row r="630" spans="1:15" ht="26.25" customHeight="1">
      <c r="A630" s="693" t="s">
        <v>501</v>
      </c>
      <c r="B630" s="275" t="s">
        <v>502</v>
      </c>
      <c r="C630" s="440" t="s">
        <v>1</v>
      </c>
      <c r="D630" s="275" t="s">
        <v>500</v>
      </c>
      <c r="E630" s="372" t="s">
        <v>511</v>
      </c>
      <c r="F630" s="276" t="s">
        <v>497</v>
      </c>
      <c r="G630" s="276" t="s">
        <v>498</v>
      </c>
      <c r="H630" s="276" t="s">
        <v>33</v>
      </c>
      <c r="I630" s="276" t="s">
        <v>499</v>
      </c>
      <c r="J630" s="276" t="s">
        <v>17</v>
      </c>
      <c r="K630" s="276" t="s">
        <v>18</v>
      </c>
      <c r="L630" s="276" t="s">
        <v>507</v>
      </c>
      <c r="M630" s="276" t="s">
        <v>30</v>
      </c>
      <c r="N630" s="276" t="s">
        <v>503</v>
      </c>
      <c r="O630" s="694" t="s">
        <v>19</v>
      </c>
    </row>
    <row r="631" spans="1:15" ht="19.5" customHeight="1">
      <c r="A631" s="695" t="s">
        <v>318</v>
      </c>
      <c r="B631" s="221"/>
      <c r="C631" s="399"/>
      <c r="D631" s="221"/>
      <c r="E631" s="367"/>
      <c r="F631" s="221"/>
      <c r="G631" s="221"/>
      <c r="H631" s="221"/>
      <c r="I631" s="221"/>
      <c r="J631" s="221"/>
      <c r="K631" s="221"/>
      <c r="L631" s="221"/>
      <c r="M631" s="221"/>
      <c r="N631" s="221"/>
      <c r="O631" s="553"/>
    </row>
    <row r="632" spans="1:15" ht="30" customHeight="1">
      <c r="A632" s="554">
        <v>1400001</v>
      </c>
      <c r="B632" s="145" t="s">
        <v>698</v>
      </c>
      <c r="C632" s="703" t="s">
        <v>740</v>
      </c>
      <c r="D632" s="471" t="s">
        <v>699</v>
      </c>
      <c r="E632" s="353">
        <v>15</v>
      </c>
      <c r="F632" s="130">
        <v>8205</v>
      </c>
      <c r="G632" s="130">
        <v>0</v>
      </c>
      <c r="H632" s="130">
        <v>0</v>
      </c>
      <c r="I632" s="130">
        <v>0</v>
      </c>
      <c r="J632" s="130">
        <v>1205</v>
      </c>
      <c r="K632" s="130">
        <v>0</v>
      </c>
      <c r="L632" s="130">
        <v>0</v>
      </c>
      <c r="M632" s="130">
        <v>0</v>
      </c>
      <c r="N632" s="130">
        <f>F632+G632+H632+I632-J632+K632-L632+M632</f>
        <v>7000</v>
      </c>
      <c r="O632" s="561"/>
    </row>
    <row r="633" spans="1:15" ht="30" customHeight="1">
      <c r="A633" s="222">
        <v>1400002</v>
      </c>
      <c r="B633" s="145" t="s">
        <v>1172</v>
      </c>
      <c r="C633" s="396" t="s">
        <v>1173</v>
      </c>
      <c r="D633" s="396" t="s">
        <v>824</v>
      </c>
      <c r="E633" s="353">
        <v>15</v>
      </c>
      <c r="F633" s="130">
        <v>6348</v>
      </c>
      <c r="G633" s="130">
        <v>0</v>
      </c>
      <c r="H633" s="130">
        <v>300</v>
      </c>
      <c r="I633" s="130">
        <v>0</v>
      </c>
      <c r="J633" s="130">
        <v>809</v>
      </c>
      <c r="K633" s="130">
        <v>0</v>
      </c>
      <c r="L633" s="130">
        <v>0</v>
      </c>
      <c r="M633" s="130">
        <v>0</v>
      </c>
      <c r="N633" s="130">
        <f>F633+G633+H633+I633-J633+K633-L633+M633</f>
        <v>5839</v>
      </c>
      <c r="O633" s="561"/>
    </row>
    <row r="634" spans="1:15" ht="30" customHeight="1">
      <c r="A634" s="222">
        <v>15100207</v>
      </c>
      <c r="B634" s="145" t="s">
        <v>336</v>
      </c>
      <c r="C634" s="396" t="s">
        <v>337</v>
      </c>
      <c r="D634" s="471" t="s">
        <v>11</v>
      </c>
      <c r="E634" s="353">
        <v>15</v>
      </c>
      <c r="F634" s="130">
        <v>1835</v>
      </c>
      <c r="G634" s="130">
        <v>0</v>
      </c>
      <c r="H634" s="130">
        <v>0</v>
      </c>
      <c r="I634" s="130">
        <v>0</v>
      </c>
      <c r="J634" s="130">
        <v>0</v>
      </c>
      <c r="K634" s="130">
        <v>82</v>
      </c>
      <c r="L634" s="130">
        <v>0</v>
      </c>
      <c r="M634" s="130">
        <v>0</v>
      </c>
      <c r="N634" s="130">
        <f>F634+G634+H634+I634-J634+K634-L634+M634</f>
        <v>1917</v>
      </c>
      <c r="O634" s="561"/>
    </row>
    <row r="635" spans="1:15" ht="18" customHeight="1">
      <c r="A635" s="696" t="s">
        <v>70</v>
      </c>
      <c r="B635" s="576"/>
      <c r="C635" s="577"/>
      <c r="D635" s="577"/>
      <c r="E635" s="578"/>
      <c r="F635" s="579">
        <f aca="true" t="shared" si="104" ref="F635:N635">SUM(F632:F634)</f>
        <v>16388</v>
      </c>
      <c r="G635" s="579">
        <f t="shared" si="104"/>
        <v>0</v>
      </c>
      <c r="H635" s="579">
        <f t="shared" si="104"/>
        <v>300</v>
      </c>
      <c r="I635" s="579">
        <f t="shared" si="104"/>
        <v>0</v>
      </c>
      <c r="J635" s="579">
        <f t="shared" si="104"/>
        <v>2014</v>
      </c>
      <c r="K635" s="579">
        <f t="shared" si="104"/>
        <v>82</v>
      </c>
      <c r="L635" s="579">
        <f t="shared" si="104"/>
        <v>0</v>
      </c>
      <c r="M635" s="579">
        <f t="shared" si="104"/>
        <v>0</v>
      </c>
      <c r="N635" s="579">
        <f t="shared" si="104"/>
        <v>14756</v>
      </c>
      <c r="O635" s="697"/>
    </row>
    <row r="636" spans="1:15" ht="19.5" customHeight="1">
      <c r="A636" s="695" t="s">
        <v>12</v>
      </c>
      <c r="B636" s="134"/>
      <c r="C636" s="399"/>
      <c r="D636" s="399"/>
      <c r="E636" s="354"/>
      <c r="F636" s="221"/>
      <c r="G636" s="221"/>
      <c r="H636" s="221"/>
      <c r="I636" s="221"/>
      <c r="J636" s="221"/>
      <c r="K636" s="221"/>
      <c r="L636" s="221"/>
      <c r="M636" s="221"/>
      <c r="N636" s="221"/>
      <c r="O636" s="553"/>
    </row>
    <row r="637" spans="1:15" ht="30" customHeight="1">
      <c r="A637" s="222">
        <v>14100101</v>
      </c>
      <c r="B637" s="145" t="s">
        <v>566</v>
      </c>
      <c r="C637" s="396" t="s">
        <v>567</v>
      </c>
      <c r="D637" s="471" t="s">
        <v>42</v>
      </c>
      <c r="E637" s="353">
        <v>15</v>
      </c>
      <c r="F637" s="130">
        <v>3526</v>
      </c>
      <c r="G637" s="130">
        <v>0</v>
      </c>
      <c r="H637" s="130">
        <v>0</v>
      </c>
      <c r="I637" s="130">
        <v>0</v>
      </c>
      <c r="J637" s="130">
        <v>172</v>
      </c>
      <c r="K637" s="130">
        <v>0</v>
      </c>
      <c r="L637" s="130">
        <v>0</v>
      </c>
      <c r="M637" s="130">
        <v>0</v>
      </c>
      <c r="N637" s="130">
        <f aca="true" t="shared" si="105" ref="N637:N645">F637+G637+H637+I637-J637+K637-L637+M637</f>
        <v>3354</v>
      </c>
      <c r="O637" s="561"/>
    </row>
    <row r="638" spans="1:15" ht="30" customHeight="1">
      <c r="A638" s="222">
        <v>14100201</v>
      </c>
      <c r="B638" s="145" t="s">
        <v>320</v>
      </c>
      <c r="C638" s="396" t="s">
        <v>878</v>
      </c>
      <c r="D638" s="471" t="s">
        <v>321</v>
      </c>
      <c r="E638" s="353">
        <v>15</v>
      </c>
      <c r="F638" s="130">
        <v>2542</v>
      </c>
      <c r="G638" s="132">
        <v>0</v>
      </c>
      <c r="H638" s="130">
        <v>300</v>
      </c>
      <c r="I638" s="130">
        <v>0</v>
      </c>
      <c r="J638" s="130">
        <v>12</v>
      </c>
      <c r="K638" s="130">
        <v>0</v>
      </c>
      <c r="L638" s="130">
        <v>0</v>
      </c>
      <c r="M638" s="130">
        <v>0</v>
      </c>
      <c r="N638" s="130">
        <f t="shared" si="105"/>
        <v>2830</v>
      </c>
      <c r="O638" s="561"/>
    </row>
    <row r="639" spans="1:15" ht="30" customHeight="1">
      <c r="A639" s="222">
        <v>14100203</v>
      </c>
      <c r="B639" s="145" t="s">
        <v>322</v>
      </c>
      <c r="C639" s="396" t="s">
        <v>877</v>
      </c>
      <c r="D639" s="471" t="s">
        <v>321</v>
      </c>
      <c r="E639" s="353">
        <v>15</v>
      </c>
      <c r="F639" s="130">
        <v>2542</v>
      </c>
      <c r="G639" s="130">
        <v>0</v>
      </c>
      <c r="H639" s="130">
        <v>300</v>
      </c>
      <c r="I639" s="130">
        <v>0</v>
      </c>
      <c r="J639" s="130">
        <v>12</v>
      </c>
      <c r="K639" s="130">
        <v>0</v>
      </c>
      <c r="L639" s="130">
        <v>0</v>
      </c>
      <c r="M639" s="130">
        <v>0</v>
      </c>
      <c r="N639" s="130">
        <f t="shared" si="105"/>
        <v>2830</v>
      </c>
      <c r="O639" s="561"/>
    </row>
    <row r="640" spans="1:15" ht="30" customHeight="1">
      <c r="A640" s="222">
        <v>14100401</v>
      </c>
      <c r="B640" s="145" t="s">
        <v>323</v>
      </c>
      <c r="C640" s="396" t="s">
        <v>875</v>
      </c>
      <c r="D640" s="471" t="s">
        <v>13</v>
      </c>
      <c r="E640" s="353">
        <v>15</v>
      </c>
      <c r="F640" s="130">
        <v>2730</v>
      </c>
      <c r="G640" s="130">
        <v>0</v>
      </c>
      <c r="H640" s="130">
        <v>300</v>
      </c>
      <c r="I640" s="130">
        <v>0</v>
      </c>
      <c r="J640" s="130">
        <v>48</v>
      </c>
      <c r="K640" s="130">
        <v>0</v>
      </c>
      <c r="L640" s="130">
        <v>0</v>
      </c>
      <c r="M640" s="130">
        <v>0</v>
      </c>
      <c r="N640" s="130">
        <f t="shared" si="105"/>
        <v>2982</v>
      </c>
      <c r="O640" s="561"/>
    </row>
    <row r="641" spans="1:15" ht="30" customHeight="1">
      <c r="A641" s="222">
        <v>14100402</v>
      </c>
      <c r="B641" s="145" t="s">
        <v>324</v>
      </c>
      <c r="C641" s="396" t="s">
        <v>876</v>
      </c>
      <c r="D641" s="396" t="s">
        <v>13</v>
      </c>
      <c r="E641" s="353">
        <v>15</v>
      </c>
      <c r="F641" s="130">
        <v>2730</v>
      </c>
      <c r="G641" s="130">
        <v>0</v>
      </c>
      <c r="H641" s="130">
        <v>300</v>
      </c>
      <c r="I641" s="130">
        <v>0</v>
      </c>
      <c r="J641" s="130">
        <v>48</v>
      </c>
      <c r="K641" s="130">
        <v>0</v>
      </c>
      <c r="L641" s="130">
        <v>0</v>
      </c>
      <c r="M641" s="130">
        <v>0</v>
      </c>
      <c r="N641" s="130">
        <f t="shared" si="105"/>
        <v>2982</v>
      </c>
      <c r="O641" s="561"/>
    </row>
    <row r="642" spans="1:15" ht="30" customHeight="1">
      <c r="A642" s="565">
        <v>14100403</v>
      </c>
      <c r="B642" s="145" t="s">
        <v>932</v>
      </c>
      <c r="C642" s="396" t="s">
        <v>933</v>
      </c>
      <c r="D642" s="396" t="s">
        <v>13</v>
      </c>
      <c r="E642" s="353">
        <v>15</v>
      </c>
      <c r="F642" s="130">
        <v>2730</v>
      </c>
      <c r="G642" s="130">
        <v>0</v>
      </c>
      <c r="H642" s="130">
        <v>300</v>
      </c>
      <c r="I642" s="384">
        <v>0</v>
      </c>
      <c r="J642" s="130">
        <v>48</v>
      </c>
      <c r="K642" s="130">
        <v>0</v>
      </c>
      <c r="L642" s="130">
        <v>0</v>
      </c>
      <c r="M642" s="130">
        <v>0</v>
      </c>
      <c r="N642" s="130">
        <f t="shared" si="105"/>
        <v>2982</v>
      </c>
      <c r="O642" s="561"/>
    </row>
    <row r="643" spans="1:15" ht="30" customHeight="1">
      <c r="A643" s="565">
        <v>14100404</v>
      </c>
      <c r="B643" s="145" t="s">
        <v>1460</v>
      </c>
      <c r="C643" s="396" t="s">
        <v>1461</v>
      </c>
      <c r="D643" s="396" t="s">
        <v>13</v>
      </c>
      <c r="E643" s="353">
        <v>15</v>
      </c>
      <c r="F643" s="130">
        <v>2730</v>
      </c>
      <c r="G643" s="130">
        <v>0</v>
      </c>
      <c r="H643" s="130">
        <v>300</v>
      </c>
      <c r="I643" s="384">
        <v>0</v>
      </c>
      <c r="J643" s="130">
        <v>48</v>
      </c>
      <c r="K643" s="130">
        <v>0</v>
      </c>
      <c r="L643" s="130">
        <v>0</v>
      </c>
      <c r="M643" s="130">
        <v>0</v>
      </c>
      <c r="N643" s="130">
        <f t="shared" si="105"/>
        <v>2982</v>
      </c>
      <c r="O643" s="561"/>
    </row>
    <row r="644" spans="1:15" ht="30" customHeight="1">
      <c r="A644" s="222">
        <v>14100407</v>
      </c>
      <c r="B644" s="145" t="s">
        <v>325</v>
      </c>
      <c r="C644" s="396" t="s">
        <v>873</v>
      </c>
      <c r="D644" s="396" t="s">
        <v>13</v>
      </c>
      <c r="E644" s="353">
        <v>15</v>
      </c>
      <c r="F644" s="130">
        <v>2730</v>
      </c>
      <c r="G644" s="130">
        <v>0</v>
      </c>
      <c r="H644" s="130">
        <v>300</v>
      </c>
      <c r="I644" s="130">
        <v>0</v>
      </c>
      <c r="J644" s="130">
        <v>48</v>
      </c>
      <c r="K644" s="130">
        <v>0</v>
      </c>
      <c r="L644" s="130">
        <v>0</v>
      </c>
      <c r="M644" s="130">
        <v>0</v>
      </c>
      <c r="N644" s="130">
        <f t="shared" si="105"/>
        <v>2982</v>
      </c>
      <c r="O644" s="561"/>
    </row>
    <row r="645" spans="1:15" s="23" customFormat="1" ht="30" customHeight="1">
      <c r="A645" s="222">
        <v>14100412</v>
      </c>
      <c r="B645" s="145" t="s">
        <v>326</v>
      </c>
      <c r="C645" s="396" t="s">
        <v>874</v>
      </c>
      <c r="D645" s="396" t="s">
        <v>319</v>
      </c>
      <c r="E645" s="353">
        <v>15</v>
      </c>
      <c r="F645" s="130">
        <v>6347</v>
      </c>
      <c r="G645" s="130">
        <v>0</v>
      </c>
      <c r="H645" s="130">
        <v>300</v>
      </c>
      <c r="I645" s="130">
        <v>0</v>
      </c>
      <c r="J645" s="130">
        <v>808</v>
      </c>
      <c r="K645" s="130">
        <v>0</v>
      </c>
      <c r="L645" s="130">
        <v>0</v>
      </c>
      <c r="M645" s="130">
        <v>0</v>
      </c>
      <c r="N645" s="130">
        <f t="shared" si="105"/>
        <v>5839</v>
      </c>
      <c r="O645" s="561"/>
    </row>
    <row r="646" spans="1:15" s="41" customFormat="1" ht="21" customHeight="1">
      <c r="A646" s="1080" t="s">
        <v>70</v>
      </c>
      <c r="B646" s="1081"/>
      <c r="C646" s="1082"/>
      <c r="D646" s="1083"/>
      <c r="E646" s="1084"/>
      <c r="F646" s="1085">
        <f aca="true" t="shared" si="106" ref="F646:N646">SUM(F637:F645)</f>
        <v>28607</v>
      </c>
      <c r="G646" s="1085">
        <f t="shared" si="106"/>
        <v>0</v>
      </c>
      <c r="H646" s="1085">
        <f t="shared" si="106"/>
        <v>2400</v>
      </c>
      <c r="I646" s="1085">
        <f t="shared" si="106"/>
        <v>0</v>
      </c>
      <c r="J646" s="1085">
        <f t="shared" si="106"/>
        <v>1244</v>
      </c>
      <c r="K646" s="1085">
        <f t="shared" si="106"/>
        <v>0</v>
      </c>
      <c r="L646" s="1085">
        <f t="shared" si="106"/>
        <v>0</v>
      </c>
      <c r="M646" s="1085">
        <f t="shared" si="106"/>
        <v>0</v>
      </c>
      <c r="N646" s="1085">
        <f t="shared" si="106"/>
        <v>29763</v>
      </c>
      <c r="O646" s="1086"/>
    </row>
    <row r="647" spans="1:15" s="187" customFormat="1" ht="18.75" customHeight="1">
      <c r="A647" s="672"/>
      <c r="B647" s="562" t="s">
        <v>31</v>
      </c>
      <c r="C647" s="563"/>
      <c r="D647" s="673"/>
      <c r="E647" s="674"/>
      <c r="F647" s="673">
        <f aca="true" t="shared" si="107" ref="F647:N647">F635+F646</f>
        <v>44995</v>
      </c>
      <c r="G647" s="564">
        <f t="shared" si="107"/>
        <v>0</v>
      </c>
      <c r="H647" s="673">
        <f t="shared" si="107"/>
        <v>2700</v>
      </c>
      <c r="I647" s="673">
        <f t="shared" si="107"/>
        <v>0</v>
      </c>
      <c r="J647" s="673">
        <f t="shared" si="107"/>
        <v>3258</v>
      </c>
      <c r="K647" s="673">
        <f t="shared" si="107"/>
        <v>82</v>
      </c>
      <c r="L647" s="673">
        <f t="shared" si="107"/>
        <v>0</v>
      </c>
      <c r="M647" s="673">
        <f t="shared" si="107"/>
        <v>0</v>
      </c>
      <c r="N647" s="673">
        <f t="shared" si="107"/>
        <v>44519</v>
      </c>
      <c r="O647" s="675"/>
    </row>
    <row r="648" spans="1:15" ht="33.75" customHeight="1">
      <c r="A648" s="451"/>
      <c r="B648" s="452"/>
      <c r="C648" s="452" t="s">
        <v>540</v>
      </c>
      <c r="E648" s="453"/>
      <c r="F648" s="452"/>
      <c r="G648" s="452"/>
      <c r="H648" s="457" t="s">
        <v>541</v>
      </c>
      <c r="I648" s="457"/>
      <c r="K648" s="452"/>
      <c r="L648" s="452"/>
      <c r="M648" s="452"/>
      <c r="N648" s="452" t="s">
        <v>541</v>
      </c>
      <c r="O648" s="454"/>
    </row>
    <row r="649" spans="1:15" ht="15" customHeight="1">
      <c r="A649" s="451"/>
      <c r="B649" s="452"/>
      <c r="C649" s="452"/>
      <c r="D649" s="452"/>
      <c r="E649" s="453"/>
      <c r="F649" s="452"/>
      <c r="G649" s="452"/>
      <c r="H649" s="457"/>
      <c r="I649" s="487"/>
      <c r="K649" s="452"/>
      <c r="L649" s="451"/>
      <c r="M649" s="452"/>
      <c r="N649" s="452"/>
      <c r="O649" s="455"/>
    </row>
    <row r="650" spans="1:15" ht="18.75">
      <c r="A650" s="451" t="s">
        <v>549</v>
      </c>
      <c r="B650" s="452"/>
      <c r="C650" s="457" t="s">
        <v>829</v>
      </c>
      <c r="D650" s="452"/>
      <c r="E650" s="453"/>
      <c r="F650" s="452"/>
      <c r="G650" s="452"/>
      <c r="H650" s="457" t="s">
        <v>629</v>
      </c>
      <c r="I650" s="487"/>
      <c r="K650" s="452"/>
      <c r="M650" s="452" t="s">
        <v>630</v>
      </c>
      <c r="N650" s="452"/>
      <c r="O650" s="455"/>
    </row>
    <row r="651" spans="1:15" ht="15" customHeight="1">
      <c r="A651" s="451"/>
      <c r="B651" s="452"/>
      <c r="C651" s="452" t="s">
        <v>832</v>
      </c>
      <c r="D651" s="452"/>
      <c r="E651" s="453"/>
      <c r="F651" s="452"/>
      <c r="G651" s="452"/>
      <c r="H651" s="456" t="s">
        <v>538</v>
      </c>
      <c r="I651" s="456"/>
      <c r="K651" s="452"/>
      <c r="M651" s="452" t="s">
        <v>539</v>
      </c>
      <c r="N651" s="452"/>
      <c r="O651" s="454"/>
    </row>
    <row r="652" spans="1:15" ht="33.75">
      <c r="A652" s="183" t="s">
        <v>0</v>
      </c>
      <c r="B652" s="33"/>
      <c r="C652" s="169" t="s">
        <v>869</v>
      </c>
      <c r="D652" s="169"/>
      <c r="E652" s="327"/>
      <c r="F652" s="4"/>
      <c r="G652" s="4"/>
      <c r="H652" s="4"/>
      <c r="I652" s="4"/>
      <c r="J652" s="4"/>
      <c r="K652" s="4"/>
      <c r="L652" s="4"/>
      <c r="M652" s="4"/>
      <c r="N652" s="4"/>
      <c r="O652" s="27"/>
    </row>
    <row r="653" spans="1:15" ht="20.25">
      <c r="A653" s="6"/>
      <c r="B653" s="177" t="s">
        <v>26</v>
      </c>
      <c r="C653" s="413"/>
      <c r="D653" s="7"/>
      <c r="E653" s="317"/>
      <c r="F653" s="7"/>
      <c r="G653" s="7"/>
      <c r="H653" s="7"/>
      <c r="I653" s="8"/>
      <c r="J653" s="7"/>
      <c r="K653" s="7"/>
      <c r="L653" s="8"/>
      <c r="M653" s="7"/>
      <c r="N653" s="7"/>
      <c r="O653" s="402" t="s">
        <v>1324</v>
      </c>
    </row>
    <row r="654" spans="1:15" s="255" customFormat="1" ht="33.75" customHeight="1">
      <c r="A654" s="10"/>
      <c r="B654" s="44"/>
      <c r="C654" s="414"/>
      <c r="D654" s="95" t="s">
        <v>1462</v>
      </c>
      <c r="E654" s="318"/>
      <c r="F654" s="12"/>
      <c r="G654" s="12"/>
      <c r="H654" s="12"/>
      <c r="I654" s="12"/>
      <c r="J654" s="12"/>
      <c r="K654" s="12"/>
      <c r="L654" s="12"/>
      <c r="M654" s="12"/>
      <c r="N654" s="12"/>
      <c r="O654" s="28"/>
    </row>
    <row r="655" spans="1:15" ht="30" customHeight="1">
      <c r="A655" s="211" t="s">
        <v>501</v>
      </c>
      <c r="B655" s="212" t="s">
        <v>502</v>
      </c>
      <c r="C655" s="425" t="s">
        <v>1</v>
      </c>
      <c r="D655" s="212" t="s">
        <v>500</v>
      </c>
      <c r="E655" s="374" t="s">
        <v>511</v>
      </c>
      <c r="F655" s="239" t="s">
        <v>497</v>
      </c>
      <c r="G655" s="239" t="s">
        <v>498</v>
      </c>
      <c r="H655" s="239" t="s">
        <v>33</v>
      </c>
      <c r="I655" s="239" t="s">
        <v>499</v>
      </c>
      <c r="J655" s="239" t="s">
        <v>17</v>
      </c>
      <c r="K655" s="239" t="s">
        <v>18</v>
      </c>
      <c r="L655" s="404" t="s">
        <v>507</v>
      </c>
      <c r="M655" s="239" t="s">
        <v>30</v>
      </c>
      <c r="N655" s="239" t="s">
        <v>503</v>
      </c>
      <c r="O655" s="258" t="s">
        <v>19</v>
      </c>
    </row>
    <row r="656" spans="1:15" ht="30" customHeight="1">
      <c r="A656" s="282" t="s">
        <v>327</v>
      </c>
      <c r="B656" s="283"/>
      <c r="C656" s="424"/>
      <c r="D656" s="283"/>
      <c r="E656" s="334"/>
      <c r="F656" s="283"/>
      <c r="G656" s="283"/>
      <c r="H656" s="283"/>
      <c r="I656" s="283"/>
      <c r="J656" s="283"/>
      <c r="K656" s="283"/>
      <c r="L656" s="283"/>
      <c r="M656" s="283"/>
      <c r="N656" s="283"/>
      <c r="O656" s="284"/>
    </row>
    <row r="657" spans="1:15" ht="38.25" customHeight="1">
      <c r="A657" s="120">
        <v>15100203</v>
      </c>
      <c r="B657" s="14" t="s">
        <v>330</v>
      </c>
      <c r="C657" s="166" t="s">
        <v>331</v>
      </c>
      <c r="D657" s="43" t="s">
        <v>329</v>
      </c>
      <c r="E657" s="348">
        <v>15</v>
      </c>
      <c r="F657" s="59">
        <v>1641</v>
      </c>
      <c r="G657" s="59">
        <v>0</v>
      </c>
      <c r="H657" s="59">
        <v>0</v>
      </c>
      <c r="I657" s="59">
        <v>0</v>
      </c>
      <c r="J657" s="59">
        <v>0</v>
      </c>
      <c r="K657" s="59">
        <v>107</v>
      </c>
      <c r="L657" s="59">
        <v>0</v>
      </c>
      <c r="M657" s="59">
        <v>0</v>
      </c>
      <c r="N657" s="59">
        <f>F657+G657+H657+I657-J657+K657-L657+M657</f>
        <v>1748</v>
      </c>
      <c r="O657" s="29"/>
    </row>
    <row r="658" spans="1:15" ht="38.25" customHeight="1">
      <c r="A658" s="120">
        <v>15100208</v>
      </c>
      <c r="B658" s="14" t="s">
        <v>617</v>
      </c>
      <c r="C658" s="166" t="s">
        <v>618</v>
      </c>
      <c r="D658" s="43" t="s">
        <v>406</v>
      </c>
      <c r="E658" s="348">
        <v>15</v>
      </c>
      <c r="F658" s="59">
        <v>3169</v>
      </c>
      <c r="G658" s="59">
        <v>0</v>
      </c>
      <c r="H658" s="59">
        <v>0</v>
      </c>
      <c r="I658" s="59">
        <v>0</v>
      </c>
      <c r="J658" s="59">
        <v>116</v>
      </c>
      <c r="K658" s="59">
        <v>0</v>
      </c>
      <c r="L658" s="59">
        <v>0</v>
      </c>
      <c r="M658" s="59">
        <v>0</v>
      </c>
      <c r="N658" s="59">
        <f>F658+G658+H658+I658-J658+K658-L658+M658</f>
        <v>3053</v>
      </c>
      <c r="O658" s="29"/>
    </row>
    <row r="659" spans="1:15" ht="18">
      <c r="A659" s="521" t="s">
        <v>70</v>
      </c>
      <c r="B659" s="573"/>
      <c r="C659" s="531"/>
      <c r="D659" s="543"/>
      <c r="E659" s="544"/>
      <c r="F659" s="546">
        <f aca="true" t="shared" si="108" ref="F659:N659">SUM(F657:F658)</f>
        <v>4810</v>
      </c>
      <c r="G659" s="546">
        <f t="shared" si="108"/>
        <v>0</v>
      </c>
      <c r="H659" s="546">
        <f t="shared" si="108"/>
        <v>0</v>
      </c>
      <c r="I659" s="546">
        <f t="shared" si="108"/>
        <v>0</v>
      </c>
      <c r="J659" s="546">
        <f t="shared" si="108"/>
        <v>116</v>
      </c>
      <c r="K659" s="546">
        <f t="shared" si="108"/>
        <v>107</v>
      </c>
      <c r="L659" s="546">
        <f t="shared" si="108"/>
        <v>0</v>
      </c>
      <c r="M659" s="546">
        <f t="shared" si="108"/>
        <v>0</v>
      </c>
      <c r="N659" s="546">
        <f t="shared" si="108"/>
        <v>4801</v>
      </c>
      <c r="O659" s="529"/>
    </row>
    <row r="660" spans="1:15" ht="33" customHeight="1">
      <c r="A660" s="100" t="s">
        <v>420</v>
      </c>
      <c r="B660" s="81"/>
      <c r="C660" s="416"/>
      <c r="D660" s="75"/>
      <c r="E660" s="337"/>
      <c r="F660" s="74"/>
      <c r="G660" s="74"/>
      <c r="H660" s="74"/>
      <c r="I660" s="74"/>
      <c r="J660" s="74"/>
      <c r="K660" s="74"/>
      <c r="L660" s="74"/>
      <c r="M660" s="74"/>
      <c r="N660" s="74"/>
      <c r="O660" s="76"/>
    </row>
    <row r="661" spans="1:15" ht="38.25" customHeight="1">
      <c r="A661" s="683">
        <v>1510002</v>
      </c>
      <c r="B661" s="691" t="s">
        <v>783</v>
      </c>
      <c r="C661" s="680" t="s">
        <v>741</v>
      </c>
      <c r="D661" s="410" t="s">
        <v>700</v>
      </c>
      <c r="E661" s="348">
        <v>15</v>
      </c>
      <c r="F661" s="59">
        <v>5662</v>
      </c>
      <c r="G661" s="59">
        <v>0</v>
      </c>
      <c r="H661" s="59">
        <v>0</v>
      </c>
      <c r="I661" s="59">
        <v>0</v>
      </c>
      <c r="J661" s="59">
        <v>662</v>
      </c>
      <c r="K661" s="59">
        <v>0</v>
      </c>
      <c r="L661" s="59">
        <v>0</v>
      </c>
      <c r="M661" s="59">
        <v>0</v>
      </c>
      <c r="N661" s="59">
        <f>F661+G661+H661+I661-J661+K661-L661+M661</f>
        <v>5000</v>
      </c>
      <c r="O661" s="29"/>
    </row>
    <row r="662" spans="1:15" ht="18">
      <c r="A662" s="521" t="s">
        <v>70</v>
      </c>
      <c r="B662" s="573"/>
      <c r="C662" s="531"/>
      <c r="D662" s="547"/>
      <c r="E662" s="544"/>
      <c r="F662" s="545">
        <f aca="true" t="shared" si="109" ref="F662:N662">SUM(F661:F661)</f>
        <v>5662</v>
      </c>
      <c r="G662" s="545">
        <f t="shared" si="109"/>
        <v>0</v>
      </c>
      <c r="H662" s="545">
        <f t="shared" si="109"/>
        <v>0</v>
      </c>
      <c r="I662" s="545">
        <f t="shared" si="109"/>
        <v>0</v>
      </c>
      <c r="J662" s="545">
        <f t="shared" si="109"/>
        <v>662</v>
      </c>
      <c r="K662" s="545">
        <f t="shared" si="109"/>
        <v>0</v>
      </c>
      <c r="L662" s="545">
        <f t="shared" si="109"/>
        <v>0</v>
      </c>
      <c r="M662" s="545">
        <f t="shared" si="109"/>
        <v>0</v>
      </c>
      <c r="N662" s="545">
        <f t="shared" si="109"/>
        <v>5000</v>
      </c>
      <c r="O662" s="529"/>
    </row>
    <row r="663" spans="1:15" ht="33.75" customHeight="1">
      <c r="A663" s="100" t="s">
        <v>421</v>
      </c>
      <c r="B663" s="81"/>
      <c r="C663" s="416"/>
      <c r="D663" s="445"/>
      <c r="E663" s="337"/>
      <c r="F663" s="74"/>
      <c r="G663" s="74"/>
      <c r="H663" s="74"/>
      <c r="I663" s="74"/>
      <c r="J663" s="74"/>
      <c r="K663" s="74"/>
      <c r="L663" s="74"/>
      <c r="M663" s="74"/>
      <c r="N663" s="74"/>
      <c r="O663" s="76"/>
    </row>
    <row r="664" spans="1:15" ht="38.25" customHeight="1">
      <c r="A664" s="170">
        <v>1520002</v>
      </c>
      <c r="B664" s="14" t="s">
        <v>751</v>
      </c>
      <c r="C664" s="680" t="s">
        <v>742</v>
      </c>
      <c r="D664" s="410" t="s">
        <v>701</v>
      </c>
      <c r="E664" s="331">
        <v>15</v>
      </c>
      <c r="F664" s="59">
        <v>6934</v>
      </c>
      <c r="G664" s="59">
        <v>0</v>
      </c>
      <c r="H664" s="59">
        <v>0</v>
      </c>
      <c r="I664" s="59">
        <v>0</v>
      </c>
      <c r="J664" s="59">
        <v>934</v>
      </c>
      <c r="K664" s="59">
        <v>0</v>
      </c>
      <c r="L664" s="59">
        <v>0</v>
      </c>
      <c r="M664" s="59">
        <v>0</v>
      </c>
      <c r="N664" s="59">
        <f>F664+G664+H664+I664-J664+K664-L664+M664</f>
        <v>6000</v>
      </c>
      <c r="O664" s="29"/>
    </row>
    <row r="665" spans="1:15" ht="38.25" customHeight="1">
      <c r="A665" s="120">
        <v>15100206</v>
      </c>
      <c r="B665" s="14" t="s">
        <v>334</v>
      </c>
      <c r="C665" s="166" t="s">
        <v>335</v>
      </c>
      <c r="D665" s="410" t="s">
        <v>54</v>
      </c>
      <c r="E665" s="331">
        <v>15</v>
      </c>
      <c r="F665" s="59">
        <v>1363</v>
      </c>
      <c r="G665" s="59">
        <v>0</v>
      </c>
      <c r="H665" s="59">
        <v>0</v>
      </c>
      <c r="I665" s="59">
        <v>0</v>
      </c>
      <c r="J665" s="59">
        <v>0</v>
      </c>
      <c r="K665" s="59">
        <v>124</v>
      </c>
      <c r="L665" s="59">
        <v>0</v>
      </c>
      <c r="M665" s="59">
        <v>0</v>
      </c>
      <c r="N665" s="59">
        <f>F665+G665+H665+I665-J665+K665-L665+M665</f>
        <v>1487</v>
      </c>
      <c r="O665" s="29"/>
    </row>
    <row r="666" spans="1:15" ht="38.25" customHeight="1">
      <c r="A666" s="120">
        <v>15200301</v>
      </c>
      <c r="B666" s="14" t="s">
        <v>338</v>
      </c>
      <c r="C666" s="166" t="s">
        <v>339</v>
      </c>
      <c r="D666" s="410" t="s">
        <v>340</v>
      </c>
      <c r="E666" s="331">
        <v>15</v>
      </c>
      <c r="F666" s="59">
        <v>1953</v>
      </c>
      <c r="G666" s="59">
        <v>0</v>
      </c>
      <c r="H666" s="59">
        <v>0</v>
      </c>
      <c r="I666" s="59">
        <v>0</v>
      </c>
      <c r="J666" s="59">
        <v>0</v>
      </c>
      <c r="K666" s="59">
        <v>75</v>
      </c>
      <c r="L666" s="59">
        <v>0</v>
      </c>
      <c r="M666" s="59">
        <v>0</v>
      </c>
      <c r="N666" s="59">
        <f>F666+G666+H666+I666-J666+K666-L666+M666</f>
        <v>2028</v>
      </c>
      <c r="O666" s="29"/>
    </row>
    <row r="667" spans="1:15" ht="18">
      <c r="A667" s="521" t="s">
        <v>70</v>
      </c>
      <c r="B667" s="542"/>
      <c r="C667" s="531"/>
      <c r="D667" s="543"/>
      <c r="E667" s="544"/>
      <c r="F667" s="546">
        <f aca="true" t="shared" si="110" ref="F667:N667">SUM(F664:F666)</f>
        <v>10250</v>
      </c>
      <c r="G667" s="546">
        <f t="shared" si="110"/>
        <v>0</v>
      </c>
      <c r="H667" s="546">
        <f t="shared" si="110"/>
        <v>0</v>
      </c>
      <c r="I667" s="546">
        <f t="shared" si="110"/>
        <v>0</v>
      </c>
      <c r="J667" s="546">
        <f t="shared" si="110"/>
        <v>934</v>
      </c>
      <c r="K667" s="546">
        <f t="shared" si="110"/>
        <v>199</v>
      </c>
      <c r="L667" s="546">
        <f t="shared" si="110"/>
        <v>0</v>
      </c>
      <c r="M667" s="546">
        <f t="shared" si="110"/>
        <v>0</v>
      </c>
      <c r="N667" s="546">
        <f t="shared" si="110"/>
        <v>9515</v>
      </c>
      <c r="O667" s="529"/>
    </row>
    <row r="668" spans="1:15" ht="22.5">
      <c r="A668" s="56"/>
      <c r="B668" s="181" t="s">
        <v>31</v>
      </c>
      <c r="C668" s="426"/>
      <c r="D668" s="68"/>
      <c r="E668" s="375"/>
      <c r="F668" s="69">
        <f aca="true" t="shared" si="111" ref="F668:N668">F659+F662+F667</f>
        <v>20722</v>
      </c>
      <c r="G668" s="69">
        <f t="shared" si="111"/>
        <v>0</v>
      </c>
      <c r="H668" s="69">
        <f t="shared" si="111"/>
        <v>0</v>
      </c>
      <c r="I668" s="69">
        <f t="shared" si="111"/>
        <v>0</v>
      </c>
      <c r="J668" s="69">
        <f t="shared" si="111"/>
        <v>1712</v>
      </c>
      <c r="K668" s="69">
        <f t="shared" si="111"/>
        <v>306</v>
      </c>
      <c r="L668" s="69">
        <f t="shared" si="111"/>
        <v>0</v>
      </c>
      <c r="M668" s="69">
        <f t="shared" si="111"/>
        <v>0</v>
      </c>
      <c r="N668" s="69">
        <f t="shared" si="111"/>
        <v>19316</v>
      </c>
      <c r="O668" s="58"/>
    </row>
    <row r="669" spans="1:15" s="187" customFormat="1" ht="18">
      <c r="A669" s="17"/>
      <c r="B669" s="1"/>
      <c r="C669" s="418"/>
      <c r="D669" s="1"/>
      <c r="E669" s="323"/>
      <c r="F669" s="1"/>
      <c r="G669" s="1"/>
      <c r="H669" s="1"/>
      <c r="I669" s="1"/>
      <c r="J669" s="1"/>
      <c r="K669" s="1"/>
      <c r="L669" s="1"/>
      <c r="M669" s="1"/>
      <c r="N669" s="1"/>
      <c r="O669" s="30"/>
    </row>
    <row r="670" spans="1:15" s="187" customFormat="1" ht="14.25">
      <c r="A670" s="451"/>
      <c r="B670" s="452"/>
      <c r="C670" s="452" t="s">
        <v>540</v>
      </c>
      <c r="E670" s="453"/>
      <c r="F670" s="452"/>
      <c r="G670" s="452"/>
      <c r="H670" s="452"/>
      <c r="K670" s="457" t="s">
        <v>541</v>
      </c>
      <c r="L670" s="457"/>
      <c r="M670" s="452"/>
      <c r="O670" s="452" t="s">
        <v>541</v>
      </c>
    </row>
    <row r="671" spans="1:15" ht="18.75">
      <c r="A671" s="451"/>
      <c r="B671" s="452"/>
      <c r="C671" s="452"/>
      <c r="D671" s="452"/>
      <c r="E671" s="453"/>
      <c r="F671" s="452"/>
      <c r="G671" s="452"/>
      <c r="H671" s="452"/>
      <c r="K671" s="457"/>
      <c r="L671" s="487"/>
      <c r="M671" s="452"/>
      <c r="N671" s="452"/>
      <c r="O671" s="455"/>
    </row>
    <row r="672" spans="1:15" ht="18.75">
      <c r="A672" s="451" t="s">
        <v>549</v>
      </c>
      <c r="B672" s="452"/>
      <c r="C672" s="457" t="s">
        <v>829</v>
      </c>
      <c r="D672" s="452"/>
      <c r="E672" s="453"/>
      <c r="F672" s="452"/>
      <c r="G672" s="452"/>
      <c r="H672" s="452"/>
      <c r="K672" s="457" t="s">
        <v>629</v>
      </c>
      <c r="L672" s="487"/>
      <c r="N672" s="452" t="s">
        <v>842</v>
      </c>
      <c r="O672" s="455"/>
    </row>
    <row r="673" spans="1:15" ht="14.25" customHeight="1">
      <c r="A673" s="451"/>
      <c r="B673" s="452"/>
      <c r="C673" s="452" t="s">
        <v>832</v>
      </c>
      <c r="D673" s="452"/>
      <c r="E673" s="453"/>
      <c r="F673" s="452"/>
      <c r="G673" s="452"/>
      <c r="H673" s="452"/>
      <c r="K673" s="456" t="s">
        <v>538</v>
      </c>
      <c r="L673" s="456"/>
      <c r="N673" s="452" t="s">
        <v>843</v>
      </c>
      <c r="O673" s="454"/>
    </row>
    <row r="674" spans="1:15" ht="33.75">
      <c r="A674" s="183" t="s">
        <v>0</v>
      </c>
      <c r="B674" s="33"/>
      <c r="C674" s="169" t="s">
        <v>869</v>
      </c>
      <c r="D674" s="169"/>
      <c r="E674" s="327"/>
      <c r="F674" s="4"/>
      <c r="G674" s="4"/>
      <c r="H674" s="4"/>
      <c r="I674" s="4"/>
      <c r="J674" s="4"/>
      <c r="K674" s="4"/>
      <c r="L674" s="4"/>
      <c r="M674" s="4"/>
      <c r="N674" s="4"/>
      <c r="O674" s="27"/>
    </row>
    <row r="675" spans="1:15" ht="20.25">
      <c r="A675" s="6"/>
      <c r="B675" s="96" t="s">
        <v>342</v>
      </c>
      <c r="C675" s="413"/>
      <c r="D675" s="7"/>
      <c r="E675" s="317"/>
      <c r="F675" s="7"/>
      <c r="G675" s="7"/>
      <c r="H675" s="7"/>
      <c r="I675" s="8"/>
      <c r="J675" s="7"/>
      <c r="K675" s="7"/>
      <c r="L675" s="8"/>
      <c r="M675" s="7"/>
      <c r="N675" s="7"/>
      <c r="O675" s="402" t="s">
        <v>1314</v>
      </c>
    </row>
    <row r="676" spans="1:15" s="255" customFormat="1" ht="35.25" customHeight="1">
      <c r="A676" s="10"/>
      <c r="B676" s="11"/>
      <c r="C676" s="414"/>
      <c r="D676" s="95" t="s">
        <v>1462</v>
      </c>
      <c r="E676" s="318"/>
      <c r="F676" s="12"/>
      <c r="G676" s="12"/>
      <c r="H676" s="12"/>
      <c r="I676" s="12"/>
      <c r="J676" s="12"/>
      <c r="K676" s="12"/>
      <c r="L676" s="12"/>
      <c r="M676" s="12"/>
      <c r="N676" s="12"/>
      <c r="O676" s="28"/>
    </row>
    <row r="677" spans="1:15" ht="36" customHeight="1">
      <c r="A677" s="211" t="s">
        <v>501</v>
      </c>
      <c r="B677" s="212" t="s">
        <v>502</v>
      </c>
      <c r="C677" s="425" t="s">
        <v>1</v>
      </c>
      <c r="D677" s="212" t="s">
        <v>500</v>
      </c>
      <c r="E677" s="365" t="s">
        <v>511</v>
      </c>
      <c r="F677" s="234" t="s">
        <v>497</v>
      </c>
      <c r="G677" s="234" t="s">
        <v>498</v>
      </c>
      <c r="H677" s="234" t="s">
        <v>33</v>
      </c>
      <c r="I677" s="234" t="s">
        <v>499</v>
      </c>
      <c r="J677" s="303" t="s">
        <v>17</v>
      </c>
      <c r="K677" s="234" t="s">
        <v>18</v>
      </c>
      <c r="L677" s="234" t="s">
        <v>507</v>
      </c>
      <c r="M677" s="234" t="s">
        <v>30</v>
      </c>
      <c r="N677" s="234" t="s">
        <v>503</v>
      </c>
      <c r="O677" s="258" t="s">
        <v>19</v>
      </c>
    </row>
    <row r="678" spans="1:15" ht="25.5" customHeight="1">
      <c r="A678" s="102" t="s">
        <v>422</v>
      </c>
      <c r="B678" s="77"/>
      <c r="C678" s="416"/>
      <c r="D678" s="77"/>
      <c r="E678" s="340"/>
      <c r="F678" s="77"/>
      <c r="G678" s="77"/>
      <c r="H678" s="77"/>
      <c r="I678" s="77"/>
      <c r="J678" s="77"/>
      <c r="K678" s="77"/>
      <c r="L678" s="77"/>
      <c r="M678" s="77"/>
      <c r="N678" s="77"/>
      <c r="O678" s="76"/>
    </row>
    <row r="679" spans="1:15" ht="46.5" customHeight="1">
      <c r="A679" s="120">
        <v>1700002</v>
      </c>
      <c r="B679" s="59" t="s">
        <v>423</v>
      </c>
      <c r="C679" s="166" t="s">
        <v>468</v>
      </c>
      <c r="D679" s="43" t="s">
        <v>2</v>
      </c>
      <c r="E679" s="348">
        <v>15</v>
      </c>
      <c r="F679" s="59">
        <v>4013</v>
      </c>
      <c r="G679" s="59">
        <v>0</v>
      </c>
      <c r="H679" s="59">
        <v>0</v>
      </c>
      <c r="I679" s="59">
        <v>0</v>
      </c>
      <c r="J679" s="59">
        <v>351</v>
      </c>
      <c r="K679" s="59">
        <v>0</v>
      </c>
      <c r="L679" s="59">
        <v>0</v>
      </c>
      <c r="M679" s="59">
        <v>0</v>
      </c>
      <c r="N679" s="59">
        <f>F679+G679+H679+I679-J679+K679-L679+M679</f>
        <v>3662</v>
      </c>
      <c r="O679" s="29"/>
    </row>
    <row r="680" spans="1:15" ht="42" customHeight="1">
      <c r="A680" s="170">
        <v>1700003</v>
      </c>
      <c r="B680" s="14" t="s">
        <v>704</v>
      </c>
      <c r="C680" s="680" t="s">
        <v>744</v>
      </c>
      <c r="D680" s="410" t="s">
        <v>705</v>
      </c>
      <c r="E680" s="348">
        <v>15</v>
      </c>
      <c r="F680" s="59">
        <v>6934</v>
      </c>
      <c r="G680" s="59">
        <v>0</v>
      </c>
      <c r="H680" s="59">
        <v>0</v>
      </c>
      <c r="I680" s="59">
        <v>0</v>
      </c>
      <c r="J680" s="59">
        <v>934</v>
      </c>
      <c r="K680" s="59">
        <v>0</v>
      </c>
      <c r="L680" s="59">
        <v>0</v>
      </c>
      <c r="M680" s="59">
        <v>0</v>
      </c>
      <c r="N680" s="59">
        <f>F680+G680+H680+I680-J680+K680-L680+M680</f>
        <v>6000</v>
      </c>
      <c r="O680" s="29"/>
    </row>
    <row r="681" spans="1:15" ht="18">
      <c r="A681" s="603" t="s">
        <v>70</v>
      </c>
      <c r="B681" s="627"/>
      <c r="C681" s="617"/>
      <c r="D681" s="628"/>
      <c r="E681" s="629"/>
      <c r="F681" s="633">
        <f aca="true" t="shared" si="112" ref="F681:M681">SUM(F679:F680)</f>
        <v>10947</v>
      </c>
      <c r="G681" s="633">
        <f t="shared" si="112"/>
        <v>0</v>
      </c>
      <c r="H681" s="633">
        <f t="shared" si="112"/>
        <v>0</v>
      </c>
      <c r="I681" s="633">
        <f t="shared" si="112"/>
        <v>0</v>
      </c>
      <c r="J681" s="633">
        <f t="shared" si="112"/>
        <v>1285</v>
      </c>
      <c r="K681" s="633">
        <f t="shared" si="112"/>
        <v>0</v>
      </c>
      <c r="L681" s="633">
        <f>SUM(L679:L680)</f>
        <v>0</v>
      </c>
      <c r="M681" s="633">
        <f t="shared" si="112"/>
        <v>0</v>
      </c>
      <c r="N681" s="633">
        <f>SUM(N679:N680)</f>
        <v>9662</v>
      </c>
      <c r="O681" s="609"/>
    </row>
    <row r="682" spans="1:15" ht="27.75" customHeight="1">
      <c r="A682" s="102" t="s">
        <v>14</v>
      </c>
      <c r="B682" s="74"/>
      <c r="C682" s="416"/>
      <c r="D682" s="75"/>
      <c r="E682" s="337"/>
      <c r="F682" s="74"/>
      <c r="G682" s="74"/>
      <c r="H682" s="74"/>
      <c r="I682" s="74"/>
      <c r="J682" s="74"/>
      <c r="K682" s="74"/>
      <c r="L682" s="74"/>
      <c r="M682" s="74"/>
      <c r="N682" s="74"/>
      <c r="O682" s="76"/>
    </row>
    <row r="683" spans="1:16" ht="46.5" customHeight="1">
      <c r="A683" s="170">
        <v>1720001</v>
      </c>
      <c r="B683" s="14" t="s">
        <v>706</v>
      </c>
      <c r="C683" s="680" t="s">
        <v>745</v>
      </c>
      <c r="D683" s="410" t="s">
        <v>707</v>
      </c>
      <c r="E683" s="348">
        <v>15</v>
      </c>
      <c r="F683" s="59">
        <v>6934</v>
      </c>
      <c r="G683" s="59">
        <v>0</v>
      </c>
      <c r="H683" s="59">
        <v>0</v>
      </c>
      <c r="I683" s="59">
        <v>0</v>
      </c>
      <c r="J683" s="59">
        <v>934</v>
      </c>
      <c r="K683" s="59">
        <v>0</v>
      </c>
      <c r="L683" s="59">
        <v>0</v>
      </c>
      <c r="M683" s="59">
        <v>0</v>
      </c>
      <c r="N683" s="59">
        <f>F683+G683+H683+I683-J683+K683-L683+M683</f>
        <v>6000</v>
      </c>
      <c r="O683" s="681"/>
      <c r="P683" s="31"/>
    </row>
    <row r="684" spans="1:15" ht="46.5" customHeight="1">
      <c r="A684" s="120">
        <v>17100401</v>
      </c>
      <c r="B684" s="59" t="s">
        <v>343</v>
      </c>
      <c r="C684" s="166" t="s">
        <v>344</v>
      </c>
      <c r="D684" s="43" t="s">
        <v>11</v>
      </c>
      <c r="E684" s="348">
        <v>15</v>
      </c>
      <c r="F684" s="59">
        <v>1772</v>
      </c>
      <c r="G684" s="59">
        <v>0</v>
      </c>
      <c r="H684" s="59">
        <v>0</v>
      </c>
      <c r="I684" s="59">
        <v>0</v>
      </c>
      <c r="J684" s="59">
        <v>0</v>
      </c>
      <c r="K684" s="59">
        <v>86</v>
      </c>
      <c r="L684" s="59">
        <v>0</v>
      </c>
      <c r="M684" s="59">
        <v>0</v>
      </c>
      <c r="N684" s="59">
        <f>F684+G684+H684+I684-J684+K684-L684+M684</f>
        <v>1858</v>
      </c>
      <c r="O684" s="29"/>
    </row>
    <row r="685" spans="1:15" s="23" customFormat="1" ht="18">
      <c r="A685" s="603" t="s">
        <v>70</v>
      </c>
      <c r="B685" s="613"/>
      <c r="C685" s="617"/>
      <c r="D685" s="628"/>
      <c r="E685" s="629"/>
      <c r="F685" s="630">
        <f aca="true" t="shared" si="113" ref="F685:N685">SUM(F683:F684)</f>
        <v>8706</v>
      </c>
      <c r="G685" s="630">
        <f t="shared" si="113"/>
        <v>0</v>
      </c>
      <c r="H685" s="630">
        <f t="shared" si="113"/>
        <v>0</v>
      </c>
      <c r="I685" s="630">
        <f t="shared" si="113"/>
        <v>0</v>
      </c>
      <c r="J685" s="630">
        <f t="shared" si="113"/>
        <v>934</v>
      </c>
      <c r="K685" s="630">
        <f t="shared" si="113"/>
        <v>86</v>
      </c>
      <c r="L685" s="630">
        <f t="shared" si="113"/>
        <v>0</v>
      </c>
      <c r="M685" s="630">
        <f t="shared" si="113"/>
        <v>0</v>
      </c>
      <c r="N685" s="630">
        <f t="shared" si="113"/>
        <v>7858</v>
      </c>
      <c r="O685" s="609"/>
    </row>
    <row r="686" spans="1:15" ht="22.5">
      <c r="A686" s="56"/>
      <c r="B686" s="181" t="s">
        <v>31</v>
      </c>
      <c r="C686" s="426"/>
      <c r="D686" s="57"/>
      <c r="E686" s="338"/>
      <c r="F686" s="71">
        <f aca="true" t="shared" si="114" ref="F686:M686">F681+F685</f>
        <v>19653</v>
      </c>
      <c r="G686" s="71">
        <f t="shared" si="114"/>
        <v>0</v>
      </c>
      <c r="H686" s="71">
        <f t="shared" si="114"/>
        <v>0</v>
      </c>
      <c r="I686" s="71">
        <f t="shared" si="114"/>
        <v>0</v>
      </c>
      <c r="J686" s="71">
        <f t="shared" si="114"/>
        <v>2219</v>
      </c>
      <c r="K686" s="71">
        <f t="shared" si="114"/>
        <v>86</v>
      </c>
      <c r="L686" s="71">
        <f>L681+L685</f>
        <v>0</v>
      </c>
      <c r="M686" s="71">
        <f t="shared" si="114"/>
        <v>0</v>
      </c>
      <c r="N686" s="71">
        <f>N681+N685</f>
        <v>17520</v>
      </c>
      <c r="O686" s="58"/>
    </row>
    <row r="687" spans="1:15" ht="18">
      <c r="A687" s="24"/>
      <c r="B687" s="8"/>
      <c r="C687" s="423"/>
      <c r="D687" s="8"/>
      <c r="E687" s="317"/>
      <c r="F687" s="38"/>
      <c r="G687" s="38"/>
      <c r="H687" s="38"/>
      <c r="I687" s="38"/>
      <c r="J687" s="38"/>
      <c r="K687" s="38"/>
      <c r="L687" s="38"/>
      <c r="M687" s="38"/>
      <c r="N687" s="38"/>
      <c r="O687" s="31"/>
    </row>
    <row r="688" spans="1:15" ht="18">
      <c r="A688" s="24"/>
      <c r="B688" s="8"/>
      <c r="C688" s="423"/>
      <c r="D688" s="8"/>
      <c r="E688" s="317"/>
      <c r="F688" s="38"/>
      <c r="G688" s="38"/>
      <c r="H688" s="38"/>
      <c r="I688" s="38"/>
      <c r="J688" s="38"/>
      <c r="K688" s="38"/>
      <c r="L688" s="38"/>
      <c r="M688" s="38"/>
      <c r="N688" s="38"/>
      <c r="O688" s="31"/>
    </row>
    <row r="689" spans="1:15" ht="18">
      <c r="A689" s="24"/>
      <c r="B689" s="8"/>
      <c r="C689" s="423"/>
      <c r="D689" s="8"/>
      <c r="E689" s="317"/>
      <c r="F689" s="38"/>
      <c r="G689" s="38"/>
      <c r="H689" s="38"/>
      <c r="I689" s="38"/>
      <c r="J689" s="38"/>
      <c r="K689" s="38"/>
      <c r="L689" s="38"/>
      <c r="M689" s="38"/>
      <c r="N689" s="38"/>
      <c r="O689" s="31"/>
    </row>
    <row r="690" spans="1:15" ht="18.75">
      <c r="A690" s="451"/>
      <c r="B690" s="452"/>
      <c r="C690" s="452" t="s">
        <v>540</v>
      </c>
      <c r="E690" s="453"/>
      <c r="F690" s="452"/>
      <c r="G690" s="452"/>
      <c r="H690" s="452"/>
      <c r="J690" s="457" t="s">
        <v>541</v>
      </c>
      <c r="K690" s="484"/>
      <c r="L690" s="452"/>
      <c r="M690" s="452"/>
      <c r="N690" s="452" t="s">
        <v>541</v>
      </c>
      <c r="O690" s="454"/>
    </row>
    <row r="691" spans="1:15" s="187" customFormat="1" ht="18.75">
      <c r="A691" s="451"/>
      <c r="B691" s="452"/>
      <c r="C691" s="452"/>
      <c r="D691" s="452"/>
      <c r="E691" s="453"/>
      <c r="F691" s="452"/>
      <c r="G691" s="452"/>
      <c r="H691" s="452"/>
      <c r="J691" s="457"/>
      <c r="K691" s="486"/>
      <c r="L691" s="451"/>
      <c r="M691" s="452"/>
      <c r="N691" s="452"/>
      <c r="O691" s="455"/>
    </row>
    <row r="692" spans="1:15" s="187" customFormat="1" ht="18.75">
      <c r="A692" s="451" t="s">
        <v>549</v>
      </c>
      <c r="B692" s="452"/>
      <c r="C692" s="457" t="s">
        <v>829</v>
      </c>
      <c r="D692" s="452"/>
      <c r="E692" s="453"/>
      <c r="F692" s="452"/>
      <c r="G692" s="452"/>
      <c r="H692" s="452"/>
      <c r="J692" s="457" t="s">
        <v>629</v>
      </c>
      <c r="K692" s="486"/>
      <c r="L692" s="451"/>
      <c r="M692" s="452" t="s">
        <v>630</v>
      </c>
      <c r="N692" s="452"/>
      <c r="O692" s="455"/>
    </row>
    <row r="693" spans="1:15" ht="18.75">
      <c r="A693" s="451"/>
      <c r="B693" s="452"/>
      <c r="C693" s="452" t="s">
        <v>832</v>
      </c>
      <c r="D693" s="452"/>
      <c r="E693" s="453"/>
      <c r="F693" s="452"/>
      <c r="G693" s="452"/>
      <c r="H693" s="452"/>
      <c r="J693" s="456" t="s">
        <v>538</v>
      </c>
      <c r="K693" s="473"/>
      <c r="L693" s="452"/>
      <c r="M693" s="452" t="s">
        <v>539</v>
      </c>
      <c r="N693" s="452"/>
      <c r="O693" s="454"/>
    </row>
    <row r="694" spans="1:15" ht="14.25" customHeight="1">
      <c r="A694" s="86"/>
      <c r="B694" s="143"/>
      <c r="C694" s="432"/>
      <c r="D694" s="143"/>
      <c r="E694" s="359"/>
      <c r="F694" s="143"/>
      <c r="G694" s="143"/>
      <c r="H694" s="143"/>
      <c r="I694" s="143"/>
      <c r="J694" s="143"/>
      <c r="K694" s="143"/>
      <c r="L694" s="143"/>
      <c r="M694" s="143"/>
      <c r="N694" s="143"/>
      <c r="O694" s="89"/>
    </row>
    <row r="695" spans="1:15" ht="33.75">
      <c r="A695" s="183" t="s">
        <v>0</v>
      </c>
      <c r="B695" s="20"/>
      <c r="C695" s="169" t="s">
        <v>869</v>
      </c>
      <c r="D695" s="169"/>
      <c r="E695" s="327"/>
      <c r="F695" s="4"/>
      <c r="G695" s="4"/>
      <c r="H695" s="4"/>
      <c r="I695" s="4"/>
      <c r="J695" s="4"/>
      <c r="K695" s="4"/>
      <c r="L695" s="4"/>
      <c r="M695" s="4"/>
      <c r="N695" s="4"/>
      <c r="O695" s="27"/>
    </row>
    <row r="696" spans="1:15" ht="20.25">
      <c r="A696" s="6"/>
      <c r="B696" s="96" t="s">
        <v>345</v>
      </c>
      <c r="C696" s="413"/>
      <c r="D696" s="7"/>
      <c r="E696" s="317"/>
      <c r="F696" s="7"/>
      <c r="G696" s="7"/>
      <c r="H696" s="7"/>
      <c r="I696" s="8"/>
      <c r="J696" s="7"/>
      <c r="K696" s="7"/>
      <c r="L696" s="8"/>
      <c r="M696" s="7"/>
      <c r="N696" s="7"/>
      <c r="O696" s="402" t="s">
        <v>1325</v>
      </c>
    </row>
    <row r="697" spans="1:15" s="255" customFormat="1" ht="27.75" customHeight="1">
      <c r="A697" s="10"/>
      <c r="B697" s="44"/>
      <c r="C697" s="414"/>
      <c r="D697" s="95" t="s">
        <v>1462</v>
      </c>
      <c r="E697" s="318"/>
      <c r="F697" s="12"/>
      <c r="G697" s="12"/>
      <c r="H697" s="12"/>
      <c r="I697" s="12"/>
      <c r="J697" s="12"/>
      <c r="K697" s="12"/>
      <c r="L697" s="12"/>
      <c r="M697" s="12"/>
      <c r="N697" s="12"/>
      <c r="O697" s="28"/>
    </row>
    <row r="698" spans="1:15" ht="27.75" customHeight="1">
      <c r="A698" s="211" t="s">
        <v>501</v>
      </c>
      <c r="B698" s="212" t="s">
        <v>502</v>
      </c>
      <c r="C698" s="425" t="s">
        <v>1</v>
      </c>
      <c r="D698" s="212" t="s">
        <v>500</v>
      </c>
      <c r="E698" s="365" t="s">
        <v>511</v>
      </c>
      <c r="F698" s="234" t="s">
        <v>497</v>
      </c>
      <c r="G698" s="234" t="s">
        <v>498</v>
      </c>
      <c r="H698" s="234" t="s">
        <v>33</v>
      </c>
      <c r="I698" s="234" t="s">
        <v>499</v>
      </c>
      <c r="J698" s="303" t="s">
        <v>17</v>
      </c>
      <c r="K698" s="234" t="s">
        <v>18</v>
      </c>
      <c r="L698" s="234" t="s">
        <v>507</v>
      </c>
      <c r="M698" s="234" t="s">
        <v>30</v>
      </c>
      <c r="N698" s="234" t="s">
        <v>503</v>
      </c>
      <c r="O698" s="258" t="s">
        <v>19</v>
      </c>
    </row>
    <row r="699" spans="1:15" ht="30" customHeight="1">
      <c r="A699" s="102" t="s">
        <v>424</v>
      </c>
      <c r="B699" s="77"/>
      <c r="C699" s="416"/>
      <c r="D699" s="77"/>
      <c r="E699" s="340"/>
      <c r="F699" s="77"/>
      <c r="G699" s="77"/>
      <c r="H699" s="77"/>
      <c r="I699" s="77"/>
      <c r="J699" s="77"/>
      <c r="K699" s="77"/>
      <c r="L699" s="77"/>
      <c r="M699" s="77"/>
      <c r="N699" s="77"/>
      <c r="O699" s="76"/>
    </row>
    <row r="700" spans="1:15" ht="40.5" customHeight="1">
      <c r="A700" s="170">
        <v>1900001</v>
      </c>
      <c r="B700" s="16" t="s">
        <v>708</v>
      </c>
      <c r="C700" s="680" t="s">
        <v>746</v>
      </c>
      <c r="D700" s="689" t="s">
        <v>409</v>
      </c>
      <c r="E700" s="690">
        <v>15</v>
      </c>
      <c r="F700" s="59">
        <v>6934</v>
      </c>
      <c r="G700" s="59">
        <v>0</v>
      </c>
      <c r="H700" s="59">
        <v>0</v>
      </c>
      <c r="I700" s="59">
        <v>0</v>
      </c>
      <c r="J700" s="59">
        <v>934</v>
      </c>
      <c r="K700" s="59">
        <v>0</v>
      </c>
      <c r="L700" s="59">
        <v>0</v>
      </c>
      <c r="M700" s="59">
        <v>0</v>
      </c>
      <c r="N700" s="59">
        <f>F700+G700+H700+I700-J700+K700-L700+M700</f>
        <v>6000</v>
      </c>
      <c r="O700" s="29"/>
    </row>
    <row r="701" spans="1:15" ht="40.5" customHeight="1">
      <c r="A701" s="120">
        <v>19000101</v>
      </c>
      <c r="B701" s="16" t="s">
        <v>346</v>
      </c>
      <c r="C701" s="166" t="s">
        <v>347</v>
      </c>
      <c r="D701" s="410" t="s">
        <v>2</v>
      </c>
      <c r="E701" s="348">
        <v>15</v>
      </c>
      <c r="F701" s="59">
        <v>2699</v>
      </c>
      <c r="G701" s="59">
        <v>0</v>
      </c>
      <c r="H701" s="59">
        <v>0</v>
      </c>
      <c r="I701" s="59">
        <v>0</v>
      </c>
      <c r="J701" s="59">
        <v>44</v>
      </c>
      <c r="K701" s="59">
        <v>0</v>
      </c>
      <c r="L701" s="59">
        <v>0</v>
      </c>
      <c r="M701" s="59">
        <v>0</v>
      </c>
      <c r="N701" s="59">
        <f>F701+G701+H701+I701-J701+K701-L701+M701</f>
        <v>2655</v>
      </c>
      <c r="O701" s="29"/>
    </row>
    <row r="702" spans="1:15" ht="18">
      <c r="A702" s="603" t="s">
        <v>70</v>
      </c>
      <c r="B702" s="627"/>
      <c r="C702" s="617"/>
      <c r="D702" s="628"/>
      <c r="E702" s="629"/>
      <c r="F702" s="630">
        <f aca="true" t="shared" si="115" ref="F702:N702">SUM(F700:F701)</f>
        <v>9633</v>
      </c>
      <c r="G702" s="630">
        <f t="shared" si="115"/>
        <v>0</v>
      </c>
      <c r="H702" s="630">
        <f t="shared" si="115"/>
        <v>0</v>
      </c>
      <c r="I702" s="630">
        <f t="shared" si="115"/>
        <v>0</v>
      </c>
      <c r="J702" s="630">
        <f t="shared" si="115"/>
        <v>978</v>
      </c>
      <c r="K702" s="630">
        <f t="shared" si="115"/>
        <v>0</v>
      </c>
      <c r="L702" s="630">
        <f t="shared" si="115"/>
        <v>0</v>
      </c>
      <c r="M702" s="630">
        <f t="shared" si="115"/>
        <v>0</v>
      </c>
      <c r="N702" s="630">
        <f t="shared" si="115"/>
        <v>8655</v>
      </c>
      <c r="O702" s="609"/>
    </row>
    <row r="703" spans="1:15" ht="30" customHeight="1">
      <c r="A703" s="102" t="s">
        <v>348</v>
      </c>
      <c r="B703" s="74"/>
      <c r="C703" s="416"/>
      <c r="D703" s="75"/>
      <c r="E703" s="337"/>
      <c r="F703" s="74"/>
      <c r="G703" s="74"/>
      <c r="H703" s="74"/>
      <c r="I703" s="74"/>
      <c r="J703" s="74"/>
      <c r="K703" s="74"/>
      <c r="L703" s="74"/>
      <c r="M703" s="74"/>
      <c r="N703" s="74"/>
      <c r="O703" s="76"/>
    </row>
    <row r="704" spans="1:15" ht="40.5" customHeight="1">
      <c r="A704" s="120">
        <v>19100001</v>
      </c>
      <c r="B704" s="16" t="s">
        <v>349</v>
      </c>
      <c r="C704" s="166" t="s">
        <v>350</v>
      </c>
      <c r="D704" s="410" t="s">
        <v>441</v>
      </c>
      <c r="E704" s="348">
        <v>15</v>
      </c>
      <c r="F704" s="59">
        <v>4541</v>
      </c>
      <c r="G704" s="59">
        <v>0</v>
      </c>
      <c r="H704" s="59">
        <v>300</v>
      </c>
      <c r="I704" s="59">
        <v>0</v>
      </c>
      <c r="J704" s="59">
        <v>441</v>
      </c>
      <c r="K704" s="59">
        <v>0</v>
      </c>
      <c r="L704" s="59">
        <v>0</v>
      </c>
      <c r="M704" s="59">
        <v>0</v>
      </c>
      <c r="N704" s="59">
        <f>F704+G704+H704+I704-J704+K704-L704+M704</f>
        <v>4400</v>
      </c>
      <c r="O704" s="29"/>
    </row>
    <row r="705" spans="1:15" ht="18">
      <c r="A705" s="603" t="s">
        <v>70</v>
      </c>
      <c r="B705" s="627"/>
      <c r="C705" s="617"/>
      <c r="D705" s="628"/>
      <c r="E705" s="629"/>
      <c r="F705" s="630">
        <f aca="true" t="shared" si="116" ref="F705:N705">F704</f>
        <v>4541</v>
      </c>
      <c r="G705" s="630">
        <f t="shared" si="116"/>
        <v>0</v>
      </c>
      <c r="H705" s="630">
        <f t="shared" si="116"/>
        <v>300</v>
      </c>
      <c r="I705" s="630">
        <f t="shared" si="116"/>
        <v>0</v>
      </c>
      <c r="J705" s="630">
        <f t="shared" si="116"/>
        <v>441</v>
      </c>
      <c r="K705" s="630">
        <f t="shared" si="116"/>
        <v>0</v>
      </c>
      <c r="L705" s="630">
        <f t="shared" si="116"/>
        <v>0</v>
      </c>
      <c r="M705" s="630">
        <f t="shared" si="116"/>
        <v>0</v>
      </c>
      <c r="N705" s="630">
        <f t="shared" si="116"/>
        <v>4400</v>
      </c>
      <c r="O705" s="609"/>
    </row>
    <row r="706" spans="1:15" ht="30.75" customHeight="1">
      <c r="A706" s="102" t="s">
        <v>351</v>
      </c>
      <c r="B706" s="74"/>
      <c r="C706" s="416"/>
      <c r="D706" s="75"/>
      <c r="E706" s="337"/>
      <c r="F706" s="74"/>
      <c r="G706" s="74"/>
      <c r="H706" s="74"/>
      <c r="I706" s="74"/>
      <c r="J706" s="74"/>
      <c r="K706" s="74"/>
      <c r="L706" s="74"/>
      <c r="M706" s="74"/>
      <c r="N706" s="74"/>
      <c r="O706" s="76"/>
    </row>
    <row r="707" spans="1:15" ht="40.5" customHeight="1">
      <c r="A707" s="120">
        <v>19200001</v>
      </c>
      <c r="B707" s="14" t="s">
        <v>352</v>
      </c>
      <c r="C707" s="166" t="s">
        <v>353</v>
      </c>
      <c r="D707" s="410" t="s">
        <v>442</v>
      </c>
      <c r="E707" s="348">
        <v>15</v>
      </c>
      <c r="F707" s="59">
        <v>4541</v>
      </c>
      <c r="G707" s="59">
        <v>0</v>
      </c>
      <c r="H707" s="59">
        <v>300</v>
      </c>
      <c r="I707" s="59">
        <v>0</v>
      </c>
      <c r="J707" s="59">
        <v>441</v>
      </c>
      <c r="K707" s="59">
        <v>0</v>
      </c>
      <c r="L707" s="59">
        <v>0</v>
      </c>
      <c r="M707" s="59">
        <v>0</v>
      </c>
      <c r="N707" s="59">
        <f>F707+G707+H707+I707-J707+K707-L707+M707</f>
        <v>4400</v>
      </c>
      <c r="O707" s="29"/>
    </row>
    <row r="708" spans="1:15" ht="40.5" customHeight="1">
      <c r="A708" s="120">
        <v>19300006</v>
      </c>
      <c r="B708" s="14" t="s">
        <v>354</v>
      </c>
      <c r="C708" s="166" t="s">
        <v>355</v>
      </c>
      <c r="D708" s="410" t="s">
        <v>430</v>
      </c>
      <c r="E708" s="348">
        <v>15</v>
      </c>
      <c r="F708" s="59">
        <v>2730</v>
      </c>
      <c r="G708" s="59">
        <v>0</v>
      </c>
      <c r="H708" s="59">
        <v>300</v>
      </c>
      <c r="I708" s="59">
        <v>0</v>
      </c>
      <c r="J708" s="59">
        <v>48</v>
      </c>
      <c r="K708" s="59">
        <v>0</v>
      </c>
      <c r="L708" s="59">
        <v>0</v>
      </c>
      <c r="M708" s="59">
        <v>0</v>
      </c>
      <c r="N708" s="59">
        <f>F708+G708+H708+I708-J708+K708-L708+M708</f>
        <v>2982</v>
      </c>
      <c r="O708" s="29"/>
    </row>
    <row r="709" spans="1:15" ht="40.5" customHeight="1">
      <c r="A709" s="120">
        <v>19300012</v>
      </c>
      <c r="B709" s="14" t="s">
        <v>356</v>
      </c>
      <c r="C709" s="166" t="s">
        <v>357</v>
      </c>
      <c r="D709" s="410" t="s">
        <v>15</v>
      </c>
      <c r="E709" s="348">
        <v>15</v>
      </c>
      <c r="F709" s="59">
        <v>3276</v>
      </c>
      <c r="G709" s="59">
        <v>0</v>
      </c>
      <c r="H709" s="59">
        <v>300</v>
      </c>
      <c r="I709" s="59">
        <v>0</v>
      </c>
      <c r="J709" s="59">
        <v>127</v>
      </c>
      <c r="K709" s="59">
        <v>0</v>
      </c>
      <c r="L709" s="59">
        <v>0</v>
      </c>
      <c r="M709" s="59">
        <v>0</v>
      </c>
      <c r="N709" s="59">
        <f>F709+G709+H709+I709-J709+K709-L709+M709</f>
        <v>3449</v>
      </c>
      <c r="O709" s="29"/>
    </row>
    <row r="710" spans="1:15" ht="40.5" customHeight="1">
      <c r="A710" s="120">
        <v>19300013</v>
      </c>
      <c r="B710" s="14" t="s">
        <v>1188</v>
      </c>
      <c r="C710" s="166" t="s">
        <v>359</v>
      </c>
      <c r="D710" s="410" t="s">
        <v>15</v>
      </c>
      <c r="E710" s="348">
        <v>15</v>
      </c>
      <c r="F710" s="59">
        <v>2730</v>
      </c>
      <c r="G710" s="59">
        <v>0</v>
      </c>
      <c r="H710" s="59">
        <v>300</v>
      </c>
      <c r="I710" s="59">
        <v>0</v>
      </c>
      <c r="J710" s="59">
        <v>48</v>
      </c>
      <c r="K710" s="59">
        <v>0</v>
      </c>
      <c r="L710" s="59">
        <v>0</v>
      </c>
      <c r="M710" s="59">
        <v>0</v>
      </c>
      <c r="N710" s="59">
        <f>F710+G710+H710+I710-J710+K710-L710+M710</f>
        <v>2982</v>
      </c>
      <c r="O710" s="29"/>
    </row>
    <row r="711" spans="1:15" ht="18">
      <c r="A711" s="603" t="s">
        <v>70</v>
      </c>
      <c r="B711" s="627"/>
      <c r="C711" s="617"/>
      <c r="D711" s="632"/>
      <c r="E711" s="629"/>
      <c r="F711" s="633">
        <f aca="true" t="shared" si="117" ref="F711:N711">SUM(F707:F710)</f>
        <v>13277</v>
      </c>
      <c r="G711" s="633">
        <f t="shared" si="117"/>
        <v>0</v>
      </c>
      <c r="H711" s="633">
        <f t="shared" si="117"/>
        <v>1200</v>
      </c>
      <c r="I711" s="633">
        <f t="shared" si="117"/>
        <v>0</v>
      </c>
      <c r="J711" s="633">
        <f t="shared" si="117"/>
        <v>664</v>
      </c>
      <c r="K711" s="633">
        <f t="shared" si="117"/>
        <v>0</v>
      </c>
      <c r="L711" s="633">
        <f t="shared" si="117"/>
        <v>0</v>
      </c>
      <c r="M711" s="633">
        <f t="shared" si="117"/>
        <v>0</v>
      </c>
      <c r="N711" s="633">
        <f t="shared" si="117"/>
        <v>13813</v>
      </c>
      <c r="O711" s="609"/>
    </row>
    <row r="712" spans="1:15" ht="22.5" customHeight="1">
      <c r="A712" s="56"/>
      <c r="B712" s="181" t="s">
        <v>31</v>
      </c>
      <c r="C712" s="426"/>
      <c r="D712" s="57"/>
      <c r="E712" s="338"/>
      <c r="F712" s="69">
        <f aca="true" t="shared" si="118" ref="F712:N712">F702+F705+F711</f>
        <v>27451</v>
      </c>
      <c r="G712" s="69">
        <f t="shared" si="118"/>
        <v>0</v>
      </c>
      <c r="H712" s="69">
        <f t="shared" si="118"/>
        <v>1500</v>
      </c>
      <c r="I712" s="69">
        <f t="shared" si="118"/>
        <v>0</v>
      </c>
      <c r="J712" s="69">
        <f t="shared" si="118"/>
        <v>2083</v>
      </c>
      <c r="K712" s="69">
        <f t="shared" si="118"/>
        <v>0</v>
      </c>
      <c r="L712" s="69">
        <f t="shared" si="118"/>
        <v>0</v>
      </c>
      <c r="M712" s="69">
        <f t="shared" si="118"/>
        <v>0</v>
      </c>
      <c r="N712" s="69">
        <f t="shared" si="118"/>
        <v>26868</v>
      </c>
      <c r="O712" s="58"/>
    </row>
    <row r="713" spans="1:15" s="187" customFormat="1" ht="9.75" customHeight="1">
      <c r="A713" s="17"/>
      <c r="B713" s="1"/>
      <c r="C713" s="418"/>
      <c r="D713" s="1"/>
      <c r="E713" s="323"/>
      <c r="F713" s="1"/>
      <c r="G713" s="1"/>
      <c r="H713" s="1"/>
      <c r="I713" s="1"/>
      <c r="J713" s="1"/>
      <c r="K713" s="1"/>
      <c r="L713" s="1"/>
      <c r="M713" s="1"/>
      <c r="N713" s="1"/>
      <c r="O713" s="30"/>
    </row>
    <row r="714" spans="1:15" s="187" customFormat="1" ht="13.5" customHeight="1">
      <c r="A714" s="451"/>
      <c r="B714" s="452"/>
      <c r="C714" s="457" t="s">
        <v>540</v>
      </c>
      <c r="E714" s="453"/>
      <c r="F714" s="452"/>
      <c r="G714" s="452"/>
      <c r="H714" s="452"/>
      <c r="J714" s="457" t="s">
        <v>541</v>
      </c>
      <c r="K714" s="452"/>
      <c r="L714" s="452"/>
      <c r="M714" s="452"/>
      <c r="N714" s="452" t="s">
        <v>541</v>
      </c>
      <c r="O714" s="454"/>
    </row>
    <row r="715" spans="1:15" ht="18.75">
      <c r="A715" s="451" t="s">
        <v>549</v>
      </c>
      <c r="B715" s="452"/>
      <c r="C715" s="457" t="s">
        <v>829</v>
      </c>
      <c r="D715" s="452"/>
      <c r="E715" s="453"/>
      <c r="F715" s="452"/>
      <c r="G715" s="452"/>
      <c r="H715" s="452"/>
      <c r="J715" s="457" t="s">
        <v>629</v>
      </c>
      <c r="K715" s="452"/>
      <c r="L715" s="451"/>
      <c r="M715" s="452" t="s">
        <v>630</v>
      </c>
      <c r="N715" s="452"/>
      <c r="O715" s="455"/>
    </row>
    <row r="716" spans="1:15" ht="15.75" customHeight="1">
      <c r="A716" s="451"/>
      <c r="B716" s="452"/>
      <c r="C716" s="452" t="s">
        <v>830</v>
      </c>
      <c r="D716" s="452"/>
      <c r="E716" s="453"/>
      <c r="F716" s="452"/>
      <c r="G716" s="452"/>
      <c r="H716" s="452"/>
      <c r="J716" s="456" t="s">
        <v>538</v>
      </c>
      <c r="K716" s="452"/>
      <c r="L716" s="452"/>
      <c r="M716" s="452" t="s">
        <v>539</v>
      </c>
      <c r="N716" s="452"/>
      <c r="O716" s="454"/>
    </row>
    <row r="717" spans="1:15" ht="25.5" customHeight="1">
      <c r="A717" s="183" t="s">
        <v>0</v>
      </c>
      <c r="B717" s="33"/>
      <c r="C717" s="169" t="s">
        <v>869</v>
      </c>
      <c r="D717" s="169"/>
      <c r="E717" s="327"/>
      <c r="F717" s="4"/>
      <c r="G717" s="4"/>
      <c r="H717" s="4"/>
      <c r="I717" s="4"/>
      <c r="J717" s="4"/>
      <c r="K717" s="4"/>
      <c r="L717" s="4"/>
      <c r="M717" s="4"/>
      <c r="N717" s="4"/>
      <c r="O717" s="27"/>
    </row>
    <row r="718" spans="1:15" ht="20.25">
      <c r="A718" s="6"/>
      <c r="B718" s="96" t="s">
        <v>27</v>
      </c>
      <c r="C718" s="413"/>
      <c r="D718" s="7"/>
      <c r="E718" s="317"/>
      <c r="F718" s="7"/>
      <c r="G718" s="7"/>
      <c r="H718" s="7"/>
      <c r="I718" s="8"/>
      <c r="J718" s="7"/>
      <c r="K718" s="7"/>
      <c r="L718" s="8"/>
      <c r="M718" s="7"/>
      <c r="N718" s="7"/>
      <c r="O718" s="402" t="s">
        <v>1326</v>
      </c>
    </row>
    <row r="719" spans="1:15" s="70" customFormat="1" ht="21" customHeight="1">
      <c r="A719" s="10"/>
      <c r="B719" s="44"/>
      <c r="C719" s="414"/>
      <c r="D719" s="95" t="s">
        <v>1462</v>
      </c>
      <c r="E719" s="318"/>
      <c r="F719" s="12"/>
      <c r="G719" s="12"/>
      <c r="H719" s="12"/>
      <c r="I719" s="12"/>
      <c r="J719" s="12"/>
      <c r="K719" s="12"/>
      <c r="L719" s="12"/>
      <c r="M719" s="12"/>
      <c r="N719" s="12"/>
      <c r="O719" s="28"/>
    </row>
    <row r="720" spans="1:15" ht="30" customHeight="1">
      <c r="A720" s="124" t="s">
        <v>501</v>
      </c>
      <c r="B720" s="146" t="s">
        <v>502</v>
      </c>
      <c r="C720" s="441" t="s">
        <v>1</v>
      </c>
      <c r="D720" s="146" t="s">
        <v>500</v>
      </c>
      <c r="E720" s="376" t="s">
        <v>511</v>
      </c>
      <c r="F720" s="138" t="s">
        <v>497</v>
      </c>
      <c r="G720" s="138" t="s">
        <v>498</v>
      </c>
      <c r="H720" s="138" t="s">
        <v>33</v>
      </c>
      <c r="I720" s="138" t="s">
        <v>499</v>
      </c>
      <c r="J720" s="311" t="s">
        <v>17</v>
      </c>
      <c r="K720" s="138" t="s">
        <v>18</v>
      </c>
      <c r="L720" s="310" t="s">
        <v>507</v>
      </c>
      <c r="M720" s="138" t="s">
        <v>30</v>
      </c>
      <c r="N720" s="138" t="s">
        <v>503</v>
      </c>
      <c r="O720" s="147" t="s">
        <v>19</v>
      </c>
    </row>
    <row r="721" spans="1:15" ht="30" customHeight="1">
      <c r="A721" s="704" t="s">
        <v>66</v>
      </c>
      <c r="B721" s="705"/>
      <c r="C721" s="706"/>
      <c r="D721" s="705"/>
      <c r="E721" s="707"/>
      <c r="F721" s="705"/>
      <c r="G721" s="705"/>
      <c r="H721" s="705"/>
      <c r="I721" s="705"/>
      <c r="J721" s="705"/>
      <c r="K721" s="705"/>
      <c r="L721" s="705"/>
      <c r="M721" s="705"/>
      <c r="N721" s="705"/>
      <c r="O721" s="709"/>
    </row>
    <row r="722" spans="1:15" ht="46.5" customHeight="1">
      <c r="A722" s="170">
        <v>2310001</v>
      </c>
      <c r="B722" s="14" t="s">
        <v>709</v>
      </c>
      <c r="C722" s="680" t="s">
        <v>747</v>
      </c>
      <c r="D722" s="410" t="s">
        <v>710</v>
      </c>
      <c r="E722" s="348">
        <v>15</v>
      </c>
      <c r="F722" s="59">
        <v>6006</v>
      </c>
      <c r="G722" s="59">
        <v>1000</v>
      </c>
      <c r="H722" s="59">
        <v>0</v>
      </c>
      <c r="I722" s="59">
        <v>0</v>
      </c>
      <c r="J722" s="59">
        <v>736</v>
      </c>
      <c r="K722" s="59">
        <v>0</v>
      </c>
      <c r="L722" s="59">
        <v>0</v>
      </c>
      <c r="M722" s="59">
        <v>0</v>
      </c>
      <c r="N722" s="59">
        <f>F722+G722+H722+I722-J722+K722-L722+M722</f>
        <v>6270</v>
      </c>
      <c r="O722" s="43"/>
    </row>
    <row r="723" spans="1:15" ht="46.5" customHeight="1">
      <c r="A723" s="170">
        <v>2310002</v>
      </c>
      <c r="B723" s="14" t="s">
        <v>711</v>
      </c>
      <c r="C723" s="680" t="s">
        <v>748</v>
      </c>
      <c r="D723" s="410" t="s">
        <v>1342</v>
      </c>
      <c r="E723" s="348">
        <v>15</v>
      </c>
      <c r="F723" s="59">
        <v>5662</v>
      </c>
      <c r="G723" s="59">
        <v>0</v>
      </c>
      <c r="H723" s="59">
        <v>0</v>
      </c>
      <c r="I723" s="59">
        <v>0</v>
      </c>
      <c r="J723" s="59">
        <v>662</v>
      </c>
      <c r="K723" s="59">
        <v>0</v>
      </c>
      <c r="L723" s="59">
        <v>0</v>
      </c>
      <c r="M723" s="59">
        <v>0</v>
      </c>
      <c r="N723" s="59">
        <f>F723+G723+H723+I723-J723+K723-L723+M723</f>
        <v>5000</v>
      </c>
      <c r="O723" s="681"/>
    </row>
    <row r="724" spans="1:15" ht="46.5" customHeight="1">
      <c r="A724" s="120">
        <v>5400204</v>
      </c>
      <c r="B724" s="65" t="s">
        <v>360</v>
      </c>
      <c r="C724" s="166" t="s">
        <v>361</v>
      </c>
      <c r="D724" s="449" t="s">
        <v>6</v>
      </c>
      <c r="E724" s="377">
        <v>15</v>
      </c>
      <c r="F724" s="65">
        <v>3169</v>
      </c>
      <c r="G724" s="65">
        <v>0</v>
      </c>
      <c r="H724" s="65">
        <v>0</v>
      </c>
      <c r="I724" s="65">
        <v>0</v>
      </c>
      <c r="J724" s="65">
        <v>116</v>
      </c>
      <c r="K724" s="65">
        <v>0</v>
      </c>
      <c r="L724" s="65">
        <v>0</v>
      </c>
      <c r="M724" s="65">
        <v>0</v>
      </c>
      <c r="N724" s="59">
        <f>F724+G724+H724+I724-J724+K724-L724+M724</f>
        <v>3053</v>
      </c>
      <c r="O724" s="43"/>
    </row>
    <row r="725" spans="1:15" ht="46.5" customHeight="1">
      <c r="A725" s="120">
        <v>8100205</v>
      </c>
      <c r="B725" s="65" t="s">
        <v>528</v>
      </c>
      <c r="C725" s="166" t="s">
        <v>529</v>
      </c>
      <c r="D725" s="449" t="s">
        <v>530</v>
      </c>
      <c r="E725" s="377">
        <v>15</v>
      </c>
      <c r="F725" s="65">
        <v>7826</v>
      </c>
      <c r="G725" s="65">
        <v>0</v>
      </c>
      <c r="H725" s="65">
        <v>0</v>
      </c>
      <c r="I725" s="65">
        <v>0</v>
      </c>
      <c r="J725" s="65">
        <v>1124</v>
      </c>
      <c r="K725" s="65">
        <v>0</v>
      </c>
      <c r="L725" s="65">
        <v>0</v>
      </c>
      <c r="M725" s="65">
        <v>0</v>
      </c>
      <c r="N725" s="59">
        <f>F725+G725+H725+I725-J725+K725-L725+M725</f>
        <v>6702</v>
      </c>
      <c r="O725" s="514"/>
    </row>
    <row r="726" spans="1:15" ht="46.5" customHeight="1">
      <c r="A726" s="120">
        <v>8100208</v>
      </c>
      <c r="B726" s="65" t="s">
        <v>362</v>
      </c>
      <c r="C726" s="166" t="s">
        <v>363</v>
      </c>
      <c r="D726" s="449" t="s">
        <v>443</v>
      </c>
      <c r="E726" s="377">
        <v>15</v>
      </c>
      <c r="F726" s="65">
        <v>3762</v>
      </c>
      <c r="G726" s="65">
        <v>0</v>
      </c>
      <c r="H726" s="65">
        <v>0</v>
      </c>
      <c r="I726" s="65">
        <v>0</v>
      </c>
      <c r="J726" s="65">
        <v>311</v>
      </c>
      <c r="K726" s="65">
        <v>0</v>
      </c>
      <c r="L726" s="65">
        <v>0</v>
      </c>
      <c r="M726" s="65">
        <v>0</v>
      </c>
      <c r="N726" s="59">
        <f>F726+G726+H726+I726-J726+K726-L726+M726</f>
        <v>3451</v>
      </c>
      <c r="O726" s="65"/>
    </row>
    <row r="727" spans="1:15" ht="46.5" customHeight="1">
      <c r="A727" s="120">
        <v>20000300</v>
      </c>
      <c r="B727" s="65" t="s">
        <v>364</v>
      </c>
      <c r="C727" s="166" t="s">
        <v>469</v>
      </c>
      <c r="D727" s="449" t="s">
        <v>444</v>
      </c>
      <c r="E727" s="377">
        <v>15</v>
      </c>
      <c r="F727" s="65">
        <v>3169</v>
      </c>
      <c r="G727" s="65">
        <v>0</v>
      </c>
      <c r="H727" s="65">
        <v>0</v>
      </c>
      <c r="I727" s="65">
        <v>0</v>
      </c>
      <c r="J727" s="65">
        <v>116</v>
      </c>
      <c r="K727" s="65">
        <v>0</v>
      </c>
      <c r="L727" s="65">
        <v>0</v>
      </c>
      <c r="M727" s="65">
        <v>0.2</v>
      </c>
      <c r="N727" s="59">
        <f>F727+G727+H727+I727-J727+K727-L727-M727</f>
        <v>3052.8</v>
      </c>
      <c r="O727" s="65"/>
    </row>
    <row r="728" spans="1:15" ht="18">
      <c r="A728" s="603" t="s">
        <v>70</v>
      </c>
      <c r="B728" s="627"/>
      <c r="C728" s="617"/>
      <c r="D728" s="628"/>
      <c r="E728" s="629"/>
      <c r="F728" s="633">
        <f>SUM(F722:F727)</f>
        <v>29594</v>
      </c>
      <c r="G728" s="633">
        <f>SUM(G722:G727)</f>
        <v>1000</v>
      </c>
      <c r="H728" s="633">
        <f aca="true" t="shared" si="119" ref="H728:M728">SUM(H722:H727)</f>
        <v>0</v>
      </c>
      <c r="I728" s="633">
        <f t="shared" si="119"/>
        <v>0</v>
      </c>
      <c r="J728" s="633">
        <f>SUM(J722:J727)</f>
        <v>3065</v>
      </c>
      <c r="K728" s="633">
        <f t="shared" si="119"/>
        <v>0</v>
      </c>
      <c r="L728" s="633">
        <f t="shared" si="119"/>
        <v>0</v>
      </c>
      <c r="M728" s="633">
        <f t="shared" si="119"/>
        <v>0.2</v>
      </c>
      <c r="N728" s="633">
        <f>SUM(N722:N727)</f>
        <v>27528.8</v>
      </c>
      <c r="O728" s="609"/>
    </row>
    <row r="729" spans="1:15" ht="21" customHeight="1">
      <c r="A729" s="182" t="s">
        <v>31</v>
      </c>
      <c r="B729" s="73"/>
      <c r="C729" s="422"/>
      <c r="D729" s="53"/>
      <c r="E729" s="341"/>
      <c r="F729" s="71">
        <f>F728</f>
        <v>29594</v>
      </c>
      <c r="G729" s="71">
        <f>G728</f>
        <v>1000</v>
      </c>
      <c r="H729" s="71">
        <f aca="true" t="shared" si="120" ref="H729:M729">H728</f>
        <v>0</v>
      </c>
      <c r="I729" s="71">
        <f t="shared" si="120"/>
        <v>0</v>
      </c>
      <c r="J729" s="71">
        <f>J728</f>
        <v>3065</v>
      </c>
      <c r="K729" s="71">
        <f t="shared" si="120"/>
        <v>0</v>
      </c>
      <c r="L729" s="71">
        <f t="shared" si="120"/>
        <v>0</v>
      </c>
      <c r="M729" s="71">
        <f t="shared" si="120"/>
        <v>0.2</v>
      </c>
      <c r="N729" s="71">
        <f>N728</f>
        <v>27528.8</v>
      </c>
      <c r="O729" s="71"/>
    </row>
    <row r="730" spans="1:15" ht="15.75" customHeight="1">
      <c r="A730" s="666"/>
      <c r="B730" s="72"/>
      <c r="C730" s="423"/>
      <c r="D730" s="8"/>
      <c r="E730" s="317"/>
      <c r="F730" s="667"/>
      <c r="G730" s="667"/>
      <c r="H730" s="667"/>
      <c r="I730" s="667"/>
      <c r="J730" s="667"/>
      <c r="K730" s="667"/>
      <c r="L730" s="667"/>
      <c r="M730" s="667"/>
      <c r="N730" s="667"/>
      <c r="O730" s="72"/>
    </row>
    <row r="731" spans="1:15" s="37" customFormat="1" ht="18">
      <c r="A731" s="24"/>
      <c r="B731" s="72"/>
      <c r="C731" s="423"/>
      <c r="D731" s="8"/>
      <c r="E731" s="317"/>
      <c r="F731" s="25"/>
      <c r="G731" s="25"/>
      <c r="H731" s="25"/>
      <c r="I731" s="25"/>
      <c r="J731" s="25"/>
      <c r="K731" s="25"/>
      <c r="L731" s="25"/>
      <c r="M731" s="25"/>
      <c r="N731" s="25"/>
      <c r="O731" s="31"/>
    </row>
    <row r="732" spans="1:15" s="187" customFormat="1" ht="18.75">
      <c r="A732" s="451"/>
      <c r="B732" s="452"/>
      <c r="C732" s="452"/>
      <c r="D732" s="452" t="s">
        <v>540</v>
      </c>
      <c r="E732" s="453"/>
      <c r="F732" s="452"/>
      <c r="G732" s="452"/>
      <c r="H732" s="452"/>
      <c r="J732" s="484" t="s">
        <v>541</v>
      </c>
      <c r="K732" s="452"/>
      <c r="L732" s="452"/>
      <c r="M732" s="452"/>
      <c r="N732" s="452" t="s">
        <v>541</v>
      </c>
      <c r="O732" s="454"/>
    </row>
    <row r="733" spans="1:15" s="187" customFormat="1" ht="18.75">
      <c r="A733" s="451"/>
      <c r="B733" s="452"/>
      <c r="C733" s="452"/>
      <c r="D733" s="452"/>
      <c r="E733" s="453"/>
      <c r="F733" s="452"/>
      <c r="G733" s="452"/>
      <c r="H733" s="452"/>
      <c r="J733" s="484"/>
      <c r="K733" s="452"/>
      <c r="L733" s="451"/>
      <c r="M733" s="452"/>
      <c r="N733" s="452"/>
      <c r="O733" s="455"/>
    </row>
    <row r="734" spans="1:15" ht="18.75">
      <c r="A734" s="451" t="s">
        <v>549</v>
      </c>
      <c r="B734" s="452"/>
      <c r="C734" s="452" t="s">
        <v>829</v>
      </c>
      <c r="D734" s="452"/>
      <c r="E734" s="453"/>
      <c r="F734" s="452"/>
      <c r="G734" s="452"/>
      <c r="H734" s="452"/>
      <c r="J734" s="457" t="s">
        <v>629</v>
      </c>
      <c r="K734" s="452"/>
      <c r="L734" s="451"/>
      <c r="M734" s="452" t="s">
        <v>630</v>
      </c>
      <c r="N734" s="452"/>
      <c r="O734" s="455"/>
    </row>
    <row r="735" spans="1:15" ht="18.75">
      <c r="A735" s="451"/>
      <c r="B735" s="452"/>
      <c r="C735" s="452" t="s">
        <v>834</v>
      </c>
      <c r="D735" s="452"/>
      <c r="E735" s="453"/>
      <c r="F735" s="452"/>
      <c r="G735" s="452"/>
      <c r="H735" s="452"/>
      <c r="J735" s="456" t="s">
        <v>538</v>
      </c>
      <c r="K735" s="452"/>
      <c r="L735" s="452"/>
      <c r="M735" s="452" t="s">
        <v>539</v>
      </c>
      <c r="N735" s="452"/>
      <c r="O735" s="454"/>
    </row>
    <row r="736" spans="1:15" ht="33.75">
      <c r="A736" s="183" t="s">
        <v>0</v>
      </c>
      <c r="B736" s="33"/>
      <c r="C736" s="93" t="s">
        <v>1290</v>
      </c>
      <c r="D736" s="93"/>
      <c r="E736" s="327"/>
      <c r="F736" s="4"/>
      <c r="G736" s="4"/>
      <c r="H736" s="4"/>
      <c r="I736" s="4"/>
      <c r="J736" s="4"/>
      <c r="K736" s="4"/>
      <c r="L736" s="4"/>
      <c r="M736" s="4"/>
      <c r="N736" s="4"/>
      <c r="O736" s="27"/>
    </row>
    <row r="737" spans="1:15" ht="20.25">
      <c r="A737" s="6"/>
      <c r="B737" s="96" t="s">
        <v>32</v>
      </c>
      <c r="C737" s="413"/>
      <c r="D737" s="7"/>
      <c r="E737" s="317"/>
      <c r="F737" s="7"/>
      <c r="G737" s="7"/>
      <c r="H737" s="7"/>
      <c r="I737" s="8"/>
      <c r="J737" s="7"/>
      <c r="K737" s="7"/>
      <c r="L737" s="8"/>
      <c r="M737" s="7"/>
      <c r="N737" s="7"/>
      <c r="O737" s="402" t="s">
        <v>1327</v>
      </c>
    </row>
    <row r="738" spans="1:15" s="218" customFormat="1" ht="34.5" customHeight="1">
      <c r="A738" s="676"/>
      <c r="B738" s="44"/>
      <c r="C738" s="414"/>
      <c r="D738" s="95" t="s">
        <v>1462</v>
      </c>
      <c r="E738" s="318"/>
      <c r="F738" s="12"/>
      <c r="G738" s="12"/>
      <c r="H738" s="12"/>
      <c r="I738" s="12"/>
      <c r="J738" s="12"/>
      <c r="K738" s="12"/>
      <c r="L738" s="12"/>
      <c r="M738" s="12"/>
      <c r="N738" s="12"/>
      <c r="O738" s="28"/>
    </row>
    <row r="739" spans="1:15" s="41" customFormat="1" ht="36" customHeight="1">
      <c r="A739" s="211" t="s">
        <v>501</v>
      </c>
      <c r="B739" s="212" t="s">
        <v>502</v>
      </c>
      <c r="C739" s="425" t="s">
        <v>1</v>
      </c>
      <c r="D739" s="212" t="s">
        <v>500</v>
      </c>
      <c r="E739" s="374" t="s">
        <v>511</v>
      </c>
      <c r="F739" s="239" t="s">
        <v>497</v>
      </c>
      <c r="G739" s="239" t="s">
        <v>498</v>
      </c>
      <c r="H739" s="239" t="s">
        <v>33</v>
      </c>
      <c r="I739" s="239" t="s">
        <v>499</v>
      </c>
      <c r="J739" s="239" t="s">
        <v>17</v>
      </c>
      <c r="K739" s="239" t="s">
        <v>18</v>
      </c>
      <c r="L739" s="239" t="s">
        <v>507</v>
      </c>
      <c r="M739" s="239" t="s">
        <v>30</v>
      </c>
      <c r="N739" s="239" t="s">
        <v>503</v>
      </c>
      <c r="O739" s="258" t="s">
        <v>19</v>
      </c>
    </row>
    <row r="740" spans="1:15" ht="25.5" customHeight="1">
      <c r="A740" s="102" t="s">
        <v>712</v>
      </c>
      <c r="B740" s="1041"/>
      <c r="C740" s="416"/>
      <c r="D740" s="1042"/>
      <c r="E740" s="1043"/>
      <c r="F740" s="1042"/>
      <c r="G740" s="1042"/>
      <c r="H740" s="1042"/>
      <c r="I740" s="1042"/>
      <c r="J740" s="1042"/>
      <c r="K740" s="1042"/>
      <c r="L740" s="1042"/>
      <c r="M740" s="1042"/>
      <c r="N740" s="1042"/>
      <c r="O740" s="1042"/>
    </row>
    <row r="741" spans="1:15" ht="45" customHeight="1">
      <c r="A741" s="170">
        <v>3000004</v>
      </c>
      <c r="B741" s="15" t="s">
        <v>1292</v>
      </c>
      <c r="C741" s="680" t="s">
        <v>1293</v>
      </c>
      <c r="D741" s="410" t="s">
        <v>1291</v>
      </c>
      <c r="E741" s="348">
        <v>15</v>
      </c>
      <c r="F741" s="59">
        <v>5662</v>
      </c>
      <c r="G741" s="59">
        <v>0</v>
      </c>
      <c r="H741" s="59">
        <v>0</v>
      </c>
      <c r="I741" s="59">
        <v>0</v>
      </c>
      <c r="J741" s="59">
        <v>662</v>
      </c>
      <c r="K741" s="59">
        <v>0</v>
      </c>
      <c r="L741" s="59">
        <v>0</v>
      </c>
      <c r="M741" s="59">
        <v>0</v>
      </c>
      <c r="N741" s="59">
        <f>F741+G741+H741+I741-J741+K741-L741+M741</f>
        <v>5000</v>
      </c>
      <c r="O741" s="59"/>
    </row>
    <row r="742" spans="1:15" s="37" customFormat="1" ht="27" customHeight="1">
      <c r="A742" s="180" t="s">
        <v>70</v>
      </c>
      <c r="B742" s="677"/>
      <c r="C742" s="422"/>
      <c r="D742" s="53"/>
      <c r="E742" s="341"/>
      <c r="F742" s="71">
        <f aca="true" t="shared" si="121" ref="F742:K742">SUM(F741:F741)</f>
        <v>5662</v>
      </c>
      <c r="G742" s="71">
        <f t="shared" si="121"/>
        <v>0</v>
      </c>
      <c r="H742" s="71">
        <f t="shared" si="121"/>
        <v>0</v>
      </c>
      <c r="I742" s="71">
        <f t="shared" si="121"/>
        <v>0</v>
      </c>
      <c r="J742" s="71">
        <f t="shared" si="121"/>
        <v>662</v>
      </c>
      <c r="K742" s="71">
        <f t="shared" si="121"/>
        <v>0</v>
      </c>
      <c r="L742" s="71">
        <f>SUM(L741:L741)</f>
        <v>0</v>
      </c>
      <c r="M742" s="71">
        <f>SUM(M741:M741)</f>
        <v>0</v>
      </c>
      <c r="N742" s="71">
        <f>SUM(N741:N741)</f>
        <v>5000</v>
      </c>
      <c r="O742" s="71"/>
    </row>
    <row r="743" spans="1:15" s="23" customFormat="1" ht="18">
      <c r="A743" s="490"/>
      <c r="B743" s="1"/>
      <c r="C743" s="418"/>
      <c r="D743" s="1"/>
      <c r="E743" s="323"/>
      <c r="F743" s="1"/>
      <c r="G743" s="1"/>
      <c r="H743" s="1"/>
      <c r="I743" s="1"/>
      <c r="J743" s="1"/>
      <c r="K743" s="1"/>
      <c r="L743" s="1"/>
      <c r="M743" s="1"/>
      <c r="N743" s="1"/>
      <c r="O743" s="30"/>
    </row>
    <row r="744" spans="1:15" s="187" customFormat="1" ht="18.75">
      <c r="A744" s="451"/>
      <c r="B744" s="452"/>
      <c r="C744" s="452"/>
      <c r="D744" s="452" t="s">
        <v>540</v>
      </c>
      <c r="E744" s="453"/>
      <c r="F744" s="452"/>
      <c r="G744" s="452"/>
      <c r="H744" s="452"/>
      <c r="J744" s="484" t="s">
        <v>541</v>
      </c>
      <c r="K744" s="452"/>
      <c r="L744" s="452"/>
      <c r="M744" s="452"/>
      <c r="N744" s="452" t="s">
        <v>541</v>
      </c>
      <c r="O744" s="454"/>
    </row>
    <row r="745" spans="1:15" s="187" customFormat="1" ht="18.75">
      <c r="A745" s="451"/>
      <c r="B745" s="452"/>
      <c r="C745" s="452"/>
      <c r="D745" s="452"/>
      <c r="E745" s="453"/>
      <c r="F745" s="452"/>
      <c r="G745" s="452"/>
      <c r="H745" s="452"/>
      <c r="J745" s="484"/>
      <c r="K745" s="452"/>
      <c r="L745" s="451"/>
      <c r="M745" s="452"/>
      <c r="N745" s="452"/>
      <c r="O745" s="455"/>
    </row>
    <row r="746" spans="1:15" ht="18.75">
      <c r="A746" s="451" t="s">
        <v>549</v>
      </c>
      <c r="B746" s="452"/>
      <c r="C746" s="452" t="s">
        <v>829</v>
      </c>
      <c r="D746" s="452"/>
      <c r="E746" s="453"/>
      <c r="F746" s="452"/>
      <c r="G746" s="452"/>
      <c r="H746" s="452"/>
      <c r="J746" s="457" t="s">
        <v>629</v>
      </c>
      <c r="K746" s="452"/>
      <c r="L746" s="451"/>
      <c r="M746" s="452" t="s">
        <v>630</v>
      </c>
      <c r="N746" s="452"/>
      <c r="O746" s="455"/>
    </row>
    <row r="747" spans="1:15" ht="18.75">
      <c r="A747" s="451"/>
      <c r="B747" s="452"/>
      <c r="C747" s="452" t="s">
        <v>834</v>
      </c>
      <c r="D747" s="452"/>
      <c r="E747" s="453"/>
      <c r="F747" s="452"/>
      <c r="G747" s="452"/>
      <c r="H747" s="452"/>
      <c r="J747" s="456" t="s">
        <v>538</v>
      </c>
      <c r="K747" s="452"/>
      <c r="L747" s="452"/>
      <c r="M747" s="452" t="s">
        <v>539</v>
      </c>
      <c r="N747" s="452"/>
      <c r="O747" s="454"/>
    </row>
    <row r="748" spans="1:15" ht="33.75">
      <c r="A748" s="183" t="s">
        <v>0</v>
      </c>
      <c r="B748" s="33"/>
      <c r="C748" s="421"/>
      <c r="D748" s="93" t="s">
        <v>752</v>
      </c>
      <c r="E748" s="327"/>
      <c r="F748" s="4"/>
      <c r="G748" s="4"/>
      <c r="H748" s="4"/>
      <c r="I748" s="4"/>
      <c r="J748" s="4"/>
      <c r="K748" s="4"/>
      <c r="L748" s="4"/>
      <c r="M748" s="4"/>
      <c r="N748" s="4"/>
      <c r="O748" s="27"/>
    </row>
    <row r="749" spans="1:15" ht="20.25">
      <c r="A749" s="6"/>
      <c r="B749" s="96" t="s">
        <v>32</v>
      </c>
      <c r="C749" s="413"/>
      <c r="D749" s="7"/>
      <c r="E749" s="317"/>
      <c r="F749" s="7"/>
      <c r="G749" s="7"/>
      <c r="H749" s="7"/>
      <c r="I749" s="8"/>
      <c r="J749" s="7"/>
      <c r="K749" s="7"/>
      <c r="L749" s="8"/>
      <c r="M749" s="7"/>
      <c r="N749" s="7"/>
      <c r="O749" s="402" t="s">
        <v>1328</v>
      </c>
    </row>
    <row r="750" spans="1:15" s="218" customFormat="1" ht="27.75" customHeight="1">
      <c r="A750" s="676"/>
      <c r="B750" s="44"/>
      <c r="C750" s="414"/>
      <c r="D750" s="95" t="s">
        <v>1462</v>
      </c>
      <c r="E750" s="318"/>
      <c r="F750" s="12"/>
      <c r="G750" s="12"/>
      <c r="H750" s="12"/>
      <c r="I750" s="12"/>
      <c r="J750" s="12"/>
      <c r="K750" s="12"/>
      <c r="L750" s="12"/>
      <c r="M750" s="12"/>
      <c r="N750" s="12"/>
      <c r="O750" s="28"/>
    </row>
    <row r="751" spans="1:15" ht="38.25" customHeight="1">
      <c r="A751" s="211" t="s">
        <v>501</v>
      </c>
      <c r="B751" s="212" t="s">
        <v>502</v>
      </c>
      <c r="C751" s="425" t="s">
        <v>1</v>
      </c>
      <c r="D751" s="212" t="s">
        <v>500</v>
      </c>
      <c r="E751" s="374" t="s">
        <v>511</v>
      </c>
      <c r="F751" s="239" t="s">
        <v>497</v>
      </c>
      <c r="G751" s="239" t="s">
        <v>498</v>
      </c>
      <c r="H751" s="239" t="s">
        <v>33</v>
      </c>
      <c r="I751" s="692" t="s">
        <v>499</v>
      </c>
      <c r="J751" s="239" t="s">
        <v>17</v>
      </c>
      <c r="K751" s="239" t="s">
        <v>18</v>
      </c>
      <c r="L751" s="239" t="s">
        <v>507</v>
      </c>
      <c r="M751" s="239" t="s">
        <v>30</v>
      </c>
      <c r="N751" s="239" t="s">
        <v>503</v>
      </c>
      <c r="O751" s="258" t="s">
        <v>19</v>
      </c>
    </row>
    <row r="752" spans="1:15" ht="35.25" customHeight="1">
      <c r="A752" s="102" t="s">
        <v>713</v>
      </c>
      <c r="B752" s="77"/>
      <c r="C752" s="416"/>
      <c r="D752" s="77"/>
      <c r="E752" s="340"/>
      <c r="F752" s="77"/>
      <c r="G752" s="77"/>
      <c r="H752" s="77"/>
      <c r="I752" s="77"/>
      <c r="J752" s="77"/>
      <c r="K752" s="77"/>
      <c r="L752" s="77"/>
      <c r="M752" s="77"/>
      <c r="N752" s="77"/>
      <c r="O752" s="76"/>
    </row>
    <row r="753" spans="1:15" ht="42" customHeight="1">
      <c r="A753" s="170">
        <v>4000001</v>
      </c>
      <c r="B753" s="14" t="s">
        <v>925</v>
      </c>
      <c r="C753" s="680" t="s">
        <v>749</v>
      </c>
      <c r="D753" s="43" t="s">
        <v>714</v>
      </c>
      <c r="E753" s="348">
        <v>15</v>
      </c>
      <c r="F753" s="59">
        <v>6934</v>
      </c>
      <c r="G753" s="59">
        <v>0</v>
      </c>
      <c r="H753" s="59">
        <v>0</v>
      </c>
      <c r="I753" s="59">
        <v>0</v>
      </c>
      <c r="J753" s="59">
        <v>934</v>
      </c>
      <c r="K753" s="59">
        <v>0</v>
      </c>
      <c r="L753" s="59">
        <v>0</v>
      </c>
      <c r="M753" s="59">
        <v>0</v>
      </c>
      <c r="N753" s="59">
        <f>F753+G753+H753+I753-J753+K753-L753+M753</f>
        <v>6000</v>
      </c>
      <c r="O753" s="59"/>
    </row>
    <row r="754" spans="1:15" ht="42" customHeight="1">
      <c r="A754" s="170">
        <v>4010001</v>
      </c>
      <c r="B754" s="14" t="s">
        <v>715</v>
      </c>
      <c r="C754" s="680" t="s">
        <v>750</v>
      </c>
      <c r="D754" s="43" t="s">
        <v>716</v>
      </c>
      <c r="E754" s="348">
        <v>15</v>
      </c>
      <c r="F754" s="59">
        <v>5662</v>
      </c>
      <c r="G754" s="59">
        <v>0</v>
      </c>
      <c r="H754" s="59">
        <v>0</v>
      </c>
      <c r="I754" s="59">
        <v>0</v>
      </c>
      <c r="J754" s="59">
        <v>662</v>
      </c>
      <c r="K754" s="59">
        <v>0</v>
      </c>
      <c r="L754" s="59">
        <v>0</v>
      </c>
      <c r="M754" s="59">
        <v>0</v>
      </c>
      <c r="N754" s="59">
        <f>F754+G754+H754+I754-J754+K754-L754+M754</f>
        <v>5000</v>
      </c>
      <c r="O754" s="681"/>
    </row>
    <row r="755" spans="1:15" s="37" customFormat="1" ht="32.25" customHeight="1">
      <c r="A755" s="180" t="s">
        <v>70</v>
      </c>
      <c r="B755" s="677"/>
      <c r="C755" s="422"/>
      <c r="D755" s="53"/>
      <c r="E755" s="341"/>
      <c r="F755" s="71">
        <f>SUM(F753:F754)</f>
        <v>12596</v>
      </c>
      <c r="G755" s="71">
        <f aca="true" t="shared" si="122" ref="G755:M755">SUM(G753:G754)</f>
        <v>0</v>
      </c>
      <c r="H755" s="71">
        <f t="shared" si="122"/>
        <v>0</v>
      </c>
      <c r="I755" s="71">
        <f t="shared" si="122"/>
        <v>0</v>
      </c>
      <c r="J755" s="71">
        <f t="shared" si="122"/>
        <v>1596</v>
      </c>
      <c r="K755" s="71">
        <f t="shared" si="122"/>
        <v>0</v>
      </c>
      <c r="L755" s="71">
        <f>SUM(L753:L754)</f>
        <v>0</v>
      </c>
      <c r="M755" s="71">
        <f t="shared" si="122"/>
        <v>0</v>
      </c>
      <c r="N755" s="71">
        <f>SUM(N753:N754)</f>
        <v>11000</v>
      </c>
      <c r="O755" s="71"/>
    </row>
    <row r="756" spans="1:15" s="37" customFormat="1" ht="18">
      <c r="A756" s="24"/>
      <c r="B756" s="679"/>
      <c r="C756" s="423"/>
      <c r="D756" s="8"/>
      <c r="E756" s="317"/>
      <c r="F756" s="25"/>
      <c r="G756" s="25"/>
      <c r="H756" s="25"/>
      <c r="I756" s="25"/>
      <c r="J756" s="25"/>
      <c r="K756" s="25"/>
      <c r="L756" s="25"/>
      <c r="M756" s="25"/>
      <c r="N756" s="25"/>
      <c r="O756" s="31"/>
    </row>
    <row r="757" spans="1:15" s="37" customFormat="1" ht="18">
      <c r="A757" s="24"/>
      <c r="B757" s="679"/>
      <c r="C757" s="423"/>
      <c r="D757" s="8"/>
      <c r="E757" s="317"/>
      <c r="F757" s="25"/>
      <c r="G757" s="25"/>
      <c r="H757" s="25"/>
      <c r="I757" s="25"/>
      <c r="J757" s="25"/>
      <c r="K757" s="25"/>
      <c r="L757" s="25"/>
      <c r="M757" s="25"/>
      <c r="N757" s="25"/>
      <c r="O757" s="31"/>
    </row>
    <row r="758" spans="1:15" s="670" customFormat="1" ht="26.25" customHeight="1">
      <c r="A758" s="24"/>
      <c r="B758" s="679"/>
      <c r="C758" s="423"/>
      <c r="D758" s="8"/>
      <c r="E758" s="317"/>
      <c r="F758" s="25"/>
      <c r="G758" s="25"/>
      <c r="H758" s="25"/>
      <c r="I758" s="25"/>
      <c r="J758" s="25"/>
      <c r="K758" s="25"/>
      <c r="L758" s="25"/>
      <c r="M758" s="25"/>
      <c r="N758" s="25"/>
      <c r="O758" s="31"/>
    </row>
    <row r="759" spans="1:15" s="37" customFormat="1" ht="29.25" customHeight="1">
      <c r="A759" s="567"/>
      <c r="B759" s="568" t="s">
        <v>35</v>
      </c>
      <c r="C759" s="569"/>
      <c r="D759" s="570"/>
      <c r="E759" s="571"/>
      <c r="F759" s="572">
        <f>SUM(F17+F34+F49+F82+F113+F135+F146+F166+F191+F220+F245+F258+F286+F309+F331+F353+F375+F394+F415+F436+F457+F486+F511+F536+F556+F579+F596+F622+F647+F668+F686+F712+F729+F742+F755)</f>
        <v>1221788</v>
      </c>
      <c r="G759" s="572">
        <f>SUM(G17+G34+G49+G82+G113+G135+G146+G166+G191+G220+G245+G258+G286+G309+G331+G353+G375+G394+G415+G436+G457+G486+G511+G536+G556+G579+G596+G622+G647+G668+G686+G712+G729+G742+G755)</f>
        <v>23540</v>
      </c>
      <c r="H759" s="572">
        <f aca="true" t="shared" si="123" ref="H759:M759">SUM(H17+H34+H49+H82+H113+H135+H146+H166+H191+H220+H245+H258+H286+H309+H331+H353+H375+H394+H415+H436+H457+H486+H511+H536+H556+H579+H596+H622+H647+H668+H686+H712+H729+H742+H755)</f>
        <v>17700</v>
      </c>
      <c r="I759" s="572">
        <f t="shared" si="123"/>
        <v>15994</v>
      </c>
      <c r="J759" s="572">
        <f>SUM(J17+J34+J49+J82+J113+J135+J146+J166+J191+J220+J245+J258+J286+J309+J331+J353+J375+J394+J415+J436+J457+J486+J511+J536+J556+J579+J596+J622+J647+J668+J686+J712+J729+J742+J755)</f>
        <v>125511</v>
      </c>
      <c r="K759" s="572">
        <f t="shared" si="123"/>
        <v>4405</v>
      </c>
      <c r="L759" s="572">
        <f>SUM(L17+L34+L49+L82+L113+L135+L146+L166+L191+L220+L245+L258+L286+L309+L331+L353+L375+L394+L415+L436+L457+L486+L511+L536+L556+L579+L596+L622+L647+L668+L686+L712+L729+L742+L755)</f>
        <v>16100</v>
      </c>
      <c r="M759" s="572">
        <f t="shared" si="123"/>
        <v>0.4</v>
      </c>
      <c r="N759" s="572">
        <f>SUM(N17+N34+N49+N82+N113+N135+N146+N166+N191+N220+N245+N258+N286+N309+N331+N353+N375+N394+N415+N436+N457+N486+N511+N536+N556+N579+N596+N622+N647+N668+N686+N712+N729+N742+N755)</f>
        <v>1141815.6</v>
      </c>
      <c r="O759" s="570"/>
    </row>
    <row r="760" spans="1:15" ht="18">
      <c r="A760" s="668"/>
      <c r="B760" s="8"/>
      <c r="C760" s="423"/>
      <c r="D760" s="8"/>
      <c r="E760" s="317"/>
      <c r="F760" s="8"/>
      <c r="G760" s="8"/>
      <c r="H760" s="8"/>
      <c r="I760" s="8"/>
      <c r="J760" s="8"/>
      <c r="K760" s="8"/>
      <c r="L760" s="8"/>
      <c r="M760" s="8"/>
      <c r="N760" s="8"/>
      <c r="O760" s="31"/>
    </row>
    <row r="761" spans="1:15" s="41" customFormat="1" ht="24.75" customHeight="1">
      <c r="A761" s="490"/>
      <c r="B761" s="1"/>
      <c r="C761" s="418"/>
      <c r="D761" s="1"/>
      <c r="E761" s="323"/>
      <c r="F761" s="1"/>
      <c r="G761" s="1"/>
      <c r="H761" s="1"/>
      <c r="I761" s="1"/>
      <c r="J761" s="1"/>
      <c r="K761" s="1"/>
      <c r="L761" s="1"/>
      <c r="M761" s="1"/>
      <c r="N761" s="1"/>
      <c r="O761" s="30"/>
    </row>
    <row r="762" ht="18">
      <c r="A762" s="490"/>
    </row>
    <row r="763" ht="18">
      <c r="A763" s="490"/>
    </row>
    <row r="764" ht="18">
      <c r="A764" s="490"/>
    </row>
    <row r="765" spans="1:15" s="187" customFormat="1" ht="18.75">
      <c r="A765" s="451"/>
      <c r="B765" s="452"/>
      <c r="C765" s="452"/>
      <c r="D765" s="452" t="s">
        <v>540</v>
      </c>
      <c r="E765" s="453"/>
      <c r="F765" s="452"/>
      <c r="G765" s="452"/>
      <c r="H765" s="452"/>
      <c r="J765" s="484" t="s">
        <v>541</v>
      </c>
      <c r="K765" s="452"/>
      <c r="L765" s="452"/>
      <c r="M765" s="452"/>
      <c r="N765" s="452" t="s">
        <v>541</v>
      </c>
      <c r="O765" s="454"/>
    </row>
    <row r="766" spans="1:15" s="187" customFormat="1" ht="18.75">
      <c r="A766" s="451"/>
      <c r="B766" s="452"/>
      <c r="C766" s="452"/>
      <c r="D766" s="452"/>
      <c r="E766" s="453"/>
      <c r="F766" s="452"/>
      <c r="G766" s="452"/>
      <c r="H766" s="452"/>
      <c r="J766" s="484"/>
      <c r="K766" s="452"/>
      <c r="L766" s="451"/>
      <c r="M766" s="452"/>
      <c r="N766" s="452"/>
      <c r="O766" s="455"/>
    </row>
    <row r="767" spans="1:15" ht="18.75">
      <c r="A767" s="451" t="s">
        <v>549</v>
      </c>
      <c r="B767" s="452"/>
      <c r="C767" s="452" t="s">
        <v>829</v>
      </c>
      <c r="D767" s="452"/>
      <c r="E767" s="453"/>
      <c r="F767" s="452"/>
      <c r="G767" s="452"/>
      <c r="H767" s="452"/>
      <c r="J767" s="457" t="s">
        <v>629</v>
      </c>
      <c r="K767" s="452"/>
      <c r="L767" s="451"/>
      <c r="M767" s="452" t="s">
        <v>630</v>
      </c>
      <c r="N767" s="452"/>
      <c r="O767" s="455"/>
    </row>
    <row r="768" spans="1:15" ht="18.75">
      <c r="A768" s="451"/>
      <c r="B768" s="452"/>
      <c r="C768" s="452" t="s">
        <v>833</v>
      </c>
      <c r="D768" s="452"/>
      <c r="E768" s="453"/>
      <c r="F768" s="452"/>
      <c r="G768" s="452"/>
      <c r="H768" s="452"/>
      <c r="J768" s="456" t="s">
        <v>538</v>
      </c>
      <c r="K768" s="452"/>
      <c r="L768" s="452"/>
      <c r="M768" s="452" t="s">
        <v>539</v>
      </c>
      <c r="N768" s="452"/>
      <c r="O768" s="454"/>
    </row>
    <row r="769" spans="1:15" s="23" customFormat="1" ht="18">
      <c r="A769" s="490"/>
      <c r="B769" s="1"/>
      <c r="C769" s="418"/>
      <c r="D769" s="1"/>
      <c r="E769" s="323"/>
      <c r="F769" s="1"/>
      <c r="G769" s="1"/>
      <c r="H769" s="1"/>
      <c r="I769" s="1"/>
      <c r="J769" s="1"/>
      <c r="K769" s="1"/>
      <c r="L769" s="1"/>
      <c r="M769" s="1"/>
      <c r="N769" s="1"/>
      <c r="O769" s="30"/>
    </row>
    <row r="770" ht="18">
      <c r="A770" s="490"/>
    </row>
    <row r="771" spans="1:6" ht="18">
      <c r="A771" s="490"/>
      <c r="F771" s="995">
        <f>F759+G759+H759+I759</f>
        <v>1279022</v>
      </c>
    </row>
    <row r="772" ht="18">
      <c r="A772" s="490"/>
    </row>
    <row r="773" ht="18">
      <c r="A773" s="490"/>
    </row>
  </sheetData>
  <sheetProtection/>
  <mergeCells count="5">
    <mergeCell ref="K376:L376"/>
    <mergeCell ref="I310:J310"/>
    <mergeCell ref="K598:L598"/>
    <mergeCell ref="H599:K599"/>
    <mergeCell ref="H600:K600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1" max="255" man="1"/>
    <brk id="40" max="255" man="1"/>
    <brk id="55" max="255" man="1"/>
    <brk id="86" max="255" man="1"/>
    <brk id="118" max="255" man="1"/>
    <brk id="138" max="255" man="1"/>
    <brk id="151" max="255" man="1"/>
    <brk id="171" max="255" man="1"/>
    <brk id="195" max="255" man="1"/>
    <brk id="224" max="255" man="1"/>
    <brk id="249" max="255" man="1"/>
    <brk id="266" max="255" man="1"/>
    <brk id="291" max="255" man="1"/>
    <brk id="313" max="255" man="1"/>
    <brk id="335" max="255" man="1"/>
    <brk id="356" max="255" man="1"/>
    <brk id="378" max="255" man="1"/>
    <brk id="398" max="255" man="1"/>
    <brk id="419" max="255" man="1"/>
    <brk id="442" max="255" man="1"/>
    <brk id="464" max="255" man="1"/>
    <brk id="490" max="255" man="1"/>
    <brk id="515" max="255" man="1"/>
    <brk id="540" max="255" man="1"/>
    <brk id="560" max="255" man="1"/>
    <brk id="582" max="255" man="1"/>
    <brk id="600" max="255" man="1"/>
    <brk id="626" max="255" man="1"/>
    <brk id="651" max="255" man="1"/>
    <brk id="673" max="255" man="1"/>
    <brk id="694" max="255" man="1"/>
    <brk id="716" max="255" man="1"/>
    <brk id="735" max="255" man="1"/>
    <brk id="747" max="255" man="1"/>
    <brk id="7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78"/>
  <sheetViews>
    <sheetView zoomScaleSheetLayoutView="100" zoomScalePageLayoutView="0" workbookViewId="0" topLeftCell="A1">
      <pane xSplit="2" ySplit="4" topLeftCell="E5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561" sqref="N561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3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69</v>
      </c>
      <c r="E1" s="327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77</v>
      </c>
      <c r="C2" s="7"/>
      <c r="D2" s="7"/>
      <c r="E2" s="317"/>
      <c r="F2" s="7"/>
      <c r="G2" s="7"/>
      <c r="H2" s="7"/>
      <c r="I2" s="8"/>
      <c r="J2" s="7"/>
      <c r="K2" s="7"/>
      <c r="L2" s="9"/>
      <c r="M2" s="7"/>
      <c r="N2" s="7"/>
      <c r="O2" s="402" t="s">
        <v>1261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1462</v>
      </c>
      <c r="E3" s="318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501</v>
      </c>
      <c r="B4" s="62" t="s">
        <v>502</v>
      </c>
      <c r="C4" s="62" t="s">
        <v>1</v>
      </c>
      <c r="D4" s="62" t="s">
        <v>500</v>
      </c>
      <c r="E4" s="339" t="s">
        <v>511</v>
      </c>
      <c r="F4" s="26" t="s">
        <v>497</v>
      </c>
      <c r="G4" s="26" t="s">
        <v>498</v>
      </c>
      <c r="H4" s="26" t="s">
        <v>33</v>
      </c>
      <c r="I4" s="26" t="s">
        <v>403</v>
      </c>
      <c r="J4" s="26" t="s">
        <v>17</v>
      </c>
      <c r="K4" s="26" t="s">
        <v>18</v>
      </c>
      <c r="L4" s="26" t="s">
        <v>507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52" t="s">
        <v>821</v>
      </c>
      <c r="B5" s="500"/>
      <c r="C5" s="501"/>
      <c r="D5" s="501"/>
      <c r="E5" s="502"/>
      <c r="F5" s="500"/>
      <c r="G5" s="500"/>
      <c r="H5" s="500"/>
      <c r="I5" s="500"/>
      <c r="J5" s="500"/>
      <c r="K5" s="500"/>
      <c r="L5" s="500"/>
      <c r="M5" s="500"/>
      <c r="N5" s="500"/>
      <c r="O5" s="503"/>
      <c r="P5" s="106"/>
      <c r="Q5" s="106"/>
      <c r="R5" s="106"/>
    </row>
    <row r="6" spans="1:15" ht="52.5" customHeight="1">
      <c r="A6" s="170">
        <v>51</v>
      </c>
      <c r="B6" s="59" t="s">
        <v>679</v>
      </c>
      <c r="C6" s="43" t="s">
        <v>881</v>
      </c>
      <c r="D6" s="1044" t="s">
        <v>1329</v>
      </c>
      <c r="E6" s="348">
        <v>15</v>
      </c>
      <c r="F6" s="59">
        <v>6934</v>
      </c>
      <c r="G6" s="59">
        <v>0</v>
      </c>
      <c r="H6" s="59">
        <v>0</v>
      </c>
      <c r="I6" s="59">
        <v>0</v>
      </c>
      <c r="J6" s="59">
        <v>934</v>
      </c>
      <c r="K6" s="59">
        <v>0</v>
      </c>
      <c r="L6" s="59">
        <v>0</v>
      </c>
      <c r="M6" s="59">
        <v>0</v>
      </c>
      <c r="N6" s="59">
        <f>F6+G6+H6+I6-J6+K6-L6-M6</f>
        <v>6000</v>
      </c>
      <c r="O6" s="681"/>
    </row>
    <row r="7" spans="1:18" s="103" customFormat="1" ht="52.5" customHeight="1">
      <c r="A7" s="108">
        <v>96</v>
      </c>
      <c r="B7" s="14" t="s">
        <v>1390</v>
      </c>
      <c r="C7" s="43" t="s">
        <v>1391</v>
      </c>
      <c r="D7" s="43" t="s">
        <v>1392</v>
      </c>
      <c r="E7" s="348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77</v>
      </c>
      <c r="L7" s="67">
        <v>0</v>
      </c>
      <c r="M7" s="59">
        <v>0</v>
      </c>
      <c r="N7" s="59">
        <f>F7+G7+H7+I7-J7+K7-L7-M7</f>
        <v>2000</v>
      </c>
      <c r="O7" s="29"/>
      <c r="P7" s="106"/>
      <c r="Q7" s="106"/>
      <c r="R7" s="106"/>
    </row>
    <row r="8" spans="1:18" s="103" customFormat="1" ht="52.5" customHeight="1">
      <c r="A8" s="108">
        <v>138</v>
      </c>
      <c r="B8" s="14" t="s">
        <v>1465</v>
      </c>
      <c r="C8" s="43" t="s">
        <v>1466</v>
      </c>
      <c r="D8" s="43" t="s">
        <v>1347</v>
      </c>
      <c r="E8" s="348">
        <v>15</v>
      </c>
      <c r="F8" s="59">
        <v>5662</v>
      </c>
      <c r="G8" s="59">
        <v>0</v>
      </c>
      <c r="H8" s="59">
        <v>0</v>
      </c>
      <c r="I8" s="59">
        <v>0</v>
      </c>
      <c r="J8" s="59">
        <v>662</v>
      </c>
      <c r="K8" s="59">
        <v>0</v>
      </c>
      <c r="L8" s="67">
        <v>0</v>
      </c>
      <c r="M8" s="59">
        <v>0</v>
      </c>
      <c r="N8" s="59">
        <f>F8+G8+H8+I8-J8+K8-L8-M8</f>
        <v>5000</v>
      </c>
      <c r="O8" s="29"/>
      <c r="P8" s="106"/>
      <c r="Q8" s="106"/>
      <c r="R8" s="106"/>
    </row>
    <row r="9" spans="1:18" s="103" customFormat="1" ht="24" customHeight="1">
      <c r="A9" s="611" t="s">
        <v>70</v>
      </c>
      <c r="B9" s="627"/>
      <c r="C9" s="628"/>
      <c r="D9" s="628"/>
      <c r="E9" s="629"/>
      <c r="F9" s="630">
        <f>SUM(F6:F8)</f>
        <v>14519</v>
      </c>
      <c r="G9" s="630">
        <f aca="true" t="shared" si="0" ref="G9:N9">SUM(G6:G8)</f>
        <v>0</v>
      </c>
      <c r="H9" s="630">
        <f t="shared" si="0"/>
        <v>0</v>
      </c>
      <c r="I9" s="630">
        <f t="shared" si="0"/>
        <v>0</v>
      </c>
      <c r="J9" s="630">
        <f t="shared" si="0"/>
        <v>1596</v>
      </c>
      <c r="K9" s="630">
        <f t="shared" si="0"/>
        <v>77</v>
      </c>
      <c r="L9" s="630">
        <f t="shared" si="0"/>
        <v>0</v>
      </c>
      <c r="M9" s="630">
        <f t="shared" si="0"/>
        <v>0</v>
      </c>
      <c r="N9" s="630">
        <f t="shared" si="0"/>
        <v>13000</v>
      </c>
      <c r="O9" s="609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5"/>
      <c r="F10" s="69">
        <f>F9</f>
        <v>14519</v>
      </c>
      <c r="G10" s="69">
        <f aca="true" t="shared" si="1" ref="G10:N10">G9</f>
        <v>0</v>
      </c>
      <c r="H10" s="69">
        <f t="shared" si="1"/>
        <v>0</v>
      </c>
      <c r="I10" s="69">
        <f t="shared" si="1"/>
        <v>0</v>
      </c>
      <c r="J10" s="69">
        <f t="shared" si="1"/>
        <v>1596</v>
      </c>
      <c r="K10" s="69">
        <f t="shared" si="1"/>
        <v>77</v>
      </c>
      <c r="L10" s="69">
        <f t="shared" si="1"/>
        <v>0</v>
      </c>
      <c r="M10" s="69">
        <f t="shared" si="1"/>
        <v>0</v>
      </c>
      <c r="N10" s="69">
        <f t="shared" si="1"/>
        <v>13000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3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3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3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3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51"/>
      <c r="B15" s="452"/>
      <c r="C15" s="452"/>
      <c r="D15" s="452" t="s">
        <v>540</v>
      </c>
      <c r="F15" s="453"/>
      <c r="G15" s="452"/>
      <c r="H15" s="452"/>
      <c r="J15" s="457" t="s">
        <v>541</v>
      </c>
      <c r="K15" s="452"/>
      <c r="L15" s="452"/>
      <c r="N15" s="452" t="s">
        <v>541</v>
      </c>
      <c r="O15" s="454"/>
      <c r="P15" s="106"/>
      <c r="Q15" s="106"/>
      <c r="R15" s="106"/>
    </row>
    <row r="16" spans="1:18" s="103" customFormat="1" ht="21.75">
      <c r="A16" s="451"/>
      <c r="B16" s="452"/>
      <c r="C16" s="452"/>
      <c r="D16" s="452"/>
      <c r="E16" s="452"/>
      <c r="F16" s="453"/>
      <c r="G16" s="452"/>
      <c r="H16" s="452"/>
      <c r="J16" s="466"/>
      <c r="K16" s="452"/>
      <c r="L16" s="451"/>
      <c r="M16" s="452"/>
      <c r="N16" s="452"/>
      <c r="O16" s="455"/>
      <c r="P16" s="106"/>
      <c r="Q16" s="106"/>
      <c r="R16" s="106"/>
    </row>
    <row r="17" spans="1:18" s="103" customFormat="1" ht="21.75">
      <c r="A17" s="451" t="s">
        <v>549</v>
      </c>
      <c r="B17" s="452"/>
      <c r="C17" s="452"/>
      <c r="D17" s="457" t="s">
        <v>829</v>
      </c>
      <c r="E17" s="452"/>
      <c r="F17" s="453"/>
      <c r="G17" s="452"/>
      <c r="H17" s="452"/>
      <c r="J17" s="457" t="s">
        <v>629</v>
      </c>
      <c r="K17" s="452"/>
      <c r="L17" s="451"/>
      <c r="N17" s="457" t="s">
        <v>630</v>
      </c>
      <c r="O17" s="455"/>
      <c r="P17" s="106"/>
      <c r="Q17" s="106"/>
      <c r="R17" s="106"/>
    </row>
    <row r="18" spans="1:18" s="103" customFormat="1" ht="21.75">
      <c r="A18" s="451"/>
      <c r="B18" s="452"/>
      <c r="C18" s="452"/>
      <c r="D18" s="457" t="s">
        <v>830</v>
      </c>
      <c r="E18" s="452"/>
      <c r="F18" s="453"/>
      <c r="G18" s="452"/>
      <c r="H18" s="452"/>
      <c r="J18" s="456" t="s">
        <v>538</v>
      </c>
      <c r="K18" s="452"/>
      <c r="L18" s="452"/>
      <c r="N18" s="457" t="s">
        <v>539</v>
      </c>
      <c r="O18" s="454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69</v>
      </c>
      <c r="E20" s="327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7"/>
      <c r="F21" s="7"/>
      <c r="G21" s="7"/>
      <c r="H21" s="7"/>
      <c r="I21" s="8"/>
      <c r="J21" s="7"/>
      <c r="K21" s="7"/>
      <c r="L21" s="9"/>
      <c r="M21" s="7"/>
      <c r="N21" s="7"/>
      <c r="O21" s="402" t="s">
        <v>1262</v>
      </c>
    </row>
    <row r="22" spans="1:15" ht="20.25" customHeight="1">
      <c r="A22" s="763"/>
      <c r="B22" s="764"/>
      <c r="C22" s="764"/>
      <c r="D22" s="765" t="s">
        <v>1462</v>
      </c>
      <c r="E22" s="766"/>
      <c r="F22" s="767"/>
      <c r="G22" s="767"/>
      <c r="H22" s="767"/>
      <c r="I22" s="767"/>
      <c r="J22" s="767"/>
      <c r="K22" s="767"/>
      <c r="L22" s="9"/>
      <c r="M22" s="767"/>
      <c r="N22" s="767"/>
      <c r="O22" s="769"/>
    </row>
    <row r="23" spans="1:18" s="64" customFormat="1" ht="24.75" customHeight="1">
      <c r="A23" s="264" t="s">
        <v>501</v>
      </c>
      <c r="B23" s="260" t="s">
        <v>502</v>
      </c>
      <c r="C23" s="260" t="s">
        <v>1</v>
      </c>
      <c r="D23" s="260" t="s">
        <v>500</v>
      </c>
      <c r="E23" s="366" t="s">
        <v>511</v>
      </c>
      <c r="F23" s="243" t="s">
        <v>497</v>
      </c>
      <c r="G23" s="243" t="s">
        <v>498</v>
      </c>
      <c r="H23" s="243" t="s">
        <v>33</v>
      </c>
      <c r="I23" s="243" t="s">
        <v>403</v>
      </c>
      <c r="J23" s="243" t="s">
        <v>17</v>
      </c>
      <c r="K23" s="1002" t="s">
        <v>18</v>
      </c>
      <c r="L23" s="304" t="s">
        <v>507</v>
      </c>
      <c r="M23" s="243" t="s">
        <v>30</v>
      </c>
      <c r="N23" s="243" t="s">
        <v>29</v>
      </c>
      <c r="O23" s="265" t="s">
        <v>19</v>
      </c>
      <c r="P23" s="1064"/>
      <c r="Q23" s="1064"/>
      <c r="R23" s="1064"/>
    </row>
    <row r="24" spans="1:15" ht="17.25" customHeight="1">
      <c r="A24" s="179" t="s">
        <v>3</v>
      </c>
      <c r="B24" s="221"/>
      <c r="C24" s="221"/>
      <c r="D24" s="221"/>
      <c r="E24" s="367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5" ht="29.25" customHeight="1">
      <c r="A25" s="392">
        <v>35</v>
      </c>
      <c r="B25" s="140" t="s">
        <v>1211</v>
      </c>
      <c r="C25" s="141" t="s">
        <v>1212</v>
      </c>
      <c r="D25" s="710" t="s">
        <v>1208</v>
      </c>
      <c r="E25" s="393">
        <v>15</v>
      </c>
      <c r="F25" s="140">
        <v>2509</v>
      </c>
      <c r="G25" s="140">
        <v>0</v>
      </c>
      <c r="H25" s="140">
        <v>0</v>
      </c>
      <c r="I25" s="140">
        <v>0</v>
      </c>
      <c r="J25" s="140">
        <v>9</v>
      </c>
      <c r="K25" s="140">
        <v>0</v>
      </c>
      <c r="L25" s="140">
        <v>0</v>
      </c>
      <c r="M25" s="140">
        <v>0</v>
      </c>
      <c r="N25" s="140">
        <f>F25+G25+H25+I25-J25+K25-L25-M25</f>
        <v>2500</v>
      </c>
      <c r="O25" s="142"/>
    </row>
    <row r="26" spans="1:18" s="41" customFormat="1" ht="29.25" customHeight="1">
      <c r="A26" s="749">
        <v>105</v>
      </c>
      <c r="B26" s="384" t="s">
        <v>594</v>
      </c>
      <c r="C26" s="261" t="s">
        <v>489</v>
      </c>
      <c r="D26" s="738" t="s">
        <v>2</v>
      </c>
      <c r="E26" s="368">
        <v>15</v>
      </c>
      <c r="F26" s="130">
        <v>3058</v>
      </c>
      <c r="G26" s="130">
        <v>0</v>
      </c>
      <c r="H26" s="130">
        <v>0</v>
      </c>
      <c r="I26" s="130">
        <v>0</v>
      </c>
      <c r="J26" s="130">
        <v>83</v>
      </c>
      <c r="K26" s="130">
        <v>0</v>
      </c>
      <c r="L26" s="130">
        <v>0</v>
      </c>
      <c r="M26" s="130">
        <v>0</v>
      </c>
      <c r="N26" s="140">
        <f>F26+G26+H26+I26-J26+K26-L26-M26</f>
        <v>2975</v>
      </c>
      <c r="O26" s="751"/>
      <c r="P26" s="84"/>
      <c r="Q26" s="84"/>
      <c r="R26" s="84"/>
    </row>
    <row r="27" spans="1:15" ht="29.25" customHeight="1">
      <c r="A27" s="720">
        <v>236</v>
      </c>
      <c r="B27" s="139" t="s">
        <v>784</v>
      </c>
      <c r="C27" s="443" t="s">
        <v>800</v>
      </c>
      <c r="D27" s="718" t="s">
        <v>308</v>
      </c>
      <c r="E27" s="389">
        <v>15</v>
      </c>
      <c r="F27" s="139">
        <v>6934</v>
      </c>
      <c r="G27" s="139">
        <v>0</v>
      </c>
      <c r="H27" s="139">
        <v>0</v>
      </c>
      <c r="I27" s="139">
        <v>0</v>
      </c>
      <c r="J27" s="139">
        <v>934</v>
      </c>
      <c r="K27" s="139">
        <v>0</v>
      </c>
      <c r="L27" s="139">
        <v>0</v>
      </c>
      <c r="M27" s="139">
        <v>0</v>
      </c>
      <c r="N27" s="140">
        <f>F27+G27+H27+I27-J27+K27-L27-M27</f>
        <v>6000</v>
      </c>
      <c r="O27" s="390"/>
    </row>
    <row r="28" spans="1:15" ht="29.25" customHeight="1">
      <c r="A28" s="383">
        <v>237</v>
      </c>
      <c r="B28" s="130" t="s">
        <v>785</v>
      </c>
      <c r="C28" s="131" t="s">
        <v>799</v>
      </c>
      <c r="D28" s="447" t="s">
        <v>308</v>
      </c>
      <c r="E28" s="353">
        <v>15</v>
      </c>
      <c r="F28" s="130">
        <v>5153</v>
      </c>
      <c r="G28" s="130">
        <v>0</v>
      </c>
      <c r="H28" s="130">
        <v>0</v>
      </c>
      <c r="I28" s="130">
        <v>0</v>
      </c>
      <c r="J28" s="130">
        <v>553</v>
      </c>
      <c r="K28" s="130">
        <v>0</v>
      </c>
      <c r="L28" s="130">
        <v>0</v>
      </c>
      <c r="M28" s="130">
        <v>0</v>
      </c>
      <c r="N28" s="140">
        <f>F28+G28+H28+I28-J28+K28-L28-M28</f>
        <v>4600</v>
      </c>
      <c r="O28" s="133"/>
    </row>
    <row r="29" spans="1:15" ht="29.25" customHeight="1">
      <c r="A29" s="383">
        <v>306</v>
      </c>
      <c r="B29" s="130" t="s">
        <v>1053</v>
      </c>
      <c r="C29" s="131" t="s">
        <v>1054</v>
      </c>
      <c r="D29" s="447" t="s">
        <v>49</v>
      </c>
      <c r="E29" s="353">
        <v>15</v>
      </c>
      <c r="F29" s="130">
        <v>1923</v>
      </c>
      <c r="G29" s="130">
        <v>0</v>
      </c>
      <c r="H29" s="130">
        <v>0</v>
      </c>
      <c r="I29" s="130">
        <v>0</v>
      </c>
      <c r="J29" s="130">
        <v>0</v>
      </c>
      <c r="K29" s="130">
        <v>77</v>
      </c>
      <c r="L29" s="130">
        <v>0</v>
      </c>
      <c r="M29" s="130">
        <v>0</v>
      </c>
      <c r="N29" s="140">
        <f>F29+G29+H29+I29-J29+K29-L29-M29</f>
        <v>2000</v>
      </c>
      <c r="O29" s="133"/>
    </row>
    <row r="30" spans="1:15" ht="15" customHeight="1">
      <c r="A30" s="648" t="s">
        <v>70</v>
      </c>
      <c r="B30" s="736"/>
      <c r="C30" s="649"/>
      <c r="D30" s="737"/>
      <c r="E30" s="650"/>
      <c r="F30" s="587">
        <f aca="true" t="shared" si="2" ref="F30:M30">SUM(F25:F29)</f>
        <v>19577</v>
      </c>
      <c r="G30" s="587">
        <f>SUM(G25:G29)</f>
        <v>0</v>
      </c>
      <c r="H30" s="587">
        <f t="shared" si="2"/>
        <v>0</v>
      </c>
      <c r="I30" s="587">
        <f t="shared" si="2"/>
        <v>0</v>
      </c>
      <c r="J30" s="587">
        <f t="shared" si="2"/>
        <v>1579</v>
      </c>
      <c r="K30" s="587">
        <f t="shared" si="2"/>
        <v>77</v>
      </c>
      <c r="L30" s="587">
        <f>SUM(L25:L29)</f>
        <v>0</v>
      </c>
      <c r="M30" s="587">
        <f t="shared" si="2"/>
        <v>0</v>
      </c>
      <c r="N30" s="587">
        <f>SUM(N25:N29)</f>
        <v>18075</v>
      </c>
      <c r="O30" s="651"/>
    </row>
    <row r="31" spans="1:15" ht="17.25" customHeight="1">
      <c r="A31" s="747" t="s">
        <v>28</v>
      </c>
      <c r="B31" s="742"/>
      <c r="C31" s="743"/>
      <c r="D31" s="744"/>
      <c r="E31" s="745"/>
      <c r="F31" s="742"/>
      <c r="G31" s="742"/>
      <c r="H31" s="742"/>
      <c r="I31" s="742"/>
      <c r="J31" s="742"/>
      <c r="K31" s="742"/>
      <c r="L31" s="742"/>
      <c r="M31" s="742"/>
      <c r="N31" s="742"/>
      <c r="O31" s="748"/>
    </row>
    <row r="32" spans="1:18" s="41" customFormat="1" ht="29.25" customHeight="1">
      <c r="A32" s="749">
        <v>24</v>
      </c>
      <c r="B32" s="384" t="s">
        <v>1236</v>
      </c>
      <c r="C32" s="131" t="s">
        <v>1237</v>
      </c>
      <c r="D32" s="447" t="s">
        <v>1238</v>
      </c>
      <c r="E32" s="353">
        <v>15</v>
      </c>
      <c r="F32" s="130">
        <v>975</v>
      </c>
      <c r="G32" s="130">
        <v>0</v>
      </c>
      <c r="H32" s="130">
        <v>0</v>
      </c>
      <c r="I32" s="130">
        <v>0</v>
      </c>
      <c r="J32" s="130">
        <v>0</v>
      </c>
      <c r="K32" s="130">
        <v>149</v>
      </c>
      <c r="L32" s="130">
        <v>0</v>
      </c>
      <c r="M32" s="130">
        <v>0</v>
      </c>
      <c r="N32" s="140">
        <f aca="true" t="shared" si="3" ref="N32:N38">F32+G32+H32+I32-J32+K32-L32-M32</f>
        <v>1124</v>
      </c>
      <c r="O32" s="133"/>
      <c r="P32" s="84"/>
      <c r="Q32" s="84"/>
      <c r="R32" s="84"/>
    </row>
    <row r="33" spans="1:18" s="41" customFormat="1" ht="29.25" customHeight="1">
      <c r="A33" s="749">
        <v>38</v>
      </c>
      <c r="B33" s="384" t="s">
        <v>1221</v>
      </c>
      <c r="C33" s="131" t="s">
        <v>1222</v>
      </c>
      <c r="D33" s="447" t="s">
        <v>1223</v>
      </c>
      <c r="E33" s="368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50"/>
      <c r="P33" s="84"/>
      <c r="Q33" s="84"/>
      <c r="R33" s="84"/>
    </row>
    <row r="34" spans="1:18" s="41" customFormat="1" ht="29.25" customHeight="1">
      <c r="A34" s="749">
        <v>60</v>
      </c>
      <c r="B34" s="384" t="s">
        <v>1330</v>
      </c>
      <c r="C34" s="131" t="s">
        <v>1331</v>
      </c>
      <c r="D34" s="447" t="s">
        <v>11</v>
      </c>
      <c r="E34" s="368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40">
        <f t="shared" si="3"/>
        <v>2000</v>
      </c>
      <c r="O34" s="750"/>
      <c r="P34" s="84"/>
      <c r="Q34" s="84"/>
      <c r="R34" s="84"/>
    </row>
    <row r="35" spans="1:18" s="41" customFormat="1" ht="29.25" customHeight="1">
      <c r="A35" s="749">
        <v>73</v>
      </c>
      <c r="B35" s="384" t="s">
        <v>1358</v>
      </c>
      <c r="C35" s="131" t="s">
        <v>1359</v>
      </c>
      <c r="D35" s="447" t="s">
        <v>54</v>
      </c>
      <c r="E35" s="368">
        <v>15</v>
      </c>
      <c r="F35" s="130">
        <v>1763</v>
      </c>
      <c r="G35" s="130">
        <v>0</v>
      </c>
      <c r="H35" s="130">
        <v>0</v>
      </c>
      <c r="I35" s="130">
        <v>0</v>
      </c>
      <c r="J35" s="130">
        <v>0</v>
      </c>
      <c r="K35" s="130">
        <v>87</v>
      </c>
      <c r="L35" s="130">
        <v>0</v>
      </c>
      <c r="M35" s="130">
        <v>0</v>
      </c>
      <c r="N35" s="140">
        <f t="shared" si="3"/>
        <v>1850</v>
      </c>
      <c r="O35" s="750"/>
      <c r="P35" s="84"/>
      <c r="Q35" s="84"/>
      <c r="R35" s="84"/>
    </row>
    <row r="36" spans="1:18" s="41" customFormat="1" ht="29.25" customHeight="1">
      <c r="A36" s="749">
        <v>80</v>
      </c>
      <c r="B36" s="384" t="s">
        <v>446</v>
      </c>
      <c r="C36" s="261" t="s">
        <v>472</v>
      </c>
      <c r="D36" s="738" t="s">
        <v>447</v>
      </c>
      <c r="E36" s="368">
        <v>15</v>
      </c>
      <c r="F36" s="130">
        <v>2184</v>
      </c>
      <c r="G36" s="130">
        <v>0</v>
      </c>
      <c r="H36" s="130">
        <v>0</v>
      </c>
      <c r="I36" s="130">
        <v>0</v>
      </c>
      <c r="J36" s="130">
        <v>0</v>
      </c>
      <c r="K36" s="130">
        <v>55</v>
      </c>
      <c r="L36" s="130">
        <v>0</v>
      </c>
      <c r="M36" s="130">
        <v>0</v>
      </c>
      <c r="N36" s="140">
        <f t="shared" si="3"/>
        <v>2239</v>
      </c>
      <c r="O36" s="750"/>
      <c r="P36" s="84"/>
      <c r="Q36" s="84"/>
      <c r="R36" s="84"/>
    </row>
    <row r="37" spans="1:18" s="41" customFormat="1" ht="29.25" customHeight="1">
      <c r="A37" s="749">
        <v>265</v>
      </c>
      <c r="B37" s="384" t="s">
        <v>907</v>
      </c>
      <c r="C37" s="131" t="s">
        <v>908</v>
      </c>
      <c r="D37" s="447" t="s">
        <v>2</v>
      </c>
      <c r="E37" s="368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50"/>
      <c r="P37" s="84"/>
      <c r="Q37" s="84"/>
      <c r="R37" s="84"/>
    </row>
    <row r="38" spans="1:18" s="41" customFormat="1" ht="29.25" customHeight="1">
      <c r="A38" s="749">
        <v>337</v>
      </c>
      <c r="B38" s="384" t="s">
        <v>1166</v>
      </c>
      <c r="C38" s="131" t="s">
        <v>1167</v>
      </c>
      <c r="D38" s="447" t="s">
        <v>11</v>
      </c>
      <c r="E38" s="368">
        <v>15</v>
      </c>
      <c r="F38" s="130">
        <v>2509</v>
      </c>
      <c r="G38" s="130">
        <v>0</v>
      </c>
      <c r="H38" s="130">
        <v>0</v>
      </c>
      <c r="I38" s="130">
        <v>0</v>
      </c>
      <c r="J38" s="130">
        <v>9</v>
      </c>
      <c r="K38" s="130">
        <v>0</v>
      </c>
      <c r="L38" s="130">
        <v>0</v>
      </c>
      <c r="M38" s="130">
        <v>0</v>
      </c>
      <c r="N38" s="140">
        <f t="shared" si="3"/>
        <v>2500</v>
      </c>
      <c r="O38" s="750"/>
      <c r="P38" s="84"/>
      <c r="Q38" s="84"/>
      <c r="R38" s="84"/>
    </row>
    <row r="39" spans="1:15" ht="15" customHeight="1">
      <c r="A39" s="648" t="s">
        <v>70</v>
      </c>
      <c r="B39" s="736"/>
      <c r="C39" s="649"/>
      <c r="D39" s="737"/>
      <c r="E39" s="650"/>
      <c r="F39" s="587">
        <f aca="true" t="shared" si="4" ref="F39:N39">SUM(F32:F38)</f>
        <v>14226</v>
      </c>
      <c r="G39" s="587">
        <f t="shared" si="4"/>
        <v>0</v>
      </c>
      <c r="H39" s="587">
        <f t="shared" si="4"/>
        <v>0</v>
      </c>
      <c r="I39" s="587">
        <f t="shared" si="4"/>
        <v>0</v>
      </c>
      <c r="J39" s="587">
        <f t="shared" si="4"/>
        <v>18</v>
      </c>
      <c r="K39" s="587">
        <f t="shared" si="4"/>
        <v>375</v>
      </c>
      <c r="L39" s="587">
        <f t="shared" si="4"/>
        <v>0</v>
      </c>
      <c r="M39" s="587">
        <f t="shared" si="4"/>
        <v>0</v>
      </c>
      <c r="N39" s="587">
        <f t="shared" si="4"/>
        <v>14583</v>
      </c>
      <c r="O39" s="651"/>
    </row>
    <row r="40" spans="1:15" ht="17.25" customHeight="1">
      <c r="A40" s="179" t="s">
        <v>513</v>
      </c>
      <c r="B40" s="221"/>
      <c r="C40" s="135"/>
      <c r="D40" s="448"/>
      <c r="E40" s="354"/>
      <c r="F40" s="221"/>
      <c r="G40" s="221"/>
      <c r="H40" s="221"/>
      <c r="I40" s="221"/>
      <c r="J40" s="221"/>
      <c r="K40" s="221"/>
      <c r="L40" s="221"/>
      <c r="M40" s="221"/>
      <c r="N40" s="221"/>
      <c r="O40" s="136"/>
    </row>
    <row r="41" spans="1:18" s="41" customFormat="1" ht="29.25" customHeight="1">
      <c r="A41" s="749">
        <v>117</v>
      </c>
      <c r="B41" s="384" t="s">
        <v>1418</v>
      </c>
      <c r="C41" s="131" t="s">
        <v>1419</v>
      </c>
      <c r="D41" s="447" t="s">
        <v>340</v>
      </c>
      <c r="E41" s="368">
        <v>15</v>
      </c>
      <c r="F41" s="130">
        <v>308</v>
      </c>
      <c r="G41" s="130">
        <v>0</v>
      </c>
      <c r="H41" s="130">
        <v>0</v>
      </c>
      <c r="I41" s="130">
        <v>0</v>
      </c>
      <c r="J41" s="130">
        <v>0</v>
      </c>
      <c r="K41" s="130">
        <v>192</v>
      </c>
      <c r="L41" s="130">
        <v>0</v>
      </c>
      <c r="M41" s="130">
        <v>0</v>
      </c>
      <c r="N41" s="140">
        <f>F41+G41+H41+I41-J41+K41-L41-M41</f>
        <v>500</v>
      </c>
      <c r="O41" s="751"/>
      <c r="P41" s="84"/>
      <c r="Q41" s="84"/>
      <c r="R41" s="84"/>
    </row>
    <row r="42" spans="1:18" s="41" customFormat="1" ht="28.5" customHeight="1" hidden="1">
      <c r="A42" s="786"/>
      <c r="B42" s="787"/>
      <c r="C42" s="788"/>
      <c r="D42" s="789"/>
      <c r="E42" s="790"/>
      <c r="F42" s="787">
        <f>F41</f>
        <v>308</v>
      </c>
      <c r="G42" s="787">
        <f aca="true" t="shared" si="5" ref="G42:N42">G41</f>
        <v>0</v>
      </c>
      <c r="H42" s="787">
        <f t="shared" si="5"/>
        <v>0</v>
      </c>
      <c r="I42" s="787">
        <f t="shared" si="5"/>
        <v>0</v>
      </c>
      <c r="J42" s="787">
        <f t="shared" si="5"/>
        <v>0</v>
      </c>
      <c r="K42" s="787">
        <f t="shared" si="5"/>
        <v>192</v>
      </c>
      <c r="L42" s="787">
        <f t="shared" si="5"/>
        <v>0</v>
      </c>
      <c r="M42" s="787">
        <f t="shared" si="5"/>
        <v>0</v>
      </c>
      <c r="N42" s="787">
        <f t="shared" si="5"/>
        <v>500</v>
      </c>
      <c r="O42" s="791"/>
      <c r="P42" s="84"/>
      <c r="Q42" s="84"/>
      <c r="R42" s="84"/>
    </row>
    <row r="43" spans="1:18" s="103" customFormat="1" ht="19.5" customHeight="1">
      <c r="A43" s="227"/>
      <c r="B43" s="752" t="s">
        <v>31</v>
      </c>
      <c r="C43" s="230"/>
      <c r="D43" s="230"/>
      <c r="E43" s="356"/>
      <c r="F43" s="251">
        <f aca="true" t="shared" si="6" ref="F43:N43">F30+F39+F42</f>
        <v>34111</v>
      </c>
      <c r="G43" s="251">
        <f t="shared" si="6"/>
        <v>0</v>
      </c>
      <c r="H43" s="251">
        <f t="shared" si="6"/>
        <v>0</v>
      </c>
      <c r="I43" s="251">
        <f t="shared" si="6"/>
        <v>0</v>
      </c>
      <c r="J43" s="251">
        <f t="shared" si="6"/>
        <v>1597</v>
      </c>
      <c r="K43" s="251">
        <f t="shared" si="6"/>
        <v>644</v>
      </c>
      <c r="L43" s="251">
        <f t="shared" si="6"/>
        <v>0</v>
      </c>
      <c r="M43" s="251">
        <f t="shared" si="6"/>
        <v>0</v>
      </c>
      <c r="N43" s="251">
        <f t="shared" si="6"/>
        <v>33158</v>
      </c>
      <c r="O43" s="252"/>
      <c r="P43" s="106"/>
      <c r="Q43" s="106"/>
      <c r="R43" s="106"/>
    </row>
    <row r="44" spans="1:18" s="103" customFormat="1" ht="35.25" customHeight="1">
      <c r="A44" s="451"/>
      <c r="B44" s="452"/>
      <c r="C44" s="452"/>
      <c r="D44" s="452" t="s">
        <v>540</v>
      </c>
      <c r="F44" s="453"/>
      <c r="G44" s="452"/>
      <c r="H44" s="452"/>
      <c r="J44" s="466" t="s">
        <v>541</v>
      </c>
      <c r="K44" s="452"/>
      <c r="L44" s="452"/>
      <c r="N44" s="452" t="s">
        <v>541</v>
      </c>
      <c r="O44" s="454"/>
      <c r="P44" s="106"/>
      <c r="Q44" s="106"/>
      <c r="R44" s="106"/>
    </row>
    <row r="45" spans="1:18" s="103" customFormat="1" ht="15.75" customHeight="1">
      <c r="A45" s="451" t="s">
        <v>549</v>
      </c>
      <c r="B45" s="452"/>
      <c r="C45" s="452"/>
      <c r="D45" s="457" t="s">
        <v>829</v>
      </c>
      <c r="E45" s="452"/>
      <c r="F45" s="453"/>
      <c r="G45" s="452"/>
      <c r="H45" s="452"/>
      <c r="J45" s="457" t="s">
        <v>629</v>
      </c>
      <c r="K45" s="452"/>
      <c r="L45" s="451"/>
      <c r="M45" s="452" t="s">
        <v>630</v>
      </c>
      <c r="N45" s="452"/>
      <c r="O45" s="455"/>
      <c r="P45" s="106"/>
      <c r="Q45" s="106"/>
      <c r="R45" s="106"/>
    </row>
    <row r="46" spans="1:18" s="103" customFormat="1" ht="12.75" customHeight="1">
      <c r="A46" s="451"/>
      <c r="B46" s="452"/>
      <c r="C46" s="452"/>
      <c r="D46" s="457" t="s">
        <v>830</v>
      </c>
      <c r="E46" s="452"/>
      <c r="F46" s="453"/>
      <c r="G46" s="452"/>
      <c r="H46" s="452"/>
      <c r="J46" s="456" t="s">
        <v>538</v>
      </c>
      <c r="K46" s="452"/>
      <c r="L46" s="452"/>
      <c r="M46" s="452" t="s">
        <v>539</v>
      </c>
      <c r="N46" s="452"/>
      <c r="O46" s="454"/>
      <c r="P46" s="106"/>
      <c r="Q46" s="106"/>
      <c r="R46" s="106"/>
    </row>
    <row r="47" spans="1:15" ht="25.5" customHeight="1">
      <c r="A47" s="3" t="s">
        <v>0</v>
      </c>
      <c r="B47" s="33"/>
      <c r="C47" s="4"/>
      <c r="D47" s="93" t="s">
        <v>69</v>
      </c>
      <c r="E47" s="327"/>
      <c r="F47" s="4"/>
      <c r="G47" s="4"/>
      <c r="H47" s="4"/>
      <c r="I47" s="4"/>
      <c r="J47" s="4"/>
      <c r="K47" s="4"/>
      <c r="L47" s="5"/>
      <c r="M47" s="4"/>
      <c r="N47" s="4"/>
      <c r="O47" s="27"/>
    </row>
    <row r="48" spans="1:15" ht="17.25" customHeight="1">
      <c r="A48" s="6"/>
      <c r="B48" s="96" t="s">
        <v>20</v>
      </c>
      <c r="C48" s="7"/>
      <c r="D48" s="7"/>
      <c r="E48" s="317"/>
      <c r="F48" s="7"/>
      <c r="G48" s="7"/>
      <c r="H48" s="7"/>
      <c r="I48" s="8"/>
      <c r="J48" s="7"/>
      <c r="K48" s="7"/>
      <c r="L48" s="9"/>
      <c r="M48" s="7"/>
      <c r="N48" s="7"/>
      <c r="O48" s="402" t="s">
        <v>1263</v>
      </c>
    </row>
    <row r="49" spans="1:15" ht="20.25" customHeight="1">
      <c r="A49" s="763"/>
      <c r="B49" s="764"/>
      <c r="C49" s="764"/>
      <c r="D49" s="765" t="s">
        <v>1462</v>
      </c>
      <c r="E49" s="766"/>
      <c r="F49" s="767"/>
      <c r="G49" s="767"/>
      <c r="H49" s="767"/>
      <c r="I49" s="767"/>
      <c r="J49" s="767"/>
      <c r="K49" s="767"/>
      <c r="L49" s="768"/>
      <c r="M49" s="767"/>
      <c r="N49" s="767"/>
      <c r="O49" s="769"/>
    </row>
    <row r="50" spans="1:18" s="64" customFormat="1" ht="24.75" customHeight="1">
      <c r="A50" s="264" t="s">
        <v>501</v>
      </c>
      <c r="B50" s="260" t="s">
        <v>502</v>
      </c>
      <c r="C50" s="260" t="s">
        <v>1</v>
      </c>
      <c r="D50" s="260" t="s">
        <v>500</v>
      </c>
      <c r="E50" s="366" t="s">
        <v>511</v>
      </c>
      <c r="F50" s="243" t="s">
        <v>497</v>
      </c>
      <c r="G50" s="243" t="s">
        <v>498</v>
      </c>
      <c r="H50" s="243" t="s">
        <v>33</v>
      </c>
      <c r="I50" s="243" t="s">
        <v>403</v>
      </c>
      <c r="J50" s="243" t="s">
        <v>17</v>
      </c>
      <c r="K50" s="1002" t="s">
        <v>18</v>
      </c>
      <c r="L50" s="1003" t="s">
        <v>507</v>
      </c>
      <c r="M50" s="243" t="s">
        <v>30</v>
      </c>
      <c r="N50" s="243" t="s">
        <v>29</v>
      </c>
      <c r="O50" s="265" t="s">
        <v>19</v>
      </c>
      <c r="P50" s="1064"/>
      <c r="Q50" s="1064"/>
      <c r="R50" s="1064"/>
    </row>
    <row r="51" spans="1:15" ht="16.5" customHeight="1">
      <c r="A51" s="179" t="s">
        <v>513</v>
      </c>
      <c r="B51" s="221"/>
      <c r="C51" s="135"/>
      <c r="D51" s="448"/>
      <c r="E51" s="354"/>
      <c r="F51" s="221"/>
      <c r="G51" s="221"/>
      <c r="H51" s="221"/>
      <c r="I51" s="221"/>
      <c r="J51" s="221"/>
      <c r="K51" s="221"/>
      <c r="L51" s="126"/>
      <c r="M51" s="221"/>
      <c r="N51" s="221"/>
      <c r="O51" s="136"/>
    </row>
    <row r="52" spans="1:18" s="41" customFormat="1" ht="30" customHeight="1">
      <c r="A52" s="749">
        <v>126</v>
      </c>
      <c r="B52" s="384" t="s">
        <v>940</v>
      </c>
      <c r="C52" s="131" t="s">
        <v>941</v>
      </c>
      <c r="D52" s="447" t="s">
        <v>10</v>
      </c>
      <c r="E52" s="368">
        <v>15</v>
      </c>
      <c r="F52" s="384">
        <v>1006</v>
      </c>
      <c r="G52" s="384">
        <v>0</v>
      </c>
      <c r="H52" s="384">
        <v>0</v>
      </c>
      <c r="I52" s="384">
        <v>0</v>
      </c>
      <c r="J52" s="384">
        <v>0</v>
      </c>
      <c r="K52" s="384">
        <v>147</v>
      </c>
      <c r="L52" s="384">
        <v>0</v>
      </c>
      <c r="M52" s="384">
        <v>0</v>
      </c>
      <c r="N52" s="140">
        <f aca="true" t="shared" si="7" ref="N52:N57">F52+G52+H52+I52-J52+K52-L52-M52</f>
        <v>1153</v>
      </c>
      <c r="O52" s="751"/>
      <c r="P52" s="84"/>
      <c r="Q52" s="84"/>
      <c r="R52" s="84"/>
    </row>
    <row r="53" spans="1:18" s="41" customFormat="1" ht="30" customHeight="1">
      <c r="A53" s="749">
        <v>141</v>
      </c>
      <c r="B53" s="384" t="s">
        <v>1467</v>
      </c>
      <c r="C53" s="131" t="s">
        <v>1468</v>
      </c>
      <c r="D53" s="447" t="s">
        <v>621</v>
      </c>
      <c r="E53" s="368">
        <v>15</v>
      </c>
      <c r="F53" s="384">
        <v>2236</v>
      </c>
      <c r="G53" s="384">
        <v>0</v>
      </c>
      <c r="H53" s="384">
        <v>0</v>
      </c>
      <c r="I53" s="384">
        <v>0</v>
      </c>
      <c r="J53" s="384">
        <v>0</v>
      </c>
      <c r="K53" s="384">
        <v>36</v>
      </c>
      <c r="L53" s="384">
        <v>0</v>
      </c>
      <c r="M53" s="384">
        <v>0</v>
      </c>
      <c r="N53" s="140">
        <f t="shared" si="7"/>
        <v>2272</v>
      </c>
      <c r="O53" s="751"/>
      <c r="P53" s="84"/>
      <c r="Q53" s="84"/>
      <c r="R53" s="84"/>
    </row>
    <row r="54" spans="1:18" s="41" customFormat="1" ht="30" customHeight="1">
      <c r="A54" s="749">
        <v>142</v>
      </c>
      <c r="B54" s="384" t="s">
        <v>521</v>
      </c>
      <c r="C54" s="261" t="s">
        <v>522</v>
      </c>
      <c r="D54" s="738" t="s">
        <v>11</v>
      </c>
      <c r="E54" s="368">
        <v>15</v>
      </c>
      <c r="F54" s="384">
        <v>1201</v>
      </c>
      <c r="G54" s="384">
        <v>0</v>
      </c>
      <c r="H54" s="384">
        <v>0</v>
      </c>
      <c r="I54" s="384">
        <v>0</v>
      </c>
      <c r="J54" s="384">
        <v>0</v>
      </c>
      <c r="K54" s="384">
        <v>135</v>
      </c>
      <c r="L54" s="384">
        <v>0</v>
      </c>
      <c r="M54" s="384">
        <v>0</v>
      </c>
      <c r="N54" s="140">
        <f t="shared" si="7"/>
        <v>1336</v>
      </c>
      <c r="O54" s="751"/>
      <c r="P54" s="84"/>
      <c r="Q54" s="84"/>
      <c r="R54" s="84"/>
    </row>
    <row r="55" spans="1:18" s="41" customFormat="1" ht="30" customHeight="1">
      <c r="A55" s="749">
        <v>143</v>
      </c>
      <c r="B55" s="384" t="s">
        <v>524</v>
      </c>
      <c r="C55" s="261" t="s">
        <v>523</v>
      </c>
      <c r="D55" s="738" t="s">
        <v>11</v>
      </c>
      <c r="E55" s="368">
        <v>15</v>
      </c>
      <c r="F55" s="384">
        <v>874</v>
      </c>
      <c r="G55" s="384">
        <v>0</v>
      </c>
      <c r="H55" s="384">
        <v>0</v>
      </c>
      <c r="I55" s="384">
        <v>0</v>
      </c>
      <c r="J55" s="384">
        <v>0</v>
      </c>
      <c r="K55" s="384">
        <v>156</v>
      </c>
      <c r="L55" s="384">
        <v>200</v>
      </c>
      <c r="M55" s="384">
        <v>0</v>
      </c>
      <c r="N55" s="140">
        <f t="shared" si="7"/>
        <v>830</v>
      </c>
      <c r="O55" s="750"/>
      <c r="P55" s="84"/>
      <c r="Q55" s="84"/>
      <c r="R55" s="84"/>
    </row>
    <row r="56" spans="1:18" s="41" customFormat="1" ht="30" customHeight="1">
      <c r="A56" s="749">
        <v>144</v>
      </c>
      <c r="B56" s="384" t="s">
        <v>938</v>
      </c>
      <c r="C56" s="131" t="s">
        <v>939</v>
      </c>
      <c r="D56" s="447" t="s">
        <v>10</v>
      </c>
      <c r="E56" s="368">
        <v>15</v>
      </c>
      <c r="F56" s="384">
        <v>308</v>
      </c>
      <c r="G56" s="384">
        <v>0</v>
      </c>
      <c r="H56" s="384">
        <v>0</v>
      </c>
      <c r="I56" s="384">
        <v>0</v>
      </c>
      <c r="J56" s="384">
        <v>0</v>
      </c>
      <c r="K56" s="384">
        <v>192</v>
      </c>
      <c r="L56" s="384">
        <v>0</v>
      </c>
      <c r="M56" s="384">
        <v>0</v>
      </c>
      <c r="N56" s="140">
        <f t="shared" si="7"/>
        <v>500</v>
      </c>
      <c r="O56" s="750"/>
      <c r="P56" s="84"/>
      <c r="Q56" s="84"/>
      <c r="R56" s="84"/>
    </row>
    <row r="57" spans="1:18" s="41" customFormat="1" ht="30" customHeight="1">
      <c r="A57" s="749">
        <v>272</v>
      </c>
      <c r="B57" s="384" t="s">
        <v>936</v>
      </c>
      <c r="C57" s="131" t="s">
        <v>937</v>
      </c>
      <c r="D57" s="447" t="s">
        <v>285</v>
      </c>
      <c r="E57" s="368">
        <v>15</v>
      </c>
      <c r="F57" s="384">
        <v>2396</v>
      </c>
      <c r="G57" s="384">
        <v>0</v>
      </c>
      <c r="H57" s="384">
        <v>0</v>
      </c>
      <c r="I57" s="384">
        <v>0</v>
      </c>
      <c r="J57" s="384">
        <v>0</v>
      </c>
      <c r="K57" s="384">
        <v>4</v>
      </c>
      <c r="L57" s="384">
        <v>0</v>
      </c>
      <c r="M57" s="384">
        <v>0</v>
      </c>
      <c r="N57" s="140">
        <f t="shared" si="7"/>
        <v>2400</v>
      </c>
      <c r="O57" s="750"/>
      <c r="P57" s="84"/>
      <c r="Q57" s="84"/>
      <c r="R57" s="84"/>
    </row>
    <row r="58" spans="1:18" s="41" customFormat="1" ht="28.5" customHeight="1" hidden="1">
      <c r="A58" s="792"/>
      <c r="B58" s="793"/>
      <c r="C58" s="755"/>
      <c r="D58" s="794"/>
      <c r="E58" s="795"/>
      <c r="F58" s="793">
        <f aca="true" t="shared" si="8" ref="F58:N58">SUM(F52:F57)</f>
        <v>8021</v>
      </c>
      <c r="G58" s="793">
        <f t="shared" si="8"/>
        <v>0</v>
      </c>
      <c r="H58" s="793">
        <f t="shared" si="8"/>
        <v>0</v>
      </c>
      <c r="I58" s="793">
        <f t="shared" si="8"/>
        <v>0</v>
      </c>
      <c r="J58" s="793">
        <f t="shared" si="8"/>
        <v>0</v>
      </c>
      <c r="K58" s="793">
        <f t="shared" si="8"/>
        <v>670</v>
      </c>
      <c r="L58" s="793">
        <f t="shared" si="8"/>
        <v>200</v>
      </c>
      <c r="M58" s="793">
        <f t="shared" si="8"/>
        <v>0</v>
      </c>
      <c r="N58" s="793">
        <f t="shared" si="8"/>
        <v>8491</v>
      </c>
      <c r="O58" s="796"/>
      <c r="P58" s="84"/>
      <c r="Q58" s="84"/>
      <c r="R58" s="84"/>
    </row>
    <row r="59" spans="1:15" ht="15" customHeight="1">
      <c r="A59" s="648" t="s">
        <v>70</v>
      </c>
      <c r="B59" s="736"/>
      <c r="C59" s="649"/>
      <c r="D59" s="649"/>
      <c r="E59" s="650"/>
      <c r="F59" s="587">
        <f aca="true" t="shared" si="9" ref="F59:N59">F42+F58</f>
        <v>8329</v>
      </c>
      <c r="G59" s="587">
        <f t="shared" si="9"/>
        <v>0</v>
      </c>
      <c r="H59" s="587">
        <f t="shared" si="9"/>
        <v>0</v>
      </c>
      <c r="I59" s="587">
        <f t="shared" si="9"/>
        <v>0</v>
      </c>
      <c r="J59" s="587">
        <f t="shared" si="9"/>
        <v>0</v>
      </c>
      <c r="K59" s="587">
        <f t="shared" si="9"/>
        <v>862</v>
      </c>
      <c r="L59" s="587">
        <f t="shared" si="9"/>
        <v>200</v>
      </c>
      <c r="M59" s="587">
        <f t="shared" si="9"/>
        <v>0</v>
      </c>
      <c r="N59" s="587">
        <f t="shared" si="9"/>
        <v>8991</v>
      </c>
      <c r="O59" s="651"/>
    </row>
    <row r="60" spans="1:15" ht="16.5" customHeight="1">
      <c r="A60" s="179" t="s">
        <v>4</v>
      </c>
      <c r="B60" s="221"/>
      <c r="C60" s="135"/>
      <c r="D60" s="135"/>
      <c r="E60" s="354"/>
      <c r="F60" s="221"/>
      <c r="G60" s="221"/>
      <c r="H60" s="221"/>
      <c r="I60" s="221"/>
      <c r="J60" s="221"/>
      <c r="K60" s="221"/>
      <c r="L60" s="221"/>
      <c r="M60" s="221"/>
      <c r="N60" s="221"/>
      <c r="O60" s="136"/>
    </row>
    <row r="61" spans="1:15" ht="30" customHeight="1">
      <c r="A61" s="1074">
        <v>63</v>
      </c>
      <c r="B61" s="671" t="s">
        <v>1332</v>
      </c>
      <c r="C61" s="435" t="s">
        <v>1333</v>
      </c>
      <c r="D61" s="710" t="s">
        <v>10</v>
      </c>
      <c r="E61" s="393">
        <v>15</v>
      </c>
      <c r="F61" s="771">
        <v>842</v>
      </c>
      <c r="G61" s="771">
        <v>0</v>
      </c>
      <c r="H61" s="771">
        <v>0</v>
      </c>
      <c r="I61" s="771">
        <v>0</v>
      </c>
      <c r="J61" s="771">
        <v>0</v>
      </c>
      <c r="K61" s="771">
        <v>158</v>
      </c>
      <c r="L61" s="771">
        <v>500</v>
      </c>
      <c r="M61" s="771">
        <v>0</v>
      </c>
      <c r="N61" s="140">
        <f aca="true" t="shared" si="10" ref="N61:N66">F61+G61+H61+I61-J61+K61-L61-M61</f>
        <v>500</v>
      </c>
      <c r="O61" s="142"/>
    </row>
    <row r="62" spans="1:15" ht="30" customHeight="1">
      <c r="A62" s="1074">
        <v>114</v>
      </c>
      <c r="B62" s="671" t="s">
        <v>53</v>
      </c>
      <c r="C62" s="435" t="s">
        <v>473</v>
      </c>
      <c r="D62" s="710" t="s">
        <v>71</v>
      </c>
      <c r="E62" s="393">
        <v>15</v>
      </c>
      <c r="F62" s="771">
        <v>2184</v>
      </c>
      <c r="G62" s="771">
        <v>0</v>
      </c>
      <c r="H62" s="771">
        <v>0</v>
      </c>
      <c r="I62" s="771">
        <v>0</v>
      </c>
      <c r="J62" s="771">
        <v>0</v>
      </c>
      <c r="K62" s="771">
        <v>55</v>
      </c>
      <c r="L62" s="771">
        <v>0</v>
      </c>
      <c r="M62" s="771">
        <v>0</v>
      </c>
      <c r="N62" s="140">
        <f t="shared" si="10"/>
        <v>2239</v>
      </c>
      <c r="O62" s="142"/>
    </row>
    <row r="63" spans="1:15" ht="30" customHeight="1">
      <c r="A63" s="1074">
        <v>271</v>
      </c>
      <c r="B63" s="671" t="s">
        <v>942</v>
      </c>
      <c r="C63" s="435" t="s">
        <v>844</v>
      </c>
      <c r="D63" s="710" t="s">
        <v>11</v>
      </c>
      <c r="E63" s="393">
        <v>15</v>
      </c>
      <c r="F63" s="771">
        <v>842</v>
      </c>
      <c r="G63" s="771">
        <v>0</v>
      </c>
      <c r="H63" s="771">
        <v>0</v>
      </c>
      <c r="I63" s="771">
        <v>0</v>
      </c>
      <c r="J63" s="771">
        <v>0</v>
      </c>
      <c r="K63" s="771">
        <v>158</v>
      </c>
      <c r="L63" s="771">
        <v>0</v>
      </c>
      <c r="M63" s="771">
        <v>0</v>
      </c>
      <c r="N63" s="140">
        <f t="shared" si="10"/>
        <v>1000</v>
      </c>
      <c r="O63" s="142"/>
    </row>
    <row r="64" spans="1:15" ht="30" customHeight="1">
      <c r="A64" s="1075">
        <v>278</v>
      </c>
      <c r="B64" s="384" t="s">
        <v>863</v>
      </c>
      <c r="C64" s="494" t="s">
        <v>934</v>
      </c>
      <c r="D64" s="775" t="s">
        <v>2</v>
      </c>
      <c r="E64" s="496">
        <v>15</v>
      </c>
      <c r="F64" s="555">
        <v>1549</v>
      </c>
      <c r="G64" s="555">
        <v>0</v>
      </c>
      <c r="H64" s="555">
        <v>0</v>
      </c>
      <c r="I64" s="555">
        <v>0</v>
      </c>
      <c r="J64" s="555">
        <v>0</v>
      </c>
      <c r="K64" s="555">
        <v>112</v>
      </c>
      <c r="L64" s="555">
        <v>0</v>
      </c>
      <c r="M64" s="555">
        <v>0</v>
      </c>
      <c r="N64" s="140">
        <f t="shared" si="10"/>
        <v>1661</v>
      </c>
      <c r="O64" s="133"/>
    </row>
    <row r="65" spans="1:15" ht="30" customHeight="1">
      <c r="A65" s="1076">
        <v>313</v>
      </c>
      <c r="B65" s="682" t="s">
        <v>1131</v>
      </c>
      <c r="C65" s="924" t="s">
        <v>1132</v>
      </c>
      <c r="D65" s="925" t="s">
        <v>125</v>
      </c>
      <c r="E65" s="926">
        <v>15</v>
      </c>
      <c r="F65" s="927">
        <v>1923</v>
      </c>
      <c r="G65" s="927">
        <v>0</v>
      </c>
      <c r="H65" s="927">
        <v>0</v>
      </c>
      <c r="I65" s="927">
        <v>0</v>
      </c>
      <c r="J65" s="927">
        <v>0</v>
      </c>
      <c r="K65" s="927">
        <v>77</v>
      </c>
      <c r="L65" s="927">
        <v>0</v>
      </c>
      <c r="M65" s="927">
        <v>0</v>
      </c>
      <c r="N65" s="140">
        <f t="shared" si="10"/>
        <v>2000</v>
      </c>
      <c r="O65" s="390"/>
    </row>
    <row r="66" spans="1:15" ht="30" customHeight="1">
      <c r="A66" s="1076">
        <v>319</v>
      </c>
      <c r="B66" s="682" t="s">
        <v>1141</v>
      </c>
      <c r="C66" s="924" t="s">
        <v>1142</v>
      </c>
      <c r="D66" s="925" t="s">
        <v>621</v>
      </c>
      <c r="E66" s="926">
        <v>15</v>
      </c>
      <c r="F66" s="927">
        <v>2509</v>
      </c>
      <c r="G66" s="927">
        <v>0</v>
      </c>
      <c r="H66" s="927">
        <v>0</v>
      </c>
      <c r="I66" s="927">
        <v>0</v>
      </c>
      <c r="J66" s="927">
        <v>9</v>
      </c>
      <c r="K66" s="927">
        <v>0</v>
      </c>
      <c r="L66" s="927">
        <v>0</v>
      </c>
      <c r="M66" s="927">
        <v>0</v>
      </c>
      <c r="N66" s="140">
        <f t="shared" si="10"/>
        <v>2500</v>
      </c>
      <c r="O66" s="390"/>
    </row>
    <row r="67" spans="1:15" ht="15" customHeight="1">
      <c r="A67" s="717" t="s">
        <v>70</v>
      </c>
      <c r="B67" s="772"/>
      <c r="C67" s="712"/>
      <c r="D67" s="713"/>
      <c r="E67" s="714"/>
      <c r="F67" s="773">
        <f>SUM(F61:F66)</f>
        <v>9849</v>
      </c>
      <c r="G67" s="773">
        <f aca="true" t="shared" si="11" ref="G67:N67">SUM(G61:G66)</f>
        <v>0</v>
      </c>
      <c r="H67" s="773">
        <f t="shared" si="11"/>
        <v>0</v>
      </c>
      <c r="I67" s="773">
        <f t="shared" si="11"/>
        <v>0</v>
      </c>
      <c r="J67" s="773">
        <f t="shared" si="11"/>
        <v>9</v>
      </c>
      <c r="K67" s="773">
        <f t="shared" si="11"/>
        <v>560</v>
      </c>
      <c r="L67" s="773">
        <f t="shared" si="11"/>
        <v>500</v>
      </c>
      <c r="M67" s="773">
        <f t="shared" si="11"/>
        <v>0</v>
      </c>
      <c r="N67" s="773">
        <f t="shared" si="11"/>
        <v>9900</v>
      </c>
      <c r="O67" s="774"/>
    </row>
    <row r="68" spans="1:15" ht="16.5" customHeight="1">
      <c r="A68" s="179" t="s">
        <v>508</v>
      </c>
      <c r="B68" s="221"/>
      <c r="C68" s="135"/>
      <c r="D68" s="448"/>
      <c r="E68" s="354"/>
      <c r="F68" s="221"/>
      <c r="G68" s="221"/>
      <c r="H68" s="221"/>
      <c r="I68" s="221"/>
      <c r="J68" s="221"/>
      <c r="K68" s="221"/>
      <c r="L68" s="221"/>
      <c r="M68" s="221"/>
      <c r="N68" s="221"/>
      <c r="O68" s="136"/>
    </row>
    <row r="69" spans="1:15" ht="30" customHeight="1">
      <c r="A69" s="749">
        <v>118</v>
      </c>
      <c r="B69" s="384" t="s">
        <v>1420</v>
      </c>
      <c r="C69" s="396" t="s">
        <v>1421</v>
      </c>
      <c r="D69" s="447" t="s">
        <v>54</v>
      </c>
      <c r="E69" s="353">
        <v>15</v>
      </c>
      <c r="F69" s="132">
        <v>1923</v>
      </c>
      <c r="G69" s="132">
        <v>0</v>
      </c>
      <c r="H69" s="132">
        <v>0</v>
      </c>
      <c r="I69" s="132">
        <v>0</v>
      </c>
      <c r="J69" s="132">
        <v>0</v>
      </c>
      <c r="K69" s="132">
        <v>77</v>
      </c>
      <c r="L69" s="132">
        <v>0</v>
      </c>
      <c r="M69" s="132">
        <v>0</v>
      </c>
      <c r="N69" s="140">
        <f>F69+G69+H69+I69-J69+K69-L69-M69</f>
        <v>2000</v>
      </c>
      <c r="O69" s="133"/>
    </row>
    <row r="70" spans="1:15" ht="30" customHeight="1">
      <c r="A70" s="749">
        <v>119</v>
      </c>
      <c r="B70" s="384" t="s">
        <v>510</v>
      </c>
      <c r="C70" s="396" t="s">
        <v>509</v>
      </c>
      <c r="D70" s="447" t="s">
        <v>10</v>
      </c>
      <c r="E70" s="353">
        <v>15</v>
      </c>
      <c r="F70" s="132">
        <v>1310</v>
      </c>
      <c r="G70" s="132">
        <v>0</v>
      </c>
      <c r="H70" s="132">
        <v>0</v>
      </c>
      <c r="I70" s="132">
        <v>0</v>
      </c>
      <c r="J70" s="132">
        <v>0</v>
      </c>
      <c r="K70" s="132">
        <v>128</v>
      </c>
      <c r="L70" s="132">
        <v>0</v>
      </c>
      <c r="M70" s="132">
        <v>0</v>
      </c>
      <c r="N70" s="140">
        <f>F70+G70+H70+I70-J70+K70-L70-M70</f>
        <v>1438</v>
      </c>
      <c r="O70" s="133"/>
    </row>
    <row r="71" spans="1:15" ht="30" customHeight="1">
      <c r="A71" s="770">
        <v>320</v>
      </c>
      <c r="B71" s="671" t="s">
        <v>1143</v>
      </c>
      <c r="C71" s="435" t="s">
        <v>1179</v>
      </c>
      <c r="D71" s="710" t="s">
        <v>621</v>
      </c>
      <c r="E71" s="393">
        <v>15</v>
      </c>
      <c r="F71" s="771">
        <v>2396</v>
      </c>
      <c r="G71" s="771">
        <v>0</v>
      </c>
      <c r="H71" s="771">
        <v>0</v>
      </c>
      <c r="I71" s="771">
        <v>0</v>
      </c>
      <c r="J71" s="771">
        <v>0</v>
      </c>
      <c r="K71" s="771">
        <v>4</v>
      </c>
      <c r="L71" s="771">
        <v>0</v>
      </c>
      <c r="M71" s="771">
        <v>0</v>
      </c>
      <c r="N71" s="140">
        <f>F71+G71+H71+I71-J71+K71-L71-M71</f>
        <v>2400</v>
      </c>
      <c r="O71" s="142"/>
    </row>
    <row r="72" spans="1:15" ht="15" customHeight="1">
      <c r="A72" s="660" t="s">
        <v>70</v>
      </c>
      <c r="B72" s="776"/>
      <c r="C72" s="662"/>
      <c r="D72" s="777"/>
      <c r="E72" s="663"/>
      <c r="F72" s="778">
        <f>SUM(F69:F71)</f>
        <v>5629</v>
      </c>
      <c r="G72" s="778">
        <f aca="true" t="shared" si="12" ref="G72:N72">SUM(G69:G71)</f>
        <v>0</v>
      </c>
      <c r="H72" s="778">
        <f t="shared" si="12"/>
        <v>0</v>
      </c>
      <c r="I72" s="778">
        <f t="shared" si="12"/>
        <v>0</v>
      </c>
      <c r="J72" s="778">
        <f t="shared" si="12"/>
        <v>0</v>
      </c>
      <c r="K72" s="778">
        <f t="shared" si="12"/>
        <v>209</v>
      </c>
      <c r="L72" s="778">
        <f t="shared" si="12"/>
        <v>0</v>
      </c>
      <c r="M72" s="778">
        <f t="shared" si="12"/>
        <v>0</v>
      </c>
      <c r="N72" s="778">
        <f t="shared" si="12"/>
        <v>5838</v>
      </c>
      <c r="O72" s="665"/>
    </row>
    <row r="73" spans="1:18" s="103" customFormat="1" ht="22.5" customHeight="1">
      <c r="A73" s="227"/>
      <c r="B73" s="752" t="s">
        <v>31</v>
      </c>
      <c r="C73" s="230"/>
      <c r="D73" s="230"/>
      <c r="E73" s="356"/>
      <c r="F73" s="251">
        <f>F58+F67+F72</f>
        <v>23499</v>
      </c>
      <c r="G73" s="251">
        <f aca="true" t="shared" si="13" ref="G73:N73">G58+G67+G72</f>
        <v>0</v>
      </c>
      <c r="H73" s="251">
        <f t="shared" si="13"/>
        <v>0</v>
      </c>
      <c r="I73" s="251">
        <f t="shared" si="13"/>
        <v>0</v>
      </c>
      <c r="J73" s="251">
        <f t="shared" si="13"/>
        <v>9</v>
      </c>
      <c r="K73" s="251">
        <f t="shared" si="13"/>
        <v>1439</v>
      </c>
      <c r="L73" s="251">
        <f t="shared" si="13"/>
        <v>700</v>
      </c>
      <c r="M73" s="251">
        <f t="shared" si="13"/>
        <v>0</v>
      </c>
      <c r="N73" s="251">
        <f t="shared" si="13"/>
        <v>24229</v>
      </c>
      <c r="O73" s="252"/>
      <c r="P73" s="106"/>
      <c r="Q73" s="106"/>
      <c r="R73" s="106"/>
    </row>
    <row r="74" spans="1:18" s="103" customFormat="1" ht="36.75" customHeight="1">
      <c r="A74" s="451"/>
      <c r="B74" s="452"/>
      <c r="C74" s="452"/>
      <c r="D74" s="452" t="s">
        <v>540</v>
      </c>
      <c r="F74" s="453"/>
      <c r="G74" s="452"/>
      <c r="H74" s="452"/>
      <c r="J74" s="466" t="s">
        <v>541</v>
      </c>
      <c r="K74" s="452"/>
      <c r="L74" s="452"/>
      <c r="N74" s="452" t="s">
        <v>541</v>
      </c>
      <c r="O74" s="454"/>
      <c r="P74" s="106"/>
      <c r="Q74" s="106"/>
      <c r="R74" s="106"/>
    </row>
    <row r="75" spans="1:18" s="103" customFormat="1" ht="14.25" customHeight="1">
      <c r="A75" s="451" t="s">
        <v>549</v>
      </c>
      <c r="B75" s="452"/>
      <c r="C75" s="452"/>
      <c r="D75" s="457" t="s">
        <v>829</v>
      </c>
      <c r="E75" s="452"/>
      <c r="F75" s="453"/>
      <c r="G75" s="452"/>
      <c r="H75" s="452"/>
      <c r="J75" s="457" t="s">
        <v>629</v>
      </c>
      <c r="K75" s="452"/>
      <c r="L75" s="451"/>
      <c r="M75" s="452" t="s">
        <v>630</v>
      </c>
      <c r="N75" s="452"/>
      <c r="O75" s="455"/>
      <c r="P75" s="106"/>
      <c r="Q75" s="106"/>
      <c r="R75" s="106"/>
    </row>
    <row r="76" spans="1:18" s="103" customFormat="1" ht="12.75" customHeight="1">
      <c r="A76" s="451"/>
      <c r="B76" s="452"/>
      <c r="C76" s="452"/>
      <c r="D76" s="457" t="s">
        <v>830</v>
      </c>
      <c r="E76" s="452"/>
      <c r="F76" s="453"/>
      <c r="G76" s="452"/>
      <c r="H76" s="452"/>
      <c r="J76" s="456" t="s">
        <v>538</v>
      </c>
      <c r="K76" s="452"/>
      <c r="L76" s="452"/>
      <c r="M76" s="452" t="s">
        <v>539</v>
      </c>
      <c r="N76" s="452"/>
      <c r="O76" s="454"/>
      <c r="P76" s="106"/>
      <c r="Q76" s="106"/>
      <c r="R76" s="106"/>
    </row>
    <row r="77" spans="1:15" ht="21.75" customHeight="1">
      <c r="A77" s="3" t="s">
        <v>0</v>
      </c>
      <c r="B77" s="33"/>
      <c r="C77" s="4"/>
      <c r="D77" s="93" t="s">
        <v>69</v>
      </c>
      <c r="E77" s="327"/>
      <c r="F77" s="4"/>
      <c r="G77" s="4"/>
      <c r="H77" s="4"/>
      <c r="I77" s="4"/>
      <c r="J77" s="4"/>
      <c r="K77" s="4"/>
      <c r="L77" s="5"/>
      <c r="M77" s="4"/>
      <c r="N77" s="4"/>
      <c r="O77" s="27"/>
    </row>
    <row r="78" spans="1:15" ht="15" customHeight="1">
      <c r="A78" s="6"/>
      <c r="B78" s="96" t="s">
        <v>20</v>
      </c>
      <c r="C78" s="7"/>
      <c r="D78" s="7"/>
      <c r="E78" s="317"/>
      <c r="F78" s="7"/>
      <c r="G78" s="7"/>
      <c r="H78" s="7"/>
      <c r="I78" s="8"/>
      <c r="J78" s="7"/>
      <c r="K78" s="7"/>
      <c r="L78" s="9"/>
      <c r="M78" s="7"/>
      <c r="N78" s="7"/>
      <c r="O78" s="402" t="s">
        <v>1264</v>
      </c>
    </row>
    <row r="79" spans="1:15" ht="15.75" customHeight="1">
      <c r="A79" s="763"/>
      <c r="B79" s="764"/>
      <c r="C79" s="764"/>
      <c r="D79" s="765" t="s">
        <v>1462</v>
      </c>
      <c r="E79" s="766"/>
      <c r="F79" s="767"/>
      <c r="G79" s="767"/>
      <c r="H79" s="767"/>
      <c r="I79" s="767"/>
      <c r="J79" s="767"/>
      <c r="K79" s="767"/>
      <c r="L79" s="768"/>
      <c r="M79" s="767"/>
      <c r="N79" s="767"/>
      <c r="O79" s="769"/>
    </row>
    <row r="80" spans="1:18" s="64" customFormat="1" ht="21" customHeight="1" thickBot="1">
      <c r="A80" s="264" t="s">
        <v>501</v>
      </c>
      <c r="B80" s="260" t="s">
        <v>502</v>
      </c>
      <c r="C80" s="260" t="s">
        <v>1</v>
      </c>
      <c r="D80" s="260" t="s">
        <v>500</v>
      </c>
      <c r="E80" s="366" t="s">
        <v>511</v>
      </c>
      <c r="F80" s="243" t="s">
        <v>497</v>
      </c>
      <c r="G80" s="243" t="s">
        <v>498</v>
      </c>
      <c r="H80" s="243" t="s">
        <v>33</v>
      </c>
      <c r="I80" s="243" t="s">
        <v>403</v>
      </c>
      <c r="J80" s="243" t="s">
        <v>17</v>
      </c>
      <c r="K80" s="243" t="s">
        <v>18</v>
      </c>
      <c r="L80" s="26" t="s">
        <v>507</v>
      </c>
      <c r="M80" s="243" t="s">
        <v>30</v>
      </c>
      <c r="N80" s="243" t="s">
        <v>29</v>
      </c>
      <c r="O80" s="265" t="s">
        <v>19</v>
      </c>
      <c r="P80" s="1064"/>
      <c r="Q80" s="1064"/>
      <c r="R80" s="1064"/>
    </row>
    <row r="81" spans="1:15" ht="14.25" customHeight="1" hidden="1" thickTop="1">
      <c r="A81" s="179" t="s">
        <v>90</v>
      </c>
      <c r="B81" s="221"/>
      <c r="C81" s="399"/>
      <c r="D81" s="135"/>
      <c r="E81" s="354"/>
      <c r="F81" s="221"/>
      <c r="G81" s="221"/>
      <c r="H81" s="221"/>
      <c r="I81" s="221"/>
      <c r="J81" s="221"/>
      <c r="K81" s="221"/>
      <c r="L81" s="221"/>
      <c r="M81" s="221"/>
      <c r="N81" s="221"/>
      <c r="O81" s="136"/>
    </row>
    <row r="82" spans="1:15" ht="29.25" customHeight="1" hidden="1">
      <c r="A82" s="749"/>
      <c r="B82" s="384"/>
      <c r="C82" s="494"/>
      <c r="D82" s="775"/>
      <c r="E82" s="496"/>
      <c r="F82" s="555"/>
      <c r="G82" s="555"/>
      <c r="H82" s="555"/>
      <c r="I82" s="555"/>
      <c r="J82" s="555"/>
      <c r="K82" s="555"/>
      <c r="L82" s="555"/>
      <c r="M82" s="555"/>
      <c r="N82" s="140"/>
      <c r="O82" s="133"/>
    </row>
    <row r="83" spans="1:15" ht="12" customHeight="1" hidden="1" thickTop="1">
      <c r="A83" s="583" t="s">
        <v>70</v>
      </c>
      <c r="B83" s="780"/>
      <c r="C83" s="781"/>
      <c r="D83" s="782"/>
      <c r="E83" s="783"/>
      <c r="F83" s="784">
        <f aca="true" t="shared" si="14" ref="F83:N83">SUM(F82:F82)</f>
        <v>0</v>
      </c>
      <c r="G83" s="784">
        <f t="shared" si="14"/>
        <v>0</v>
      </c>
      <c r="H83" s="784">
        <f t="shared" si="14"/>
        <v>0</v>
      </c>
      <c r="I83" s="784">
        <f t="shared" si="14"/>
        <v>0</v>
      </c>
      <c r="J83" s="784">
        <f t="shared" si="14"/>
        <v>0</v>
      </c>
      <c r="K83" s="784">
        <f t="shared" si="14"/>
        <v>0</v>
      </c>
      <c r="L83" s="784">
        <f t="shared" si="14"/>
        <v>0</v>
      </c>
      <c r="M83" s="784">
        <f t="shared" si="14"/>
        <v>0</v>
      </c>
      <c r="N83" s="784">
        <f t="shared" si="14"/>
        <v>0</v>
      </c>
      <c r="O83" s="651"/>
    </row>
    <row r="84" spans="1:15" ht="14.25" customHeight="1" thickTop="1">
      <c r="A84" s="178" t="s">
        <v>525</v>
      </c>
      <c r="B84" s="126"/>
      <c r="C84" s="257"/>
      <c r="D84" s="779"/>
      <c r="E84" s="361"/>
      <c r="F84" s="126"/>
      <c r="G84" s="126"/>
      <c r="H84" s="126"/>
      <c r="I84" s="126"/>
      <c r="J84" s="126"/>
      <c r="K84" s="126"/>
      <c r="L84" s="126"/>
      <c r="M84" s="126"/>
      <c r="N84" s="126"/>
      <c r="O84" s="128"/>
    </row>
    <row r="85" spans="1:15" ht="29.25" customHeight="1">
      <c r="A85" s="749">
        <v>115</v>
      </c>
      <c r="B85" s="384" t="s">
        <v>1412</v>
      </c>
      <c r="C85" s="396" t="s">
        <v>1413</v>
      </c>
      <c r="D85" s="447" t="s">
        <v>492</v>
      </c>
      <c r="E85" s="353">
        <v>15</v>
      </c>
      <c r="F85" s="384">
        <v>1537</v>
      </c>
      <c r="G85" s="384">
        <v>0</v>
      </c>
      <c r="H85" s="384">
        <v>0</v>
      </c>
      <c r="I85" s="384">
        <v>0</v>
      </c>
      <c r="J85" s="384">
        <v>0</v>
      </c>
      <c r="K85" s="384">
        <v>113</v>
      </c>
      <c r="L85" s="384">
        <v>0</v>
      </c>
      <c r="M85" s="384">
        <v>0</v>
      </c>
      <c r="N85" s="140">
        <f>F85+G85+H85+I85-J85+K85-L85-M85</f>
        <v>1650</v>
      </c>
      <c r="O85" s="133"/>
    </row>
    <row r="86" spans="1:15" ht="29.25" customHeight="1">
      <c r="A86" s="749">
        <v>146</v>
      </c>
      <c r="B86" s="384" t="s">
        <v>812</v>
      </c>
      <c r="C86" s="396" t="s">
        <v>813</v>
      </c>
      <c r="D86" s="447" t="s">
        <v>526</v>
      </c>
      <c r="E86" s="353">
        <v>15</v>
      </c>
      <c r="F86" s="384">
        <v>2396</v>
      </c>
      <c r="G86" s="384">
        <v>0</v>
      </c>
      <c r="H86" s="384">
        <v>0</v>
      </c>
      <c r="I86" s="384">
        <v>0</v>
      </c>
      <c r="J86" s="384">
        <v>0</v>
      </c>
      <c r="K86" s="384">
        <v>4</v>
      </c>
      <c r="L86" s="384">
        <v>0</v>
      </c>
      <c r="M86" s="384">
        <v>0</v>
      </c>
      <c r="N86" s="140">
        <f>F86+G86+H86+I86-J86+K86-L86-M86</f>
        <v>2400</v>
      </c>
      <c r="O86" s="133"/>
    </row>
    <row r="87" spans="1:15" ht="12" customHeight="1">
      <c r="A87" s="648" t="s">
        <v>70</v>
      </c>
      <c r="B87" s="736"/>
      <c r="C87" s="649"/>
      <c r="D87" s="737"/>
      <c r="E87" s="650"/>
      <c r="F87" s="587">
        <f aca="true" t="shared" si="15" ref="F87:N87">SUM(F85:F86)</f>
        <v>3933</v>
      </c>
      <c r="G87" s="587">
        <f t="shared" si="15"/>
        <v>0</v>
      </c>
      <c r="H87" s="587">
        <f t="shared" si="15"/>
        <v>0</v>
      </c>
      <c r="I87" s="587">
        <f t="shared" si="15"/>
        <v>0</v>
      </c>
      <c r="J87" s="587">
        <f t="shared" si="15"/>
        <v>0</v>
      </c>
      <c r="K87" s="587">
        <f t="shared" si="15"/>
        <v>117</v>
      </c>
      <c r="L87" s="587">
        <f t="shared" si="15"/>
        <v>0</v>
      </c>
      <c r="M87" s="587">
        <f t="shared" si="15"/>
        <v>0</v>
      </c>
      <c r="N87" s="587">
        <f t="shared" si="15"/>
        <v>4050</v>
      </c>
      <c r="O87" s="651"/>
    </row>
    <row r="88" spans="1:15" ht="13.5" customHeight="1">
      <c r="A88" s="179" t="s">
        <v>839</v>
      </c>
      <c r="B88" s="221"/>
      <c r="C88" s="135"/>
      <c r="D88" s="448"/>
      <c r="E88" s="354"/>
      <c r="F88" s="221"/>
      <c r="G88" s="221"/>
      <c r="H88" s="221"/>
      <c r="I88" s="221"/>
      <c r="J88" s="221"/>
      <c r="K88" s="221"/>
      <c r="L88" s="221"/>
      <c r="M88" s="221"/>
      <c r="N88" s="221"/>
      <c r="O88" s="136"/>
    </row>
    <row r="89" spans="1:15" ht="29.25" customHeight="1">
      <c r="A89" s="749">
        <v>147</v>
      </c>
      <c r="B89" s="384" t="s">
        <v>943</v>
      </c>
      <c r="C89" s="396" t="s">
        <v>944</v>
      </c>
      <c r="D89" s="447" t="s">
        <v>945</v>
      </c>
      <c r="E89" s="353">
        <v>15</v>
      </c>
      <c r="F89" s="384">
        <v>2452</v>
      </c>
      <c r="G89" s="384">
        <v>0</v>
      </c>
      <c r="H89" s="384">
        <v>0</v>
      </c>
      <c r="I89" s="384">
        <v>0</v>
      </c>
      <c r="J89" s="384">
        <v>2</v>
      </c>
      <c r="K89" s="384">
        <v>0</v>
      </c>
      <c r="L89" s="384">
        <v>0</v>
      </c>
      <c r="M89" s="384">
        <v>0</v>
      </c>
      <c r="N89" s="140">
        <f>F89+G89+H89+I89-J89+K89-L89-M89</f>
        <v>2450</v>
      </c>
      <c r="O89" s="133"/>
    </row>
    <row r="90" spans="1:15" ht="29.25" customHeight="1">
      <c r="A90" s="749">
        <v>148</v>
      </c>
      <c r="B90" s="384" t="s">
        <v>946</v>
      </c>
      <c r="C90" s="396" t="s">
        <v>947</v>
      </c>
      <c r="D90" s="447" t="s">
        <v>948</v>
      </c>
      <c r="E90" s="353">
        <v>15</v>
      </c>
      <c r="F90" s="384">
        <v>842</v>
      </c>
      <c r="G90" s="384">
        <v>0</v>
      </c>
      <c r="H90" s="384">
        <v>0</v>
      </c>
      <c r="I90" s="384">
        <v>0</v>
      </c>
      <c r="J90" s="384">
        <v>0</v>
      </c>
      <c r="K90" s="384">
        <v>158</v>
      </c>
      <c r="L90" s="384">
        <v>0</v>
      </c>
      <c r="M90" s="384">
        <v>0</v>
      </c>
      <c r="N90" s="140">
        <f>F90+G90+H90+I90-J90+K90-L90-M90</f>
        <v>1000</v>
      </c>
      <c r="O90" s="133"/>
    </row>
    <row r="91" spans="1:15" ht="29.25" customHeight="1">
      <c r="A91" s="749">
        <v>244</v>
      </c>
      <c r="B91" s="384" t="s">
        <v>840</v>
      </c>
      <c r="C91" s="396" t="s">
        <v>841</v>
      </c>
      <c r="D91" s="447" t="s">
        <v>526</v>
      </c>
      <c r="E91" s="353">
        <v>15</v>
      </c>
      <c r="F91" s="384">
        <v>1376</v>
      </c>
      <c r="G91" s="384">
        <v>0</v>
      </c>
      <c r="H91" s="384">
        <v>0</v>
      </c>
      <c r="I91" s="384">
        <v>0</v>
      </c>
      <c r="J91" s="384">
        <v>0</v>
      </c>
      <c r="K91" s="384">
        <v>124</v>
      </c>
      <c r="L91" s="384">
        <v>0</v>
      </c>
      <c r="M91" s="384">
        <v>0</v>
      </c>
      <c r="N91" s="140">
        <f>F91+G91+H91+I91-J91+K91-L91-M91</f>
        <v>1500</v>
      </c>
      <c r="O91" s="133"/>
    </row>
    <row r="92" spans="1:15" ht="29.25" customHeight="1">
      <c r="A92" s="749">
        <v>275</v>
      </c>
      <c r="B92" s="384" t="s">
        <v>949</v>
      </c>
      <c r="C92" s="396" t="s">
        <v>950</v>
      </c>
      <c r="D92" s="447" t="s">
        <v>951</v>
      </c>
      <c r="E92" s="353">
        <v>15</v>
      </c>
      <c r="F92" s="384">
        <v>2396</v>
      </c>
      <c r="G92" s="384">
        <v>0</v>
      </c>
      <c r="H92" s="384">
        <v>0</v>
      </c>
      <c r="I92" s="384">
        <v>0</v>
      </c>
      <c r="J92" s="384">
        <v>0</v>
      </c>
      <c r="K92" s="384">
        <v>4</v>
      </c>
      <c r="L92" s="384">
        <v>0</v>
      </c>
      <c r="M92" s="384">
        <v>0</v>
      </c>
      <c r="N92" s="140">
        <f>F92+G92+H92+I92-J92+K92-L92-M92</f>
        <v>2400</v>
      </c>
      <c r="O92" s="133"/>
    </row>
    <row r="93" spans="1:15" ht="12" customHeight="1">
      <c r="A93" s="648" t="s">
        <v>70</v>
      </c>
      <c r="B93" s="736"/>
      <c r="C93" s="649"/>
      <c r="D93" s="737"/>
      <c r="E93" s="650"/>
      <c r="F93" s="587">
        <f>SUM(F89:F92)</f>
        <v>7066</v>
      </c>
      <c r="G93" s="587">
        <f aca="true" t="shared" si="16" ref="G93:N93">SUM(G89:G92)</f>
        <v>0</v>
      </c>
      <c r="H93" s="587">
        <f t="shared" si="16"/>
        <v>0</v>
      </c>
      <c r="I93" s="587">
        <f t="shared" si="16"/>
        <v>0</v>
      </c>
      <c r="J93" s="587">
        <f t="shared" si="16"/>
        <v>2</v>
      </c>
      <c r="K93" s="587">
        <f t="shared" si="16"/>
        <v>286</v>
      </c>
      <c r="L93" s="587">
        <f t="shared" si="16"/>
        <v>0</v>
      </c>
      <c r="M93" s="587">
        <f t="shared" si="16"/>
        <v>0</v>
      </c>
      <c r="N93" s="587">
        <f t="shared" si="16"/>
        <v>7350</v>
      </c>
      <c r="O93" s="651"/>
    </row>
    <row r="94" spans="1:15" ht="13.5" customHeight="1">
      <c r="A94" s="179" t="s">
        <v>96</v>
      </c>
      <c r="B94" s="221"/>
      <c r="C94" s="399"/>
      <c r="D94" s="135"/>
      <c r="E94" s="354"/>
      <c r="F94" s="221"/>
      <c r="G94" s="221"/>
      <c r="H94" s="221"/>
      <c r="I94" s="221"/>
      <c r="J94" s="221"/>
      <c r="K94" s="221"/>
      <c r="L94" s="221"/>
      <c r="M94" s="221"/>
      <c r="N94" s="221"/>
      <c r="O94" s="136"/>
    </row>
    <row r="95" spans="1:15" ht="29.25" customHeight="1">
      <c r="A95" s="749">
        <v>48</v>
      </c>
      <c r="B95" s="384" t="s">
        <v>1286</v>
      </c>
      <c r="C95" s="494" t="s">
        <v>1287</v>
      </c>
      <c r="D95" s="495" t="s">
        <v>1288</v>
      </c>
      <c r="E95" s="496">
        <v>15</v>
      </c>
      <c r="F95" s="555">
        <v>1590</v>
      </c>
      <c r="G95" s="555">
        <v>0</v>
      </c>
      <c r="H95" s="555">
        <v>0</v>
      </c>
      <c r="I95" s="555">
        <v>0</v>
      </c>
      <c r="J95" s="555">
        <v>0</v>
      </c>
      <c r="K95" s="555">
        <v>110</v>
      </c>
      <c r="L95" s="555">
        <v>400</v>
      </c>
      <c r="M95" s="555">
        <v>0</v>
      </c>
      <c r="N95" s="140">
        <f>F95+G95+H95+I95-J95+K95-L95-M95</f>
        <v>1300</v>
      </c>
      <c r="O95" s="133"/>
    </row>
    <row r="96" spans="1:15" ht="12" customHeight="1">
      <c r="A96" s="583" t="s">
        <v>70</v>
      </c>
      <c r="B96" s="780"/>
      <c r="C96" s="781"/>
      <c r="D96" s="782"/>
      <c r="E96" s="783"/>
      <c r="F96" s="784">
        <f aca="true" t="shared" si="17" ref="F96:K96">SUM(F95:F95)</f>
        <v>1590</v>
      </c>
      <c r="G96" s="784">
        <f t="shared" si="17"/>
        <v>0</v>
      </c>
      <c r="H96" s="784">
        <f t="shared" si="17"/>
        <v>0</v>
      </c>
      <c r="I96" s="784">
        <f t="shared" si="17"/>
        <v>0</v>
      </c>
      <c r="J96" s="784">
        <f t="shared" si="17"/>
        <v>0</v>
      </c>
      <c r="K96" s="784">
        <f t="shared" si="17"/>
        <v>110</v>
      </c>
      <c r="L96" s="784">
        <f>SUM(L95:L95)</f>
        <v>400</v>
      </c>
      <c r="M96" s="784">
        <f>SUM(M95:M95)</f>
        <v>0</v>
      </c>
      <c r="N96" s="784">
        <f>SUM(N95:N95)</f>
        <v>1300</v>
      </c>
      <c r="O96" s="651"/>
    </row>
    <row r="97" spans="1:15" ht="12.75" customHeight="1">
      <c r="A97" s="179" t="s">
        <v>97</v>
      </c>
      <c r="B97" s="221"/>
      <c r="C97" s="135"/>
      <c r="D97" s="448"/>
      <c r="E97" s="354"/>
      <c r="F97" s="221"/>
      <c r="G97" s="221"/>
      <c r="H97" s="221"/>
      <c r="I97" s="221"/>
      <c r="J97" s="221"/>
      <c r="K97" s="221"/>
      <c r="L97" s="221"/>
      <c r="M97" s="221"/>
      <c r="N97" s="221"/>
      <c r="O97" s="136"/>
    </row>
    <row r="98" spans="1:15" ht="29.25" customHeight="1">
      <c r="A98" s="749">
        <v>82</v>
      </c>
      <c r="B98" s="384" t="s">
        <v>952</v>
      </c>
      <c r="C98" s="396" t="s">
        <v>954</v>
      </c>
      <c r="D98" s="447" t="s">
        <v>953</v>
      </c>
      <c r="E98" s="353">
        <v>15</v>
      </c>
      <c r="F98" s="132">
        <v>961</v>
      </c>
      <c r="G98" s="132">
        <v>0</v>
      </c>
      <c r="H98" s="132">
        <v>0</v>
      </c>
      <c r="I98" s="132">
        <v>0</v>
      </c>
      <c r="J98" s="132">
        <v>0</v>
      </c>
      <c r="K98" s="132">
        <v>150</v>
      </c>
      <c r="L98" s="132">
        <v>0</v>
      </c>
      <c r="M98" s="132">
        <v>0</v>
      </c>
      <c r="N98" s="140">
        <f>F98+G98+H98+I98-J98+K98-L98-M98</f>
        <v>1111</v>
      </c>
      <c r="O98" s="133"/>
    </row>
    <row r="99" spans="1:15" ht="29.25" customHeight="1">
      <c r="A99" s="770">
        <v>277</v>
      </c>
      <c r="B99" s="671" t="s">
        <v>955</v>
      </c>
      <c r="C99" s="435" t="s">
        <v>956</v>
      </c>
      <c r="D99" s="447" t="s">
        <v>953</v>
      </c>
      <c r="E99" s="393">
        <v>15</v>
      </c>
      <c r="F99" s="771">
        <v>1924</v>
      </c>
      <c r="G99" s="771">
        <v>0</v>
      </c>
      <c r="H99" s="771">
        <v>0</v>
      </c>
      <c r="I99" s="771">
        <v>0</v>
      </c>
      <c r="J99" s="771">
        <v>0</v>
      </c>
      <c r="K99" s="771">
        <v>77</v>
      </c>
      <c r="L99" s="771">
        <v>0</v>
      </c>
      <c r="M99" s="771">
        <v>0</v>
      </c>
      <c r="N99" s="140">
        <f>F99+G99+H99+I99-J99+K99-L99-M99</f>
        <v>2001</v>
      </c>
      <c r="O99" s="142"/>
    </row>
    <row r="100" spans="1:15" ht="12" customHeight="1">
      <c r="A100" s="660" t="s">
        <v>70</v>
      </c>
      <c r="B100" s="776"/>
      <c r="C100" s="662"/>
      <c r="D100" s="777"/>
      <c r="E100" s="663"/>
      <c r="F100" s="778">
        <f aca="true" t="shared" si="18" ref="F100:N100">SUM(F98:F99)</f>
        <v>2885</v>
      </c>
      <c r="G100" s="778">
        <f t="shared" si="18"/>
        <v>0</v>
      </c>
      <c r="H100" s="778">
        <f t="shared" si="18"/>
        <v>0</v>
      </c>
      <c r="I100" s="778">
        <f t="shared" si="18"/>
        <v>0</v>
      </c>
      <c r="J100" s="778">
        <f t="shared" si="18"/>
        <v>0</v>
      </c>
      <c r="K100" s="778">
        <f t="shared" si="18"/>
        <v>227</v>
      </c>
      <c r="L100" s="778">
        <f t="shared" si="18"/>
        <v>0</v>
      </c>
      <c r="M100" s="778">
        <f t="shared" si="18"/>
        <v>0</v>
      </c>
      <c r="N100" s="778">
        <f t="shared" si="18"/>
        <v>3112</v>
      </c>
      <c r="O100" s="665"/>
    </row>
    <row r="101" spans="1:15" ht="13.5" customHeight="1">
      <c r="A101" s="179" t="s">
        <v>98</v>
      </c>
      <c r="B101" s="221"/>
      <c r="C101" s="399"/>
      <c r="D101" s="135"/>
      <c r="E101" s="354"/>
      <c r="F101" s="221"/>
      <c r="G101" s="221"/>
      <c r="H101" s="221"/>
      <c r="I101" s="221"/>
      <c r="J101" s="221"/>
      <c r="K101" s="221"/>
      <c r="L101" s="221"/>
      <c r="M101" s="221"/>
      <c r="N101" s="221"/>
      <c r="O101" s="136"/>
    </row>
    <row r="102" spans="1:15" ht="29.25" customHeight="1">
      <c r="A102" s="749">
        <v>95</v>
      </c>
      <c r="B102" s="384" t="s">
        <v>1394</v>
      </c>
      <c r="C102" s="494" t="s">
        <v>958</v>
      </c>
      <c r="D102" s="775" t="s">
        <v>11</v>
      </c>
      <c r="E102" s="496">
        <v>15</v>
      </c>
      <c r="F102" s="555">
        <v>2396</v>
      </c>
      <c r="G102" s="555">
        <v>0</v>
      </c>
      <c r="H102" s="555">
        <v>0</v>
      </c>
      <c r="I102" s="555">
        <v>0</v>
      </c>
      <c r="J102" s="555">
        <v>0</v>
      </c>
      <c r="K102" s="555">
        <v>4</v>
      </c>
      <c r="L102" s="555">
        <v>0</v>
      </c>
      <c r="M102" s="555">
        <v>0</v>
      </c>
      <c r="N102" s="140">
        <f>F102+G102+H102+I102-J102+K102-L102-M102</f>
        <v>2400</v>
      </c>
      <c r="O102" s="133"/>
    </row>
    <row r="103" spans="1:15" ht="29.25" customHeight="1">
      <c r="A103" s="749">
        <v>149</v>
      </c>
      <c r="B103" s="384" t="s">
        <v>957</v>
      </c>
      <c r="C103" s="494" t="s">
        <v>958</v>
      </c>
      <c r="D103" s="775" t="s">
        <v>11</v>
      </c>
      <c r="E103" s="496">
        <v>15</v>
      </c>
      <c r="F103" s="555">
        <v>1638</v>
      </c>
      <c r="G103" s="555">
        <v>0</v>
      </c>
      <c r="H103" s="555">
        <v>0</v>
      </c>
      <c r="I103" s="555">
        <v>0</v>
      </c>
      <c r="J103" s="555">
        <v>0</v>
      </c>
      <c r="K103" s="555">
        <v>107</v>
      </c>
      <c r="L103" s="555">
        <v>0</v>
      </c>
      <c r="M103" s="555">
        <v>0</v>
      </c>
      <c r="N103" s="140">
        <f>F103+G103+H103+I103-J103+K103-L103-M103</f>
        <v>1745</v>
      </c>
      <c r="O103" s="133"/>
    </row>
    <row r="104" spans="1:15" ht="12" customHeight="1">
      <c r="A104" s="583" t="s">
        <v>70</v>
      </c>
      <c r="B104" s="780"/>
      <c r="C104" s="781"/>
      <c r="D104" s="782"/>
      <c r="E104" s="783"/>
      <c r="F104" s="784">
        <f>SUM(F102:F103)</f>
        <v>4034</v>
      </c>
      <c r="G104" s="784">
        <f aca="true" t="shared" si="19" ref="G104:N104">SUM(G102:G103)</f>
        <v>0</v>
      </c>
      <c r="H104" s="784">
        <f t="shared" si="19"/>
        <v>0</v>
      </c>
      <c r="I104" s="784">
        <f t="shared" si="19"/>
        <v>0</v>
      </c>
      <c r="J104" s="784">
        <f t="shared" si="19"/>
        <v>0</v>
      </c>
      <c r="K104" s="784">
        <f t="shared" si="19"/>
        <v>111</v>
      </c>
      <c r="L104" s="784">
        <f t="shared" si="19"/>
        <v>0</v>
      </c>
      <c r="M104" s="784">
        <f t="shared" si="19"/>
        <v>0</v>
      </c>
      <c r="N104" s="784">
        <f t="shared" si="19"/>
        <v>4145</v>
      </c>
      <c r="O104" s="651"/>
    </row>
    <row r="105" spans="1:15" ht="12" customHeight="1">
      <c r="A105" s="179" t="s">
        <v>102</v>
      </c>
      <c r="B105" s="221"/>
      <c r="C105" s="399"/>
      <c r="D105" s="135"/>
      <c r="E105" s="354"/>
      <c r="F105" s="221"/>
      <c r="G105" s="221"/>
      <c r="H105" s="221"/>
      <c r="I105" s="221"/>
      <c r="J105" s="221"/>
      <c r="K105" s="221"/>
      <c r="L105" s="221"/>
      <c r="M105" s="221"/>
      <c r="N105" s="221"/>
      <c r="O105" s="136"/>
    </row>
    <row r="106" spans="1:15" ht="29.25" customHeight="1">
      <c r="A106" s="749">
        <v>116</v>
      </c>
      <c r="B106" s="384" t="s">
        <v>1414</v>
      </c>
      <c r="C106" s="494" t="s">
        <v>1415</v>
      </c>
      <c r="D106" s="775" t="s">
        <v>11</v>
      </c>
      <c r="E106" s="496">
        <v>15</v>
      </c>
      <c r="F106" s="555">
        <v>842</v>
      </c>
      <c r="G106" s="555">
        <v>0</v>
      </c>
      <c r="H106" s="555">
        <v>0</v>
      </c>
      <c r="I106" s="555">
        <v>0</v>
      </c>
      <c r="J106" s="555">
        <v>0</v>
      </c>
      <c r="K106" s="555">
        <v>158</v>
      </c>
      <c r="L106" s="555">
        <v>0</v>
      </c>
      <c r="M106" s="555">
        <v>0</v>
      </c>
      <c r="N106" s="140">
        <f>F106+G106+H106+I106-J106+K106-L106-M106</f>
        <v>1000</v>
      </c>
      <c r="O106" s="133"/>
    </row>
    <row r="107" spans="1:15" ht="12" customHeight="1">
      <c r="A107" s="583" t="s">
        <v>70</v>
      </c>
      <c r="B107" s="780"/>
      <c r="C107" s="781"/>
      <c r="D107" s="782"/>
      <c r="E107" s="783"/>
      <c r="F107" s="784">
        <f aca="true" t="shared" si="20" ref="F107:N107">SUM(F106:F106)</f>
        <v>842</v>
      </c>
      <c r="G107" s="784">
        <f t="shared" si="20"/>
        <v>0</v>
      </c>
      <c r="H107" s="784">
        <f t="shared" si="20"/>
        <v>0</v>
      </c>
      <c r="I107" s="784">
        <f t="shared" si="20"/>
        <v>0</v>
      </c>
      <c r="J107" s="784">
        <f t="shared" si="20"/>
        <v>0</v>
      </c>
      <c r="K107" s="784">
        <f t="shared" si="20"/>
        <v>158</v>
      </c>
      <c r="L107" s="784">
        <f t="shared" si="20"/>
        <v>0</v>
      </c>
      <c r="M107" s="784">
        <f t="shared" si="20"/>
        <v>0</v>
      </c>
      <c r="N107" s="784">
        <f t="shared" si="20"/>
        <v>1000</v>
      </c>
      <c r="O107" s="651"/>
    </row>
    <row r="108" spans="1:18" s="103" customFormat="1" ht="16.5" customHeight="1">
      <c r="A108" s="227"/>
      <c r="B108" s="752" t="s">
        <v>31</v>
      </c>
      <c r="C108" s="230"/>
      <c r="D108" s="230"/>
      <c r="E108" s="356"/>
      <c r="F108" s="251">
        <f aca="true" t="shared" si="21" ref="F108:N108">F83+F87+F93+F96+F100+F104+F107</f>
        <v>20350</v>
      </c>
      <c r="G108" s="251">
        <f t="shared" si="21"/>
        <v>0</v>
      </c>
      <c r="H108" s="251">
        <f t="shared" si="21"/>
        <v>0</v>
      </c>
      <c r="I108" s="251">
        <f t="shared" si="21"/>
        <v>0</v>
      </c>
      <c r="J108" s="251">
        <f t="shared" si="21"/>
        <v>2</v>
      </c>
      <c r="K108" s="251">
        <f t="shared" si="21"/>
        <v>1009</v>
      </c>
      <c r="L108" s="251">
        <f t="shared" si="21"/>
        <v>400</v>
      </c>
      <c r="M108" s="251">
        <f t="shared" si="21"/>
        <v>0</v>
      </c>
      <c r="N108" s="251">
        <f t="shared" si="21"/>
        <v>20957</v>
      </c>
      <c r="O108" s="252"/>
      <c r="P108" s="106"/>
      <c r="Q108" s="106"/>
      <c r="R108" s="106"/>
    </row>
    <row r="109" spans="1:18" s="103" customFormat="1" ht="18" customHeight="1">
      <c r="A109" s="451"/>
      <c r="B109" s="452"/>
      <c r="C109" s="452"/>
      <c r="D109" s="452" t="s">
        <v>540</v>
      </c>
      <c r="F109" s="453"/>
      <c r="G109" s="452"/>
      <c r="H109" s="452"/>
      <c r="J109" s="466" t="s">
        <v>541</v>
      </c>
      <c r="K109" s="452"/>
      <c r="L109" s="452"/>
      <c r="N109" s="452" t="s">
        <v>541</v>
      </c>
      <c r="O109" s="454"/>
      <c r="P109" s="106"/>
      <c r="Q109" s="106"/>
      <c r="R109" s="106"/>
    </row>
    <row r="110" spans="1:18" s="103" customFormat="1" ht="16.5" customHeight="1">
      <c r="A110" s="451" t="s">
        <v>549</v>
      </c>
      <c r="B110" s="452"/>
      <c r="C110" s="452"/>
      <c r="D110" s="457" t="s">
        <v>829</v>
      </c>
      <c r="E110" s="452"/>
      <c r="F110" s="453"/>
      <c r="G110" s="452"/>
      <c r="H110" s="452"/>
      <c r="J110" s="457" t="s">
        <v>629</v>
      </c>
      <c r="K110" s="452"/>
      <c r="L110" s="451"/>
      <c r="M110" s="452" t="s">
        <v>630</v>
      </c>
      <c r="N110" s="452"/>
      <c r="O110" s="455"/>
      <c r="P110" s="106"/>
      <c r="Q110" s="106"/>
      <c r="R110" s="106"/>
    </row>
    <row r="111" spans="1:18" s="103" customFormat="1" ht="12.75" customHeight="1">
      <c r="A111" s="451"/>
      <c r="B111" s="452"/>
      <c r="C111" s="452"/>
      <c r="D111" s="457" t="s">
        <v>830</v>
      </c>
      <c r="E111" s="452"/>
      <c r="F111" s="453"/>
      <c r="G111" s="452"/>
      <c r="H111" s="452"/>
      <c r="J111" s="456" t="s">
        <v>538</v>
      </c>
      <c r="K111" s="452"/>
      <c r="L111" s="452"/>
      <c r="M111" s="452" t="s">
        <v>539</v>
      </c>
      <c r="N111" s="452"/>
      <c r="O111" s="454"/>
      <c r="P111" s="106"/>
      <c r="Q111" s="106"/>
      <c r="R111" s="106"/>
    </row>
    <row r="112" spans="1:15" ht="33.75">
      <c r="A112" s="3" t="s">
        <v>0</v>
      </c>
      <c r="B112" s="20"/>
      <c r="C112" s="4"/>
      <c r="D112" s="93" t="s">
        <v>69</v>
      </c>
      <c r="E112" s="327"/>
      <c r="F112" s="55"/>
      <c r="G112" s="4"/>
      <c r="H112" s="4"/>
      <c r="I112" s="4"/>
      <c r="J112" s="4"/>
      <c r="K112" s="4"/>
      <c r="L112" s="5"/>
      <c r="M112" s="4"/>
      <c r="N112" s="4"/>
      <c r="O112" s="27"/>
    </row>
    <row r="113" spans="1:15" ht="18.75">
      <c r="A113" s="6"/>
      <c r="B113" s="97" t="s">
        <v>20</v>
      </c>
      <c r="C113" s="7"/>
      <c r="D113" s="7"/>
      <c r="E113" s="317"/>
      <c r="F113" s="7"/>
      <c r="G113" s="7"/>
      <c r="H113" s="7"/>
      <c r="I113" s="8"/>
      <c r="J113" s="7"/>
      <c r="K113" s="7"/>
      <c r="L113" s="9"/>
      <c r="M113" s="7"/>
      <c r="N113" s="7"/>
      <c r="O113" s="402" t="s">
        <v>1265</v>
      </c>
    </row>
    <row r="114" spans="1:15" ht="24.75">
      <c r="A114" s="10"/>
      <c r="B114" s="44"/>
      <c r="C114" s="11"/>
      <c r="D114" s="95" t="s">
        <v>1462</v>
      </c>
      <c r="E114" s="318"/>
      <c r="F114" s="12"/>
      <c r="G114" s="12"/>
      <c r="H114" s="12"/>
      <c r="I114" s="12"/>
      <c r="J114" s="12"/>
      <c r="K114" s="12"/>
      <c r="L114" s="13"/>
      <c r="M114" s="12"/>
      <c r="N114" s="12"/>
      <c r="O114" s="28"/>
    </row>
    <row r="115" spans="1:18" s="64" customFormat="1" ht="35.25" customHeight="1" thickBot="1">
      <c r="A115" s="46" t="s">
        <v>501</v>
      </c>
      <c r="B115" s="62" t="s">
        <v>502</v>
      </c>
      <c r="C115" s="62" t="s">
        <v>1</v>
      </c>
      <c r="D115" s="62" t="s">
        <v>500</v>
      </c>
      <c r="E115" s="339" t="s">
        <v>511</v>
      </c>
      <c r="F115" s="26" t="s">
        <v>497</v>
      </c>
      <c r="G115" s="26" t="s">
        <v>498</v>
      </c>
      <c r="H115" s="26" t="s">
        <v>33</v>
      </c>
      <c r="I115" s="26" t="s">
        <v>403</v>
      </c>
      <c r="J115" s="26" t="s">
        <v>17</v>
      </c>
      <c r="K115" s="26" t="s">
        <v>18</v>
      </c>
      <c r="L115" s="26" t="s">
        <v>507</v>
      </c>
      <c r="M115" s="26" t="s">
        <v>30</v>
      </c>
      <c r="N115" s="26" t="s">
        <v>29</v>
      </c>
      <c r="O115" s="63" t="s">
        <v>19</v>
      </c>
      <c r="P115" s="1064"/>
      <c r="Q115" s="1064"/>
      <c r="R115" s="1064"/>
    </row>
    <row r="116" spans="1:15" ht="21" customHeight="1" thickTop="1">
      <c r="A116" s="100" t="s">
        <v>1429</v>
      </c>
      <c r="B116" s="79"/>
      <c r="C116" s="81"/>
      <c r="D116" s="82"/>
      <c r="E116" s="343"/>
      <c r="F116" s="79"/>
      <c r="G116" s="79"/>
      <c r="H116" s="79"/>
      <c r="I116" s="79"/>
      <c r="J116" s="79"/>
      <c r="K116" s="79"/>
      <c r="L116" s="79"/>
      <c r="M116" s="79"/>
      <c r="N116" s="79"/>
      <c r="O116" s="76"/>
    </row>
    <row r="117" spans="1:15" ht="42" customHeight="1">
      <c r="A117" s="15">
        <v>64</v>
      </c>
      <c r="B117" s="59" t="s">
        <v>1348</v>
      </c>
      <c r="C117" s="43" t="s">
        <v>1349</v>
      </c>
      <c r="D117" s="446" t="s">
        <v>1430</v>
      </c>
      <c r="E117" s="350">
        <v>15</v>
      </c>
      <c r="F117" s="59">
        <v>6934</v>
      </c>
      <c r="G117" s="59">
        <v>0</v>
      </c>
      <c r="H117" s="59">
        <v>0</v>
      </c>
      <c r="I117" s="59">
        <v>0</v>
      </c>
      <c r="J117" s="59">
        <v>934</v>
      </c>
      <c r="K117" s="59">
        <v>0</v>
      </c>
      <c r="L117" s="59">
        <v>0</v>
      </c>
      <c r="M117" s="59">
        <v>0</v>
      </c>
      <c r="N117" s="59">
        <f>F117+G117+H117+I117-J117+K117-L117-M117</f>
        <v>6000</v>
      </c>
      <c r="O117" s="29"/>
    </row>
    <row r="118" spans="1:15" ht="16.5" customHeight="1">
      <c r="A118" s="611" t="s">
        <v>70</v>
      </c>
      <c r="B118" s="612"/>
      <c r="C118" s="616"/>
      <c r="D118" s="635"/>
      <c r="E118" s="636"/>
      <c r="F118" s="637">
        <f>F117</f>
        <v>6934</v>
      </c>
      <c r="G118" s="637">
        <f aca="true" t="shared" si="22" ref="G118:N118">G117</f>
        <v>0</v>
      </c>
      <c r="H118" s="637">
        <f t="shared" si="22"/>
        <v>0</v>
      </c>
      <c r="I118" s="637">
        <f t="shared" si="22"/>
        <v>0</v>
      </c>
      <c r="J118" s="637">
        <f t="shared" si="22"/>
        <v>934</v>
      </c>
      <c r="K118" s="637">
        <f t="shared" si="22"/>
        <v>0</v>
      </c>
      <c r="L118" s="637">
        <f t="shared" si="22"/>
        <v>0</v>
      </c>
      <c r="M118" s="637">
        <f t="shared" si="22"/>
        <v>0</v>
      </c>
      <c r="N118" s="637">
        <f t="shared" si="22"/>
        <v>6000</v>
      </c>
      <c r="O118" s="609"/>
    </row>
    <row r="119" spans="1:15" ht="21" customHeight="1">
      <c r="A119" s="100" t="s">
        <v>5</v>
      </c>
      <c r="B119" s="79"/>
      <c r="C119" s="81"/>
      <c r="D119" s="82"/>
      <c r="E119" s="343"/>
      <c r="F119" s="79"/>
      <c r="G119" s="79"/>
      <c r="H119" s="79"/>
      <c r="I119" s="79"/>
      <c r="J119" s="79"/>
      <c r="K119" s="79"/>
      <c r="L119" s="79"/>
      <c r="M119" s="79"/>
      <c r="N119" s="79"/>
      <c r="O119" s="76"/>
    </row>
    <row r="120" spans="1:15" ht="39" customHeight="1">
      <c r="A120" s="15">
        <v>251</v>
      </c>
      <c r="B120" s="746" t="s">
        <v>882</v>
      </c>
      <c r="C120" s="43" t="s">
        <v>924</v>
      </c>
      <c r="D120" s="410" t="s">
        <v>54</v>
      </c>
      <c r="E120" s="377">
        <v>15</v>
      </c>
      <c r="F120" s="65">
        <v>4420</v>
      </c>
      <c r="G120" s="65">
        <v>0</v>
      </c>
      <c r="H120" s="65">
        <v>0</v>
      </c>
      <c r="I120" s="65">
        <v>0</v>
      </c>
      <c r="J120" s="65">
        <v>420</v>
      </c>
      <c r="K120" s="65">
        <v>0</v>
      </c>
      <c r="L120" s="65">
        <v>0</v>
      </c>
      <c r="M120" s="65">
        <v>0</v>
      </c>
      <c r="N120" s="59">
        <f>F120+G120+H120+I120-J120+K120-L120-M120</f>
        <v>4000</v>
      </c>
      <c r="O120" s="29"/>
    </row>
    <row r="121" spans="1:15" ht="16.5" customHeight="1">
      <c r="A121" s="611" t="s">
        <v>70</v>
      </c>
      <c r="B121" s="612"/>
      <c r="C121" s="616"/>
      <c r="D121" s="635"/>
      <c r="E121" s="636"/>
      <c r="F121" s="637">
        <f aca="true" t="shared" si="23" ref="F121:N121">SUM(F120:F120)</f>
        <v>4420</v>
      </c>
      <c r="G121" s="637">
        <f t="shared" si="23"/>
        <v>0</v>
      </c>
      <c r="H121" s="637">
        <f t="shared" si="23"/>
        <v>0</v>
      </c>
      <c r="I121" s="637">
        <f t="shared" si="23"/>
        <v>0</v>
      </c>
      <c r="J121" s="637">
        <f t="shared" si="23"/>
        <v>420</v>
      </c>
      <c r="K121" s="637">
        <f t="shared" si="23"/>
        <v>0</v>
      </c>
      <c r="L121" s="637">
        <f t="shared" si="23"/>
        <v>0</v>
      </c>
      <c r="M121" s="637">
        <f t="shared" si="23"/>
        <v>0</v>
      </c>
      <c r="N121" s="637">
        <f t="shared" si="23"/>
        <v>4000</v>
      </c>
      <c r="O121" s="609"/>
    </row>
    <row r="122" spans="1:15" ht="21" customHeight="1">
      <c r="A122" s="100" t="s">
        <v>37</v>
      </c>
      <c r="B122" s="79"/>
      <c r="C122" s="81"/>
      <c r="D122" s="82"/>
      <c r="E122" s="343"/>
      <c r="F122" s="79"/>
      <c r="G122" s="79"/>
      <c r="H122" s="79"/>
      <c r="I122" s="79"/>
      <c r="J122" s="79"/>
      <c r="K122" s="79"/>
      <c r="L122" s="79"/>
      <c r="M122" s="79"/>
      <c r="N122" s="79"/>
      <c r="O122" s="76"/>
    </row>
    <row r="123" spans="1:15" ht="39" customHeight="1">
      <c r="A123" s="15">
        <v>20</v>
      </c>
      <c r="B123" s="85" t="s">
        <v>39</v>
      </c>
      <c r="C123" s="36" t="s">
        <v>474</v>
      </c>
      <c r="D123" s="449" t="s">
        <v>40</v>
      </c>
      <c r="E123" s="377">
        <v>15</v>
      </c>
      <c r="F123" s="65">
        <v>3169</v>
      </c>
      <c r="G123" s="65">
        <v>0</v>
      </c>
      <c r="H123" s="65">
        <v>0</v>
      </c>
      <c r="I123" s="65">
        <v>0</v>
      </c>
      <c r="J123" s="65">
        <v>116</v>
      </c>
      <c r="K123" s="65">
        <v>0</v>
      </c>
      <c r="L123" s="65">
        <v>0</v>
      </c>
      <c r="M123" s="65">
        <v>0</v>
      </c>
      <c r="N123" s="59">
        <f>F123+G123+H123+I123-J123+K123-L123-M123</f>
        <v>3053</v>
      </c>
      <c r="O123" s="29"/>
    </row>
    <row r="124" spans="1:15" ht="39" customHeight="1">
      <c r="A124" s="15">
        <v>245</v>
      </c>
      <c r="B124" s="15" t="s">
        <v>845</v>
      </c>
      <c r="C124" s="43" t="s">
        <v>846</v>
      </c>
      <c r="D124" s="410" t="s">
        <v>308</v>
      </c>
      <c r="E124" s="377">
        <v>15</v>
      </c>
      <c r="F124" s="65">
        <v>2509</v>
      </c>
      <c r="G124" s="65">
        <v>0</v>
      </c>
      <c r="H124" s="65">
        <v>0</v>
      </c>
      <c r="I124" s="65">
        <v>0</v>
      </c>
      <c r="J124" s="65">
        <v>9</v>
      </c>
      <c r="K124" s="65">
        <v>0</v>
      </c>
      <c r="L124" s="65">
        <v>600</v>
      </c>
      <c r="M124" s="65">
        <v>0</v>
      </c>
      <c r="N124" s="59">
        <f>F124+G124+H124+I124-J124+K124-L124-M124</f>
        <v>1900</v>
      </c>
      <c r="O124" s="29"/>
    </row>
    <row r="125" spans="1:15" ht="16.5" customHeight="1">
      <c r="A125" s="611" t="s">
        <v>70</v>
      </c>
      <c r="B125" s="612"/>
      <c r="C125" s="616"/>
      <c r="D125" s="635"/>
      <c r="E125" s="636"/>
      <c r="F125" s="637">
        <f aca="true" t="shared" si="24" ref="F125:N125">SUM(F123:F124)</f>
        <v>5678</v>
      </c>
      <c r="G125" s="637">
        <f t="shared" si="24"/>
        <v>0</v>
      </c>
      <c r="H125" s="637">
        <f t="shared" si="24"/>
        <v>0</v>
      </c>
      <c r="I125" s="637">
        <f t="shared" si="24"/>
        <v>0</v>
      </c>
      <c r="J125" s="637">
        <f t="shared" si="24"/>
        <v>125</v>
      </c>
      <c r="K125" s="637">
        <f t="shared" si="24"/>
        <v>0</v>
      </c>
      <c r="L125" s="637">
        <f t="shared" si="24"/>
        <v>600</v>
      </c>
      <c r="M125" s="637">
        <f t="shared" si="24"/>
        <v>0</v>
      </c>
      <c r="N125" s="637">
        <f t="shared" si="24"/>
        <v>4953</v>
      </c>
      <c r="O125" s="609"/>
    </row>
    <row r="126" spans="1:15" ht="21.75" customHeight="1">
      <c r="A126" s="100" t="s">
        <v>396</v>
      </c>
      <c r="B126" s="79"/>
      <c r="C126" s="81"/>
      <c r="D126" s="82"/>
      <c r="E126" s="343"/>
      <c r="F126" s="79"/>
      <c r="G126" s="79"/>
      <c r="H126" s="79"/>
      <c r="I126" s="79"/>
      <c r="J126" s="79"/>
      <c r="K126" s="79"/>
      <c r="L126" s="79"/>
      <c r="M126" s="79"/>
      <c r="N126" s="79"/>
      <c r="O126" s="76"/>
    </row>
    <row r="127" spans="1:18" s="41" customFormat="1" ht="39" customHeight="1">
      <c r="A127" s="15">
        <v>44</v>
      </c>
      <c r="B127" s="59" t="s">
        <v>1252</v>
      </c>
      <c r="C127" s="43" t="s">
        <v>1253</v>
      </c>
      <c r="D127" s="410" t="s">
        <v>6</v>
      </c>
      <c r="E127" s="377">
        <v>15</v>
      </c>
      <c r="F127" s="65">
        <v>3221</v>
      </c>
      <c r="G127" s="65">
        <v>0</v>
      </c>
      <c r="H127" s="65">
        <v>0</v>
      </c>
      <c r="I127" s="65">
        <v>0</v>
      </c>
      <c r="J127" s="65">
        <v>121</v>
      </c>
      <c r="K127" s="65">
        <v>0</v>
      </c>
      <c r="L127" s="65">
        <v>0</v>
      </c>
      <c r="M127" s="65">
        <v>0</v>
      </c>
      <c r="N127" s="59">
        <f>F127+G127+H127+I127-J127+K127-L127-M127</f>
        <v>3100</v>
      </c>
      <c r="O127" s="104"/>
      <c r="P127" s="84"/>
      <c r="Q127" s="84"/>
      <c r="R127" s="84"/>
    </row>
    <row r="128" spans="1:18" s="41" customFormat="1" ht="39" customHeight="1">
      <c r="A128" s="15">
        <v>53</v>
      </c>
      <c r="B128" s="59" t="s">
        <v>1343</v>
      </c>
      <c r="C128" s="43" t="s">
        <v>1344</v>
      </c>
      <c r="D128" s="410" t="s">
        <v>6</v>
      </c>
      <c r="E128" s="377">
        <v>15</v>
      </c>
      <c r="F128" s="65">
        <v>3221</v>
      </c>
      <c r="G128" s="65">
        <v>0</v>
      </c>
      <c r="H128" s="65">
        <v>0</v>
      </c>
      <c r="I128" s="65">
        <v>0</v>
      </c>
      <c r="J128" s="65">
        <v>121</v>
      </c>
      <c r="K128" s="65">
        <v>0</v>
      </c>
      <c r="L128" s="65">
        <v>0</v>
      </c>
      <c r="M128" s="65">
        <v>0</v>
      </c>
      <c r="N128" s="59">
        <f>F128+G128+H128+I128-J128+K128-L128-M128</f>
        <v>3100</v>
      </c>
      <c r="O128" s="104"/>
      <c r="P128" s="84"/>
      <c r="Q128" s="84"/>
      <c r="R128" s="84"/>
    </row>
    <row r="129" spans="1:18" s="41" customFormat="1" ht="39" customHeight="1">
      <c r="A129" s="15">
        <v>229</v>
      </c>
      <c r="B129" s="59" t="s">
        <v>786</v>
      </c>
      <c r="C129" s="43" t="s">
        <v>810</v>
      </c>
      <c r="D129" s="410" t="s">
        <v>6</v>
      </c>
      <c r="E129" s="377">
        <v>15</v>
      </c>
      <c r="F129" s="65">
        <v>3221</v>
      </c>
      <c r="G129" s="65">
        <v>0</v>
      </c>
      <c r="H129" s="65">
        <v>0</v>
      </c>
      <c r="I129" s="65">
        <v>0</v>
      </c>
      <c r="J129" s="65">
        <v>121</v>
      </c>
      <c r="K129" s="65">
        <v>0</v>
      </c>
      <c r="L129" s="65">
        <v>0</v>
      </c>
      <c r="M129" s="65">
        <v>0</v>
      </c>
      <c r="N129" s="59">
        <f>F129+G129+H129+I129-J129+K129-L129-M129</f>
        <v>3100</v>
      </c>
      <c r="O129" s="104"/>
      <c r="P129" s="84"/>
      <c r="Q129" s="84"/>
      <c r="R129" s="84"/>
    </row>
    <row r="130" spans="1:18" s="41" customFormat="1" ht="39" customHeight="1">
      <c r="A130" s="15">
        <v>230</v>
      </c>
      <c r="B130" s="59" t="s">
        <v>787</v>
      </c>
      <c r="C130" s="43" t="s">
        <v>805</v>
      </c>
      <c r="D130" s="410" t="s">
        <v>6</v>
      </c>
      <c r="E130" s="377">
        <v>15</v>
      </c>
      <c r="F130" s="65">
        <v>3221</v>
      </c>
      <c r="G130" s="65">
        <v>0</v>
      </c>
      <c r="H130" s="65">
        <v>0</v>
      </c>
      <c r="I130" s="65">
        <v>0</v>
      </c>
      <c r="J130" s="65">
        <v>121</v>
      </c>
      <c r="K130" s="65">
        <v>0</v>
      </c>
      <c r="L130" s="65">
        <v>0</v>
      </c>
      <c r="M130" s="65">
        <v>0</v>
      </c>
      <c r="N130" s="59">
        <f>F130+G130+H130+I130-J130+K130-L130-M130</f>
        <v>3100</v>
      </c>
      <c r="O130" s="104"/>
      <c r="P130" s="84"/>
      <c r="Q130" s="84"/>
      <c r="R130" s="84"/>
    </row>
    <row r="131" spans="1:15" ht="16.5" customHeight="1">
      <c r="A131" s="611" t="s">
        <v>70</v>
      </c>
      <c r="B131" s="612"/>
      <c r="C131" s="616"/>
      <c r="D131" s="616"/>
      <c r="E131" s="636"/>
      <c r="F131" s="637">
        <f>SUM(F127:F130)</f>
        <v>12884</v>
      </c>
      <c r="G131" s="637">
        <f aca="true" t="shared" si="25" ref="G131:M131">SUM(G127:G130)</f>
        <v>0</v>
      </c>
      <c r="H131" s="637">
        <f t="shared" si="25"/>
        <v>0</v>
      </c>
      <c r="I131" s="637">
        <f>SUM(I127:I130)</f>
        <v>0</v>
      </c>
      <c r="J131" s="637">
        <f t="shared" si="25"/>
        <v>484</v>
      </c>
      <c r="K131" s="637">
        <f t="shared" si="25"/>
        <v>0</v>
      </c>
      <c r="L131" s="637">
        <f t="shared" si="25"/>
        <v>0</v>
      </c>
      <c r="M131" s="637">
        <f t="shared" si="25"/>
        <v>0</v>
      </c>
      <c r="N131" s="637">
        <f>SUM(N127:N130)</f>
        <v>12400</v>
      </c>
      <c r="O131" s="609"/>
    </row>
    <row r="132" spans="1:18" s="23" customFormat="1" ht="25.5" customHeight="1">
      <c r="A132" s="92"/>
      <c r="B132" s="52" t="s">
        <v>31</v>
      </c>
      <c r="C132" s="71"/>
      <c r="D132" s="71"/>
      <c r="E132" s="345"/>
      <c r="F132" s="71">
        <f aca="true" t="shared" si="26" ref="F132:N132">F118+F121+F125+F131</f>
        <v>29916</v>
      </c>
      <c r="G132" s="71">
        <f t="shared" si="26"/>
        <v>0</v>
      </c>
      <c r="H132" s="71">
        <f t="shared" si="26"/>
        <v>0</v>
      </c>
      <c r="I132" s="71">
        <f t="shared" si="26"/>
        <v>0</v>
      </c>
      <c r="J132" s="71">
        <f t="shared" si="26"/>
        <v>1963</v>
      </c>
      <c r="K132" s="71">
        <f t="shared" si="26"/>
        <v>0</v>
      </c>
      <c r="L132" s="71">
        <f t="shared" si="26"/>
        <v>600</v>
      </c>
      <c r="M132" s="71">
        <f t="shared" si="26"/>
        <v>0</v>
      </c>
      <c r="N132" s="71">
        <f t="shared" si="26"/>
        <v>27353</v>
      </c>
      <c r="O132" s="58"/>
      <c r="P132" s="1065"/>
      <c r="Q132" s="1065"/>
      <c r="R132" s="1065"/>
    </row>
    <row r="133" spans="1:14" ht="15" customHeight="1">
      <c r="A133" s="34"/>
      <c r="B133" s="35"/>
      <c r="C133" s="35"/>
      <c r="D133" s="35"/>
      <c r="E133" s="346"/>
      <c r="F133" s="35"/>
      <c r="G133" s="35"/>
      <c r="H133" s="35"/>
      <c r="I133" s="35"/>
      <c r="J133" s="35"/>
      <c r="K133" s="40"/>
      <c r="L133" s="35"/>
      <c r="M133" s="40"/>
      <c r="N133" s="35"/>
    </row>
    <row r="134" spans="1:18" s="103" customFormat="1" ht="18" customHeight="1">
      <c r="A134" s="451"/>
      <c r="B134" s="452"/>
      <c r="C134" s="452"/>
      <c r="D134" s="452" t="s">
        <v>540</v>
      </c>
      <c r="F134" s="453"/>
      <c r="G134" s="452"/>
      <c r="H134" s="452"/>
      <c r="J134" s="457" t="s">
        <v>541</v>
      </c>
      <c r="K134" s="452"/>
      <c r="L134" s="452"/>
      <c r="N134" s="452" t="s">
        <v>541</v>
      </c>
      <c r="O134" s="454"/>
      <c r="P134" s="106"/>
      <c r="Q134" s="106"/>
      <c r="R134" s="106"/>
    </row>
    <row r="135" spans="1:15" ht="18.75">
      <c r="A135" s="451" t="s">
        <v>549</v>
      </c>
      <c r="B135" s="452"/>
      <c r="C135" s="452"/>
      <c r="D135" s="457" t="s">
        <v>829</v>
      </c>
      <c r="E135" s="452"/>
      <c r="F135" s="453"/>
      <c r="G135" s="452"/>
      <c r="H135" s="452"/>
      <c r="J135" s="457" t="s">
        <v>629</v>
      </c>
      <c r="K135" s="452"/>
      <c r="L135" s="451"/>
      <c r="M135" s="452" t="s">
        <v>630</v>
      </c>
      <c r="N135" s="452"/>
      <c r="O135" s="455"/>
    </row>
    <row r="136" spans="1:15" ht="18.75">
      <c r="A136" s="451"/>
      <c r="B136" s="452"/>
      <c r="C136" s="452"/>
      <c r="D136" s="457" t="s">
        <v>830</v>
      </c>
      <c r="E136" s="452"/>
      <c r="F136" s="453"/>
      <c r="G136" s="452"/>
      <c r="H136" s="452"/>
      <c r="J136" s="456" t="s">
        <v>538</v>
      </c>
      <c r="K136" s="452"/>
      <c r="L136" s="452"/>
      <c r="M136" s="452" t="s">
        <v>539</v>
      </c>
      <c r="N136" s="452"/>
      <c r="O136" s="454"/>
    </row>
    <row r="137" spans="1:15" ht="33.75">
      <c r="A137" s="3" t="s">
        <v>0</v>
      </c>
      <c r="B137" s="33"/>
      <c r="C137" s="4"/>
      <c r="D137" s="94" t="s">
        <v>69</v>
      </c>
      <c r="E137" s="327"/>
      <c r="F137" s="4"/>
      <c r="G137" s="4"/>
      <c r="H137" s="4"/>
      <c r="I137" s="4"/>
      <c r="J137" s="4"/>
      <c r="K137" s="4"/>
      <c r="L137" s="5"/>
      <c r="M137" s="4"/>
      <c r="N137" s="4"/>
      <c r="O137" s="27"/>
    </row>
    <row r="138" spans="1:15" ht="27" customHeight="1">
      <c r="A138" s="6"/>
      <c r="B138" s="97" t="s">
        <v>21</v>
      </c>
      <c r="C138" s="7"/>
      <c r="D138" s="7"/>
      <c r="E138" s="317"/>
      <c r="F138" s="7"/>
      <c r="G138" s="7"/>
      <c r="H138" s="7"/>
      <c r="I138" s="8"/>
      <c r="J138" s="7"/>
      <c r="K138" s="7"/>
      <c r="L138" s="9"/>
      <c r="M138" s="7"/>
      <c r="N138" s="7"/>
      <c r="O138" s="402" t="s">
        <v>1266</v>
      </c>
    </row>
    <row r="139" spans="1:15" ht="24.75">
      <c r="A139" s="10"/>
      <c r="B139" s="11"/>
      <c r="C139" s="11"/>
      <c r="D139" s="95" t="s">
        <v>1462</v>
      </c>
      <c r="E139" s="318"/>
      <c r="F139" s="12"/>
      <c r="G139" s="12"/>
      <c r="H139" s="12"/>
      <c r="I139" s="12"/>
      <c r="J139" s="12"/>
      <c r="K139" s="12"/>
      <c r="L139" s="13"/>
      <c r="M139" s="12"/>
      <c r="N139" s="12"/>
      <c r="O139" s="28"/>
    </row>
    <row r="140" spans="1:18" s="64" customFormat="1" ht="38.25" customHeight="1" thickBot="1">
      <c r="A140" s="313" t="s">
        <v>501</v>
      </c>
      <c r="B140" s="62" t="s">
        <v>502</v>
      </c>
      <c r="C140" s="62" t="s">
        <v>1</v>
      </c>
      <c r="D140" s="62" t="s">
        <v>500</v>
      </c>
      <c r="E140" s="339" t="s">
        <v>511</v>
      </c>
      <c r="F140" s="26" t="s">
        <v>497</v>
      </c>
      <c r="G140" s="26" t="s">
        <v>498</v>
      </c>
      <c r="H140" s="26" t="s">
        <v>33</v>
      </c>
      <c r="I140" s="26" t="s">
        <v>403</v>
      </c>
      <c r="J140" s="26" t="s">
        <v>17</v>
      </c>
      <c r="K140" s="26" t="s">
        <v>18</v>
      </c>
      <c r="L140" s="26" t="s">
        <v>507</v>
      </c>
      <c r="M140" s="26" t="s">
        <v>30</v>
      </c>
      <c r="N140" s="26" t="s">
        <v>29</v>
      </c>
      <c r="O140" s="63" t="s">
        <v>19</v>
      </c>
      <c r="P140" s="1064"/>
      <c r="Q140" s="1064"/>
      <c r="R140" s="1064"/>
    </row>
    <row r="141" spans="1:15" ht="30" customHeight="1" thickTop="1">
      <c r="A141" s="100" t="s">
        <v>1055</v>
      </c>
      <c r="B141" s="79"/>
      <c r="C141" s="81"/>
      <c r="D141" s="82"/>
      <c r="E141" s="343"/>
      <c r="F141" s="79"/>
      <c r="G141" s="79"/>
      <c r="H141" s="79"/>
      <c r="I141" s="79"/>
      <c r="J141" s="79"/>
      <c r="K141" s="79"/>
      <c r="L141" s="79"/>
      <c r="M141" s="79"/>
      <c r="N141" s="79"/>
      <c r="O141" s="76"/>
    </row>
    <row r="142" spans="1:15" ht="42" customHeight="1">
      <c r="A142" s="15">
        <v>1</v>
      </c>
      <c r="B142" s="746" t="s">
        <v>1168</v>
      </c>
      <c r="C142" s="43" t="s">
        <v>1169</v>
      </c>
      <c r="D142" s="410" t="s">
        <v>406</v>
      </c>
      <c r="E142" s="377">
        <v>15</v>
      </c>
      <c r="F142" s="65">
        <v>3109</v>
      </c>
      <c r="G142" s="65">
        <v>0</v>
      </c>
      <c r="H142" s="65">
        <v>0</v>
      </c>
      <c r="I142" s="65">
        <v>0</v>
      </c>
      <c r="J142" s="65">
        <v>109</v>
      </c>
      <c r="K142" s="65">
        <v>0</v>
      </c>
      <c r="L142" s="65">
        <v>0</v>
      </c>
      <c r="M142" s="65">
        <v>0</v>
      </c>
      <c r="N142" s="59">
        <f>F142+G142+H142+I142-J142+K142-L142-M142</f>
        <v>3000</v>
      </c>
      <c r="O142" s="29"/>
    </row>
    <row r="143" spans="1:15" ht="42" customHeight="1">
      <c r="A143" s="108">
        <v>67</v>
      </c>
      <c r="B143" s="59" t="s">
        <v>38</v>
      </c>
      <c r="C143" s="43" t="s">
        <v>586</v>
      </c>
      <c r="D143" s="410" t="s">
        <v>530</v>
      </c>
      <c r="E143" s="348">
        <v>15</v>
      </c>
      <c r="F143" s="59">
        <v>4058</v>
      </c>
      <c r="G143" s="59">
        <v>0</v>
      </c>
      <c r="H143" s="59">
        <v>0</v>
      </c>
      <c r="I143" s="59">
        <v>0</v>
      </c>
      <c r="J143" s="59">
        <v>358</v>
      </c>
      <c r="K143" s="59">
        <v>0</v>
      </c>
      <c r="L143" s="59">
        <v>500</v>
      </c>
      <c r="M143" s="59">
        <v>0</v>
      </c>
      <c r="N143" s="59">
        <f>F143+G143+H143+I143-J143+K143-L143-M143</f>
        <v>3200</v>
      </c>
      <c r="O143" s="29"/>
    </row>
    <row r="144" spans="1:15" ht="42" customHeight="1">
      <c r="A144" s="15">
        <v>83</v>
      </c>
      <c r="B144" s="59" t="s">
        <v>1370</v>
      </c>
      <c r="C144" s="43" t="s">
        <v>1371</v>
      </c>
      <c r="D144" s="410" t="s">
        <v>54</v>
      </c>
      <c r="E144" s="348">
        <v>15</v>
      </c>
      <c r="F144" s="59">
        <v>3109</v>
      </c>
      <c r="G144" s="59">
        <v>0</v>
      </c>
      <c r="H144" s="59">
        <v>0</v>
      </c>
      <c r="I144" s="59">
        <v>0</v>
      </c>
      <c r="J144" s="59">
        <v>109</v>
      </c>
      <c r="K144" s="59">
        <v>0</v>
      </c>
      <c r="L144" s="59">
        <v>0</v>
      </c>
      <c r="M144" s="59">
        <v>0</v>
      </c>
      <c r="N144" s="59">
        <f>F144+G144+H144+I144-J144+K144-L144-M144</f>
        <v>3000</v>
      </c>
      <c r="O144" s="83"/>
    </row>
    <row r="145" spans="1:15" ht="24.75" customHeight="1">
      <c r="A145" s="611" t="s">
        <v>70</v>
      </c>
      <c r="B145" s="612"/>
      <c r="C145" s="616"/>
      <c r="D145" s="635"/>
      <c r="E145" s="636"/>
      <c r="F145" s="637">
        <f>SUM(F142:F144)</f>
        <v>10276</v>
      </c>
      <c r="G145" s="637">
        <f aca="true" t="shared" si="27" ref="G145:N145">SUM(G142:G144)</f>
        <v>0</v>
      </c>
      <c r="H145" s="637">
        <f t="shared" si="27"/>
        <v>0</v>
      </c>
      <c r="I145" s="637">
        <f t="shared" si="27"/>
        <v>0</v>
      </c>
      <c r="J145" s="637">
        <f t="shared" si="27"/>
        <v>576</v>
      </c>
      <c r="K145" s="637">
        <f t="shared" si="27"/>
        <v>0</v>
      </c>
      <c r="L145" s="637">
        <f t="shared" si="27"/>
        <v>500</v>
      </c>
      <c r="M145" s="637">
        <f t="shared" si="27"/>
        <v>0</v>
      </c>
      <c r="N145" s="637">
        <f t="shared" si="27"/>
        <v>9200</v>
      </c>
      <c r="O145" s="609"/>
    </row>
    <row r="146" spans="1:15" ht="33" customHeight="1">
      <c r="A146" s="101" t="s">
        <v>7</v>
      </c>
      <c r="B146" s="74"/>
      <c r="C146" s="77"/>
      <c r="D146" s="77"/>
      <c r="E146" s="340"/>
      <c r="F146" s="74"/>
      <c r="G146" s="74"/>
      <c r="H146" s="74"/>
      <c r="I146" s="74"/>
      <c r="J146" s="74"/>
      <c r="K146" s="74"/>
      <c r="L146" s="74"/>
      <c r="M146" s="74"/>
      <c r="N146" s="74"/>
      <c r="O146" s="76"/>
    </row>
    <row r="147" spans="1:15" ht="42" customHeight="1">
      <c r="A147" s="108">
        <v>120</v>
      </c>
      <c r="B147" s="59" t="s">
        <v>814</v>
      </c>
      <c r="C147" s="43" t="s">
        <v>815</v>
      </c>
      <c r="D147" s="446" t="s">
        <v>816</v>
      </c>
      <c r="E147" s="350">
        <v>15</v>
      </c>
      <c r="F147" s="59">
        <v>2370</v>
      </c>
      <c r="G147" s="59">
        <v>0</v>
      </c>
      <c r="H147" s="59">
        <v>0</v>
      </c>
      <c r="I147" s="59">
        <v>0</v>
      </c>
      <c r="J147" s="59">
        <v>0</v>
      </c>
      <c r="K147" s="59">
        <v>6</v>
      </c>
      <c r="L147" s="59">
        <v>0</v>
      </c>
      <c r="M147" s="59">
        <v>0</v>
      </c>
      <c r="N147" s="59">
        <f>F147+G147+H147+I147-J147+K147-L147-M147</f>
        <v>2376</v>
      </c>
      <c r="O147" s="29"/>
    </row>
    <row r="148" spans="1:15" ht="42" customHeight="1">
      <c r="A148" s="108">
        <v>139</v>
      </c>
      <c r="B148" s="65" t="s">
        <v>514</v>
      </c>
      <c r="C148" s="43" t="s">
        <v>515</v>
      </c>
      <c r="D148" s="446" t="s">
        <v>36</v>
      </c>
      <c r="E148" s="350">
        <v>15</v>
      </c>
      <c r="F148" s="59">
        <v>3109</v>
      </c>
      <c r="G148" s="59">
        <v>0</v>
      </c>
      <c r="H148" s="59">
        <v>0</v>
      </c>
      <c r="I148" s="59">
        <v>0</v>
      </c>
      <c r="J148" s="59">
        <v>109</v>
      </c>
      <c r="K148" s="59">
        <v>0</v>
      </c>
      <c r="L148" s="59">
        <v>0</v>
      </c>
      <c r="M148" s="59">
        <v>0</v>
      </c>
      <c r="N148" s="59">
        <f>F148+G148+H148+I148-J148+K148-L148-M148</f>
        <v>3000</v>
      </c>
      <c r="O148" s="29"/>
    </row>
    <row r="149" spans="1:15" ht="42" customHeight="1">
      <c r="A149" s="108">
        <v>163</v>
      </c>
      <c r="B149" s="59" t="s">
        <v>847</v>
      </c>
      <c r="C149" s="43" t="s">
        <v>848</v>
      </c>
      <c r="D149" s="410" t="s">
        <v>518</v>
      </c>
      <c r="E149" s="350">
        <v>15</v>
      </c>
      <c r="F149" s="59">
        <v>3390</v>
      </c>
      <c r="G149" s="59">
        <v>0</v>
      </c>
      <c r="H149" s="59">
        <v>0</v>
      </c>
      <c r="I149" s="59">
        <v>0</v>
      </c>
      <c r="J149" s="59">
        <v>140</v>
      </c>
      <c r="K149" s="59">
        <v>0</v>
      </c>
      <c r="L149" s="59">
        <v>0</v>
      </c>
      <c r="M149" s="59">
        <v>0</v>
      </c>
      <c r="N149" s="59">
        <f>F149+G149+H149+I149-J149+K149-L149-M149</f>
        <v>3250</v>
      </c>
      <c r="O149" s="29"/>
    </row>
    <row r="150" spans="1:15" ht="20.25" customHeight="1">
      <c r="A150" s="611" t="s">
        <v>70</v>
      </c>
      <c r="B150" s="627"/>
      <c r="C150" s="613"/>
      <c r="D150" s="638"/>
      <c r="E150" s="614"/>
      <c r="F150" s="633">
        <f>SUM(F147:F149)</f>
        <v>8869</v>
      </c>
      <c r="G150" s="633">
        <f aca="true" t="shared" si="28" ref="G150:N150">SUM(G147:G149)</f>
        <v>0</v>
      </c>
      <c r="H150" s="633">
        <f t="shared" si="28"/>
        <v>0</v>
      </c>
      <c r="I150" s="633">
        <f t="shared" si="28"/>
        <v>0</v>
      </c>
      <c r="J150" s="633">
        <f t="shared" si="28"/>
        <v>249</v>
      </c>
      <c r="K150" s="633">
        <f t="shared" si="28"/>
        <v>6</v>
      </c>
      <c r="L150" s="633">
        <f t="shared" si="28"/>
        <v>0</v>
      </c>
      <c r="M150" s="633">
        <f t="shared" si="28"/>
        <v>0</v>
      </c>
      <c r="N150" s="633">
        <f t="shared" si="28"/>
        <v>8626</v>
      </c>
      <c r="O150" s="609"/>
    </row>
    <row r="151" spans="1:18" s="23" customFormat="1" ht="33" customHeight="1">
      <c r="A151" s="56"/>
      <c r="B151" s="52" t="s">
        <v>31</v>
      </c>
      <c r="C151" s="57"/>
      <c r="D151" s="57"/>
      <c r="E151" s="338"/>
      <c r="F151" s="71">
        <f aca="true" t="shared" si="29" ref="F151:M151">F145+F150</f>
        <v>19145</v>
      </c>
      <c r="G151" s="71">
        <f t="shared" si="29"/>
        <v>0</v>
      </c>
      <c r="H151" s="71">
        <f t="shared" si="29"/>
        <v>0</v>
      </c>
      <c r="I151" s="71">
        <f t="shared" si="29"/>
        <v>0</v>
      </c>
      <c r="J151" s="71">
        <f t="shared" si="29"/>
        <v>825</v>
      </c>
      <c r="K151" s="71">
        <f t="shared" si="29"/>
        <v>6</v>
      </c>
      <c r="L151" s="71">
        <f>L145+L150</f>
        <v>500</v>
      </c>
      <c r="M151" s="71">
        <f t="shared" si="29"/>
        <v>0</v>
      </c>
      <c r="N151" s="71">
        <f>N145+N150</f>
        <v>17826</v>
      </c>
      <c r="O151" s="58"/>
      <c r="P151" s="1065"/>
      <c r="Q151" s="1065"/>
      <c r="R151" s="1065"/>
    </row>
    <row r="152" spans="11:13" ht="18">
      <c r="K152" s="45"/>
      <c r="L152" s="1"/>
      <c r="M152" s="45"/>
    </row>
    <row r="153" spans="1:15" ht="45.75" customHeight="1">
      <c r="A153" s="451"/>
      <c r="B153" s="452"/>
      <c r="C153" s="452" t="s">
        <v>540</v>
      </c>
      <c r="D153" s="452"/>
      <c r="F153" s="453"/>
      <c r="G153" s="452"/>
      <c r="H153" s="452"/>
      <c r="J153" s="457" t="s">
        <v>541</v>
      </c>
      <c r="K153" s="452"/>
      <c r="L153" s="452"/>
      <c r="N153" s="452" t="s">
        <v>541</v>
      </c>
      <c r="O153" s="454"/>
    </row>
    <row r="154" spans="1:18" s="103" customFormat="1" ht="21.75">
      <c r="A154" s="451"/>
      <c r="B154" s="452"/>
      <c r="C154" s="452"/>
      <c r="D154" s="452"/>
      <c r="E154" s="452"/>
      <c r="F154" s="453"/>
      <c r="G154" s="452"/>
      <c r="H154" s="452"/>
      <c r="J154" s="457"/>
      <c r="K154" s="452"/>
      <c r="L154" s="451"/>
      <c r="M154" s="452"/>
      <c r="N154" s="452"/>
      <c r="O154" s="455"/>
      <c r="P154" s="106"/>
      <c r="Q154" s="106"/>
      <c r="R154" s="106"/>
    </row>
    <row r="155" spans="1:18" s="103" customFormat="1" ht="21.75">
      <c r="A155" s="451" t="s">
        <v>549</v>
      </c>
      <c r="B155" s="452"/>
      <c r="C155" s="457" t="s">
        <v>829</v>
      </c>
      <c r="E155" s="452"/>
      <c r="F155" s="453"/>
      <c r="G155" s="452"/>
      <c r="H155" s="452"/>
      <c r="J155" s="457" t="s">
        <v>629</v>
      </c>
      <c r="K155" s="452"/>
      <c r="L155" s="451"/>
      <c r="M155" s="452" t="s">
        <v>835</v>
      </c>
      <c r="N155" s="452"/>
      <c r="O155" s="455"/>
      <c r="P155" s="106"/>
      <c r="Q155" s="106"/>
      <c r="R155" s="106"/>
    </row>
    <row r="156" spans="1:15" ht="18.75">
      <c r="A156" s="451"/>
      <c r="B156" s="452"/>
      <c r="C156" s="457" t="s">
        <v>830</v>
      </c>
      <c r="E156" s="452"/>
      <c r="F156" s="453"/>
      <c r="G156" s="452"/>
      <c r="H156" s="452"/>
      <c r="J156" s="456" t="s">
        <v>538</v>
      </c>
      <c r="K156" s="452"/>
      <c r="L156" s="452"/>
      <c r="M156" s="452" t="s">
        <v>539</v>
      </c>
      <c r="N156" s="452"/>
      <c r="O156" s="454"/>
    </row>
    <row r="158" spans="1:15" ht="23.25" customHeight="1">
      <c r="A158" s="3" t="s">
        <v>0</v>
      </c>
      <c r="B158" s="20"/>
      <c r="C158" s="4"/>
      <c r="D158" s="93" t="s">
        <v>69</v>
      </c>
      <c r="E158" s="327"/>
      <c r="F158" s="4"/>
      <c r="G158" s="4"/>
      <c r="H158" s="4"/>
      <c r="I158" s="4"/>
      <c r="J158" s="4"/>
      <c r="K158" s="4"/>
      <c r="L158" s="5"/>
      <c r="M158" s="4"/>
      <c r="N158" s="4"/>
      <c r="O158" s="27"/>
    </row>
    <row r="159" spans="1:15" ht="16.5" customHeight="1">
      <c r="A159" s="6"/>
      <c r="B159" s="97" t="s">
        <v>22</v>
      </c>
      <c r="C159" s="7"/>
      <c r="D159" s="7"/>
      <c r="E159" s="317"/>
      <c r="F159" s="7"/>
      <c r="G159" s="7"/>
      <c r="H159" s="7"/>
      <c r="I159" s="8"/>
      <c r="J159" s="7"/>
      <c r="K159" s="7"/>
      <c r="L159" s="9"/>
      <c r="M159" s="7"/>
      <c r="N159" s="7"/>
      <c r="O159" s="402" t="s">
        <v>1267</v>
      </c>
    </row>
    <row r="160" spans="1:15" ht="17.25" customHeight="1">
      <c r="A160" s="10"/>
      <c r="B160" s="11"/>
      <c r="C160" s="11"/>
      <c r="D160" s="95" t="s">
        <v>1462</v>
      </c>
      <c r="E160" s="318"/>
      <c r="F160" s="12"/>
      <c r="G160" s="12"/>
      <c r="H160" s="12"/>
      <c r="I160" s="12"/>
      <c r="J160" s="12"/>
      <c r="K160" s="12"/>
      <c r="L160" s="13"/>
      <c r="M160" s="12"/>
      <c r="N160" s="12"/>
      <c r="O160" s="28"/>
    </row>
    <row r="161" spans="1:18" s="50" customFormat="1" ht="26.25" customHeight="1" thickBot="1">
      <c r="A161" s="46" t="s">
        <v>501</v>
      </c>
      <c r="B161" s="62" t="s">
        <v>502</v>
      </c>
      <c r="C161" s="47" t="s">
        <v>1</v>
      </c>
      <c r="D161" s="47" t="s">
        <v>500</v>
      </c>
      <c r="E161" s="339" t="s">
        <v>511</v>
      </c>
      <c r="F161" s="26" t="s">
        <v>497</v>
      </c>
      <c r="G161" s="26" t="s">
        <v>498</v>
      </c>
      <c r="H161" s="26" t="s">
        <v>33</v>
      </c>
      <c r="I161" s="42" t="s">
        <v>403</v>
      </c>
      <c r="J161" s="48" t="s">
        <v>17</v>
      </c>
      <c r="K161" s="26" t="s">
        <v>18</v>
      </c>
      <c r="L161" s="26" t="s">
        <v>507</v>
      </c>
      <c r="M161" s="26" t="s">
        <v>30</v>
      </c>
      <c r="N161" s="26" t="s">
        <v>29</v>
      </c>
      <c r="O161" s="49" t="s">
        <v>19</v>
      </c>
      <c r="P161" s="1066"/>
      <c r="Q161" s="1066"/>
      <c r="R161" s="1066"/>
    </row>
    <row r="162" spans="1:15" ht="20.25" customHeight="1" thickTop="1">
      <c r="A162" s="101" t="s">
        <v>490</v>
      </c>
      <c r="B162" s="77"/>
      <c r="C162" s="77"/>
      <c r="D162" s="77"/>
      <c r="E162" s="340"/>
      <c r="F162" s="77"/>
      <c r="G162" s="77"/>
      <c r="H162" s="77"/>
      <c r="I162" s="77"/>
      <c r="J162" s="77"/>
      <c r="K162" s="77"/>
      <c r="L162" s="78"/>
      <c r="M162" s="77"/>
      <c r="N162" s="77"/>
      <c r="O162" s="80"/>
    </row>
    <row r="163" spans="1:15" ht="42" customHeight="1">
      <c r="A163" s="15">
        <v>42</v>
      </c>
      <c r="B163" s="59" t="s">
        <v>1241</v>
      </c>
      <c r="C163" s="43" t="s">
        <v>1242</v>
      </c>
      <c r="D163" s="410" t="s">
        <v>1243</v>
      </c>
      <c r="E163" s="348">
        <v>15</v>
      </c>
      <c r="F163" s="59">
        <v>2212</v>
      </c>
      <c r="G163" s="59">
        <v>0</v>
      </c>
      <c r="H163" s="59">
        <v>0</v>
      </c>
      <c r="I163" s="59">
        <v>0</v>
      </c>
      <c r="J163" s="59">
        <v>0</v>
      </c>
      <c r="K163" s="59">
        <v>38</v>
      </c>
      <c r="L163" s="59">
        <v>0</v>
      </c>
      <c r="M163" s="59">
        <v>0</v>
      </c>
      <c r="N163" s="59">
        <f>F163+G163+H163+I163-J163+K163-L163-M163</f>
        <v>2250</v>
      </c>
      <c r="O163" s="83"/>
    </row>
    <row r="164" spans="1:15" ht="42" customHeight="1">
      <c r="A164" s="15">
        <v>111</v>
      </c>
      <c r="B164" s="59" t="s">
        <v>505</v>
      </c>
      <c r="C164" s="43" t="s">
        <v>506</v>
      </c>
      <c r="D164" s="410" t="s">
        <v>11</v>
      </c>
      <c r="E164" s="348">
        <v>15</v>
      </c>
      <c r="F164" s="59">
        <v>2839</v>
      </c>
      <c r="G164" s="59">
        <v>0</v>
      </c>
      <c r="H164" s="59">
        <v>0</v>
      </c>
      <c r="I164" s="59">
        <v>0</v>
      </c>
      <c r="J164" s="59">
        <v>59</v>
      </c>
      <c r="K164" s="59">
        <v>0</v>
      </c>
      <c r="L164" s="59">
        <v>0</v>
      </c>
      <c r="M164" s="59">
        <v>0</v>
      </c>
      <c r="N164" s="59">
        <f>F164+G164+H164+I164-J164+K164-L164-M164</f>
        <v>2780</v>
      </c>
      <c r="O164" s="83"/>
    </row>
    <row r="165" spans="1:18" s="41" customFormat="1" ht="12.75" customHeight="1">
      <c r="A165" s="645" t="s">
        <v>70</v>
      </c>
      <c r="B165" s="724"/>
      <c r="C165" s="724"/>
      <c r="D165" s="618"/>
      <c r="E165" s="619"/>
      <c r="F165" s="634">
        <f aca="true" t="shared" si="30" ref="F165:N165">SUM(F163:F164)</f>
        <v>5051</v>
      </c>
      <c r="G165" s="634">
        <f t="shared" si="30"/>
        <v>0</v>
      </c>
      <c r="H165" s="634">
        <f t="shared" si="30"/>
        <v>0</v>
      </c>
      <c r="I165" s="634">
        <f t="shared" si="30"/>
        <v>0</v>
      </c>
      <c r="J165" s="634">
        <f t="shared" si="30"/>
        <v>59</v>
      </c>
      <c r="K165" s="634">
        <f t="shared" si="30"/>
        <v>38</v>
      </c>
      <c r="L165" s="634">
        <f t="shared" si="30"/>
        <v>0</v>
      </c>
      <c r="M165" s="634">
        <f t="shared" si="30"/>
        <v>0</v>
      </c>
      <c r="N165" s="634">
        <f t="shared" si="30"/>
        <v>5030</v>
      </c>
      <c r="O165" s="725"/>
      <c r="P165" s="84"/>
      <c r="Q165" s="84"/>
      <c r="R165" s="84"/>
    </row>
    <row r="166" spans="1:15" ht="20.25" customHeight="1">
      <c r="A166" s="101" t="s">
        <v>113</v>
      </c>
      <c r="B166" s="77"/>
      <c r="C166" s="77"/>
      <c r="D166" s="78"/>
      <c r="E166" s="340"/>
      <c r="F166" s="77"/>
      <c r="G166" s="77"/>
      <c r="H166" s="77"/>
      <c r="I166" s="77"/>
      <c r="J166" s="77"/>
      <c r="K166" s="77"/>
      <c r="L166" s="78"/>
      <c r="M166" s="77"/>
      <c r="N166" s="77"/>
      <c r="O166" s="80"/>
    </row>
    <row r="167" spans="1:15" ht="42" customHeight="1">
      <c r="A167" s="15">
        <v>135</v>
      </c>
      <c r="B167" s="59" t="s">
        <v>1442</v>
      </c>
      <c r="C167" s="43" t="s">
        <v>1443</v>
      </c>
      <c r="D167" s="410" t="s">
        <v>118</v>
      </c>
      <c r="E167" s="348">
        <v>15</v>
      </c>
      <c r="F167" s="59">
        <v>2509</v>
      </c>
      <c r="G167" s="59">
        <v>0</v>
      </c>
      <c r="H167" s="59">
        <v>0</v>
      </c>
      <c r="I167" s="59">
        <v>0</v>
      </c>
      <c r="J167" s="59">
        <v>9</v>
      </c>
      <c r="K167" s="59">
        <v>0</v>
      </c>
      <c r="L167" s="59">
        <v>0</v>
      </c>
      <c r="M167" s="59">
        <v>0</v>
      </c>
      <c r="N167" s="59">
        <f>F167+G167+H167+I167-J167+K167-L167-M167</f>
        <v>2500</v>
      </c>
      <c r="O167" s="32"/>
    </row>
    <row r="168" spans="1:15" ht="42" customHeight="1">
      <c r="A168" s="15">
        <v>226</v>
      </c>
      <c r="B168" s="59" t="s">
        <v>788</v>
      </c>
      <c r="C168" s="43" t="s">
        <v>808</v>
      </c>
      <c r="D168" s="410" t="s">
        <v>125</v>
      </c>
      <c r="E168" s="348">
        <v>15</v>
      </c>
      <c r="F168" s="59">
        <v>4420</v>
      </c>
      <c r="G168" s="59">
        <v>0</v>
      </c>
      <c r="H168" s="59">
        <v>0</v>
      </c>
      <c r="I168" s="59">
        <v>0</v>
      </c>
      <c r="J168" s="59">
        <v>420</v>
      </c>
      <c r="K168" s="59">
        <v>0</v>
      </c>
      <c r="L168" s="59">
        <v>0</v>
      </c>
      <c r="M168" s="59">
        <v>0</v>
      </c>
      <c r="N168" s="59">
        <f>F168+G168+H168+I168-J168+K168-L168-M168</f>
        <v>4000</v>
      </c>
      <c r="O168" s="32"/>
    </row>
    <row r="169" spans="1:15" ht="42" customHeight="1">
      <c r="A169" s="15">
        <v>280</v>
      </c>
      <c r="B169" s="189" t="s">
        <v>126</v>
      </c>
      <c r="C169" s="43" t="s">
        <v>127</v>
      </c>
      <c r="D169" s="408" t="s">
        <v>125</v>
      </c>
      <c r="E169" s="314">
        <v>15</v>
      </c>
      <c r="F169" s="189">
        <v>1204</v>
      </c>
      <c r="G169" s="189">
        <v>0</v>
      </c>
      <c r="H169" s="189">
        <v>0</v>
      </c>
      <c r="I169" s="189">
        <v>0</v>
      </c>
      <c r="J169" s="189">
        <v>0</v>
      </c>
      <c r="K169" s="189">
        <v>135</v>
      </c>
      <c r="L169" s="189">
        <v>0</v>
      </c>
      <c r="M169" s="189">
        <v>0</v>
      </c>
      <c r="N169" s="59">
        <f>F169+G169+H169+I169-J169+K169-L169-M169</f>
        <v>1339</v>
      </c>
      <c r="O169" s="32"/>
    </row>
    <row r="170" spans="1:15" ht="42" customHeight="1">
      <c r="A170" s="15">
        <v>332</v>
      </c>
      <c r="B170" s="189" t="s">
        <v>1154</v>
      </c>
      <c r="C170" s="43" t="s">
        <v>1155</v>
      </c>
      <c r="D170" s="408" t="s">
        <v>6</v>
      </c>
      <c r="E170" s="314">
        <v>15</v>
      </c>
      <c r="F170" s="189">
        <v>3109</v>
      </c>
      <c r="G170" s="189">
        <v>0</v>
      </c>
      <c r="H170" s="189">
        <v>0</v>
      </c>
      <c r="I170" s="189">
        <v>0</v>
      </c>
      <c r="J170" s="189">
        <v>109</v>
      </c>
      <c r="K170" s="189">
        <v>0</v>
      </c>
      <c r="L170" s="189">
        <v>0</v>
      </c>
      <c r="M170" s="189">
        <v>0</v>
      </c>
      <c r="N170" s="59">
        <f>F170+G170+H170+I170-J170+K170-L170-M170</f>
        <v>3000</v>
      </c>
      <c r="O170" s="32"/>
    </row>
    <row r="171" spans="1:18" s="41" customFormat="1" ht="12" customHeight="1">
      <c r="A171" s="645" t="s">
        <v>70</v>
      </c>
      <c r="B171" s="724"/>
      <c r="C171" s="724"/>
      <c r="D171" s="618"/>
      <c r="E171" s="619"/>
      <c r="F171" s="634">
        <f>SUM(F167:F170)</f>
        <v>11242</v>
      </c>
      <c r="G171" s="634">
        <f aca="true" t="shared" si="31" ref="G171:N171">SUM(G167:G170)</f>
        <v>0</v>
      </c>
      <c r="H171" s="634">
        <f t="shared" si="31"/>
        <v>0</v>
      </c>
      <c r="I171" s="634">
        <f t="shared" si="31"/>
        <v>0</v>
      </c>
      <c r="J171" s="634">
        <f t="shared" si="31"/>
        <v>538</v>
      </c>
      <c r="K171" s="634">
        <f t="shared" si="31"/>
        <v>135</v>
      </c>
      <c r="L171" s="634">
        <f t="shared" si="31"/>
        <v>0</v>
      </c>
      <c r="M171" s="634">
        <f t="shared" si="31"/>
        <v>0</v>
      </c>
      <c r="N171" s="634">
        <f t="shared" si="31"/>
        <v>10839</v>
      </c>
      <c r="O171" s="725"/>
      <c r="P171" s="84"/>
      <c r="Q171" s="84"/>
      <c r="R171" s="84"/>
    </row>
    <row r="172" spans="1:15" ht="20.25" customHeight="1">
      <c r="A172" s="101" t="s">
        <v>1289</v>
      </c>
      <c r="B172" s="77"/>
      <c r="C172" s="77"/>
      <c r="D172" s="78"/>
      <c r="E172" s="340"/>
      <c r="F172" s="77"/>
      <c r="G172" s="77"/>
      <c r="H172" s="77"/>
      <c r="I172" s="77"/>
      <c r="J172" s="77"/>
      <c r="K172" s="77"/>
      <c r="L172" s="78"/>
      <c r="M172" s="77"/>
      <c r="N172" s="77"/>
      <c r="O172" s="80"/>
    </row>
    <row r="173" spans="1:18" s="41" customFormat="1" ht="42" customHeight="1">
      <c r="A173" s="15">
        <v>225</v>
      </c>
      <c r="B173" s="59" t="s">
        <v>790</v>
      </c>
      <c r="C173" s="43" t="s">
        <v>807</v>
      </c>
      <c r="D173" s="444" t="s">
        <v>406</v>
      </c>
      <c r="E173" s="320">
        <v>15</v>
      </c>
      <c r="F173" s="65">
        <v>3390</v>
      </c>
      <c r="G173" s="65">
        <v>0</v>
      </c>
      <c r="H173" s="65">
        <v>0</v>
      </c>
      <c r="I173" s="65">
        <v>0</v>
      </c>
      <c r="J173" s="65">
        <v>140</v>
      </c>
      <c r="K173" s="65">
        <v>0</v>
      </c>
      <c r="L173" s="66">
        <v>0</v>
      </c>
      <c r="M173" s="65">
        <v>0</v>
      </c>
      <c r="N173" s="59">
        <f>F173+G173+H173+I173-J173+K173-L173-M173</f>
        <v>3250</v>
      </c>
      <c r="O173" s="60"/>
      <c r="P173" s="84"/>
      <c r="Q173" s="84"/>
      <c r="R173" s="84"/>
    </row>
    <row r="174" spans="1:15" ht="42" customHeight="1">
      <c r="A174" s="15">
        <v>311</v>
      </c>
      <c r="B174" s="189" t="s">
        <v>1058</v>
      </c>
      <c r="C174" s="43" t="s">
        <v>1081</v>
      </c>
      <c r="D174" s="408" t="s">
        <v>54</v>
      </c>
      <c r="E174" s="314">
        <v>15</v>
      </c>
      <c r="F174" s="189">
        <v>4059</v>
      </c>
      <c r="G174" s="189">
        <v>0</v>
      </c>
      <c r="H174" s="189">
        <v>0</v>
      </c>
      <c r="I174" s="189">
        <v>0</v>
      </c>
      <c r="J174" s="189">
        <v>358</v>
      </c>
      <c r="K174" s="189">
        <v>0</v>
      </c>
      <c r="L174" s="189">
        <v>0</v>
      </c>
      <c r="M174" s="189">
        <v>0</v>
      </c>
      <c r="N174" s="59">
        <f>F174+G174+H174+I174-J174+K174-L174-M174</f>
        <v>3701</v>
      </c>
      <c r="O174" s="32"/>
    </row>
    <row r="175" spans="1:15" ht="42" customHeight="1">
      <c r="A175" s="15">
        <v>335</v>
      </c>
      <c r="B175" s="14" t="s">
        <v>1156</v>
      </c>
      <c r="C175" s="43" t="s">
        <v>1157</v>
      </c>
      <c r="D175" s="410" t="s">
        <v>406</v>
      </c>
      <c r="E175" s="348">
        <v>15</v>
      </c>
      <c r="F175" s="59">
        <v>3578</v>
      </c>
      <c r="G175" s="59">
        <v>0</v>
      </c>
      <c r="H175" s="59">
        <v>0</v>
      </c>
      <c r="I175" s="59">
        <v>0</v>
      </c>
      <c r="J175" s="59">
        <v>178</v>
      </c>
      <c r="K175" s="59">
        <v>0</v>
      </c>
      <c r="L175" s="59">
        <v>0</v>
      </c>
      <c r="M175" s="59">
        <v>0</v>
      </c>
      <c r="N175" s="59">
        <f>F175+G175+H175+I175-J175+K175-L175-M175</f>
        <v>3400</v>
      </c>
      <c r="O175" s="83"/>
    </row>
    <row r="176" spans="1:18" s="41" customFormat="1" ht="12" customHeight="1">
      <c r="A176" s="645" t="s">
        <v>70</v>
      </c>
      <c r="B176" s="724"/>
      <c r="C176" s="724"/>
      <c r="D176" s="618"/>
      <c r="E176" s="619"/>
      <c r="F176" s="634">
        <f>SUM(F173:F175)</f>
        <v>11027</v>
      </c>
      <c r="G176" s="634">
        <f aca="true" t="shared" si="32" ref="G176:N176">SUM(G173:G175)</f>
        <v>0</v>
      </c>
      <c r="H176" s="634">
        <f t="shared" si="32"/>
        <v>0</v>
      </c>
      <c r="I176" s="634">
        <f t="shared" si="32"/>
        <v>0</v>
      </c>
      <c r="J176" s="634">
        <f t="shared" si="32"/>
        <v>676</v>
      </c>
      <c r="K176" s="634">
        <f t="shared" si="32"/>
        <v>0</v>
      </c>
      <c r="L176" s="634">
        <f t="shared" si="32"/>
        <v>0</v>
      </c>
      <c r="M176" s="634">
        <f t="shared" si="32"/>
        <v>0</v>
      </c>
      <c r="N176" s="634">
        <f t="shared" si="32"/>
        <v>10351</v>
      </c>
      <c r="O176" s="725"/>
      <c r="P176" s="84"/>
      <c r="Q176" s="84"/>
      <c r="R176" s="84"/>
    </row>
    <row r="177" spans="1:18" s="23" customFormat="1" ht="15" customHeight="1">
      <c r="A177" s="56"/>
      <c r="B177" s="52" t="s">
        <v>31</v>
      </c>
      <c r="C177" s="61"/>
      <c r="D177" s="61"/>
      <c r="E177" s="349"/>
      <c r="F177" s="71">
        <f aca="true" t="shared" si="33" ref="F177:N177">F165+F171+F176</f>
        <v>27320</v>
      </c>
      <c r="G177" s="71">
        <f t="shared" si="33"/>
        <v>0</v>
      </c>
      <c r="H177" s="71">
        <f t="shared" si="33"/>
        <v>0</v>
      </c>
      <c r="I177" s="71">
        <f t="shared" si="33"/>
        <v>0</v>
      </c>
      <c r="J177" s="71">
        <f t="shared" si="33"/>
        <v>1273</v>
      </c>
      <c r="K177" s="71">
        <f t="shared" si="33"/>
        <v>173</v>
      </c>
      <c r="L177" s="71">
        <f t="shared" si="33"/>
        <v>0</v>
      </c>
      <c r="M177" s="71">
        <f t="shared" si="33"/>
        <v>0</v>
      </c>
      <c r="N177" s="71">
        <f t="shared" si="33"/>
        <v>26220</v>
      </c>
      <c r="O177" s="57"/>
      <c r="P177" s="1065"/>
      <c r="Q177" s="1065"/>
      <c r="R177" s="1065"/>
    </row>
    <row r="178" spans="1:18" s="103" customFormat="1" ht="37.5" customHeight="1">
      <c r="A178" s="451"/>
      <c r="B178" s="452"/>
      <c r="C178" s="452"/>
      <c r="D178" s="452" t="s">
        <v>540</v>
      </c>
      <c r="F178" s="453"/>
      <c r="G178" s="452"/>
      <c r="H178" s="452"/>
      <c r="J178" s="457" t="s">
        <v>541</v>
      </c>
      <c r="K178" s="452"/>
      <c r="L178" s="452"/>
      <c r="N178" s="452" t="s">
        <v>541</v>
      </c>
      <c r="O178" s="454"/>
      <c r="P178" s="106"/>
      <c r="Q178" s="106"/>
      <c r="R178" s="106"/>
    </row>
    <row r="179" spans="1:15" ht="14.25" customHeight="1">
      <c r="A179" s="451" t="s">
        <v>549</v>
      </c>
      <c r="B179" s="452"/>
      <c r="C179" s="452"/>
      <c r="D179" s="457" t="s">
        <v>829</v>
      </c>
      <c r="E179" s="452"/>
      <c r="F179" s="453"/>
      <c r="G179" s="452"/>
      <c r="H179" s="452"/>
      <c r="J179" s="457" t="s">
        <v>629</v>
      </c>
      <c r="K179" s="452"/>
      <c r="L179" s="451"/>
      <c r="M179" s="452" t="s">
        <v>630</v>
      </c>
      <c r="N179" s="452"/>
      <c r="O179" s="455"/>
    </row>
    <row r="180" spans="1:15" ht="12.75" customHeight="1">
      <c r="A180" s="451"/>
      <c r="B180" s="452"/>
      <c r="C180" s="452"/>
      <c r="D180" s="457" t="s">
        <v>830</v>
      </c>
      <c r="E180" s="452"/>
      <c r="F180" s="453"/>
      <c r="G180" s="452"/>
      <c r="H180" s="452"/>
      <c r="J180" s="456" t="s">
        <v>538</v>
      </c>
      <c r="K180" s="452"/>
      <c r="L180" s="452"/>
      <c r="M180" s="452" t="s">
        <v>539</v>
      </c>
      <c r="N180" s="452"/>
      <c r="O180" s="454"/>
    </row>
    <row r="181" spans="1:15" ht="23.25" customHeight="1">
      <c r="A181" s="3" t="s">
        <v>0</v>
      </c>
      <c r="B181" s="20"/>
      <c r="C181" s="4"/>
      <c r="D181" s="93" t="s">
        <v>69</v>
      </c>
      <c r="E181" s="327"/>
      <c r="F181" s="4"/>
      <c r="G181" s="4"/>
      <c r="H181" s="4"/>
      <c r="I181" s="4"/>
      <c r="J181" s="4"/>
      <c r="K181" s="4"/>
      <c r="L181" s="5"/>
      <c r="M181" s="4"/>
      <c r="N181" s="4"/>
      <c r="O181" s="27"/>
    </row>
    <row r="182" spans="1:15" ht="16.5" customHeight="1">
      <c r="A182" s="6"/>
      <c r="B182" s="97" t="s">
        <v>22</v>
      </c>
      <c r="C182" s="7"/>
      <c r="D182" s="7"/>
      <c r="E182" s="317"/>
      <c r="F182" s="7"/>
      <c r="G182" s="7"/>
      <c r="H182" s="7"/>
      <c r="I182" s="8"/>
      <c r="J182" s="7"/>
      <c r="K182" s="7"/>
      <c r="L182" s="9"/>
      <c r="M182" s="7"/>
      <c r="N182" s="7"/>
      <c r="O182" s="402" t="s">
        <v>1268</v>
      </c>
    </row>
    <row r="183" spans="1:15" ht="17.25" customHeight="1">
      <c r="A183" s="10"/>
      <c r="B183" s="11"/>
      <c r="C183" s="11"/>
      <c r="D183" s="95" t="s">
        <v>1462</v>
      </c>
      <c r="E183" s="318"/>
      <c r="F183" s="12"/>
      <c r="G183" s="12"/>
      <c r="H183" s="12"/>
      <c r="I183" s="12"/>
      <c r="J183" s="12"/>
      <c r="K183" s="12"/>
      <c r="L183" s="13"/>
      <c r="M183" s="12"/>
      <c r="N183" s="12"/>
      <c r="O183" s="28"/>
    </row>
    <row r="184" spans="1:18" s="50" customFormat="1" ht="26.25" customHeight="1" thickBot="1">
      <c r="A184" s="46" t="s">
        <v>501</v>
      </c>
      <c r="B184" s="62" t="s">
        <v>502</v>
      </c>
      <c r="C184" s="47" t="s">
        <v>1</v>
      </c>
      <c r="D184" s="47" t="s">
        <v>500</v>
      </c>
      <c r="E184" s="339" t="s">
        <v>511</v>
      </c>
      <c r="F184" s="26" t="s">
        <v>497</v>
      </c>
      <c r="G184" s="26" t="s">
        <v>498</v>
      </c>
      <c r="H184" s="26" t="s">
        <v>33</v>
      </c>
      <c r="I184" s="42" t="s">
        <v>403</v>
      </c>
      <c r="J184" s="48" t="s">
        <v>17</v>
      </c>
      <c r="K184" s="26" t="s">
        <v>18</v>
      </c>
      <c r="L184" s="26" t="s">
        <v>507</v>
      </c>
      <c r="M184" s="26" t="s">
        <v>30</v>
      </c>
      <c r="N184" s="26" t="s">
        <v>29</v>
      </c>
      <c r="O184" s="49" t="s">
        <v>19</v>
      </c>
      <c r="P184" s="1066"/>
      <c r="Q184" s="1066"/>
      <c r="R184" s="1066"/>
    </row>
    <row r="185" spans="1:15" ht="20.25" customHeight="1" thickTop="1">
      <c r="A185" s="101" t="s">
        <v>857</v>
      </c>
      <c r="B185" s="77"/>
      <c r="C185" s="77"/>
      <c r="D185" s="78"/>
      <c r="E185" s="340"/>
      <c r="F185" s="77"/>
      <c r="G185" s="77"/>
      <c r="H185" s="77"/>
      <c r="I185" s="77"/>
      <c r="J185" s="77"/>
      <c r="K185" s="77"/>
      <c r="L185" s="78"/>
      <c r="M185" s="77"/>
      <c r="N185" s="77"/>
      <c r="O185" s="80"/>
    </row>
    <row r="186" spans="1:15" ht="42" customHeight="1">
      <c r="A186" s="15">
        <v>250</v>
      </c>
      <c r="B186" s="14" t="s">
        <v>858</v>
      </c>
      <c r="C186" s="43" t="s">
        <v>931</v>
      </c>
      <c r="D186" s="410" t="s">
        <v>54</v>
      </c>
      <c r="E186" s="348">
        <v>15</v>
      </c>
      <c r="F186" s="59">
        <v>4177</v>
      </c>
      <c r="G186" s="59">
        <v>0</v>
      </c>
      <c r="H186" s="59">
        <v>0</v>
      </c>
      <c r="I186" s="59">
        <v>0</v>
      </c>
      <c r="J186" s="59">
        <v>377</v>
      </c>
      <c r="K186" s="59">
        <v>0</v>
      </c>
      <c r="L186" s="59">
        <v>0</v>
      </c>
      <c r="M186" s="59">
        <v>0</v>
      </c>
      <c r="N186" s="59">
        <f>F186+G186+H186+I186-J186+K186-L186-M186</f>
        <v>3800</v>
      </c>
      <c r="O186" s="32"/>
    </row>
    <row r="187" spans="1:18" s="41" customFormat="1" ht="15" customHeight="1">
      <c r="A187" s="645" t="s">
        <v>70</v>
      </c>
      <c r="B187" s="724"/>
      <c r="C187" s="724"/>
      <c r="D187" s="618"/>
      <c r="E187" s="619"/>
      <c r="F187" s="634">
        <f>F186</f>
        <v>4177</v>
      </c>
      <c r="G187" s="634">
        <f aca="true" t="shared" si="34" ref="G187:N187">G186</f>
        <v>0</v>
      </c>
      <c r="H187" s="634">
        <f t="shared" si="34"/>
        <v>0</v>
      </c>
      <c r="I187" s="634">
        <f t="shared" si="34"/>
        <v>0</v>
      </c>
      <c r="J187" s="634">
        <f t="shared" si="34"/>
        <v>377</v>
      </c>
      <c r="K187" s="634">
        <f t="shared" si="34"/>
        <v>0</v>
      </c>
      <c r="L187" s="634">
        <f t="shared" si="34"/>
        <v>0</v>
      </c>
      <c r="M187" s="634">
        <f t="shared" si="34"/>
        <v>0</v>
      </c>
      <c r="N187" s="634">
        <f t="shared" si="34"/>
        <v>3800</v>
      </c>
      <c r="O187" s="725"/>
      <c r="P187" s="84"/>
      <c r="Q187" s="84"/>
      <c r="R187" s="84"/>
    </row>
    <row r="188" spans="1:15" ht="20.25" customHeight="1">
      <c r="A188" s="101" t="s">
        <v>134</v>
      </c>
      <c r="B188" s="77"/>
      <c r="C188" s="77"/>
      <c r="D188" s="78"/>
      <c r="E188" s="340"/>
      <c r="F188" s="77"/>
      <c r="G188" s="77"/>
      <c r="H188" s="77"/>
      <c r="I188" s="77"/>
      <c r="J188" s="77"/>
      <c r="K188" s="77"/>
      <c r="L188" s="78"/>
      <c r="M188" s="77"/>
      <c r="N188" s="77"/>
      <c r="O188" s="80"/>
    </row>
    <row r="189" spans="1:15" ht="42" customHeight="1">
      <c r="A189" s="15">
        <v>263</v>
      </c>
      <c r="B189" s="14" t="s">
        <v>909</v>
      </c>
      <c r="C189" s="43" t="s">
        <v>910</v>
      </c>
      <c r="D189" s="410" t="s">
        <v>54</v>
      </c>
      <c r="E189" s="348">
        <v>15</v>
      </c>
      <c r="F189" s="59">
        <v>4420</v>
      </c>
      <c r="G189" s="59">
        <v>0</v>
      </c>
      <c r="H189" s="59">
        <v>0</v>
      </c>
      <c r="I189" s="59">
        <v>0</v>
      </c>
      <c r="J189" s="59">
        <v>420</v>
      </c>
      <c r="K189" s="59">
        <v>0</v>
      </c>
      <c r="L189" s="59">
        <v>0</v>
      </c>
      <c r="M189" s="59">
        <v>0</v>
      </c>
      <c r="N189" s="59">
        <f>F189+G189+H189+I189-J189+K189-L189-M189</f>
        <v>4000</v>
      </c>
      <c r="O189" s="32"/>
    </row>
    <row r="190" spans="1:15" ht="42" customHeight="1" hidden="1">
      <c r="A190" s="15">
        <v>300</v>
      </c>
      <c r="B190" s="14" t="s">
        <v>1060</v>
      </c>
      <c r="C190" s="43" t="s">
        <v>1059</v>
      </c>
      <c r="D190" s="410" t="s">
        <v>1061</v>
      </c>
      <c r="E190" s="348"/>
      <c r="F190" s="59"/>
      <c r="G190" s="59"/>
      <c r="H190" s="59"/>
      <c r="I190" s="59"/>
      <c r="J190" s="59"/>
      <c r="K190" s="59"/>
      <c r="L190" s="59"/>
      <c r="M190" s="59"/>
      <c r="N190" s="59">
        <f>F190+G190+H190+I190-J190+K190-L190-M190</f>
        <v>0</v>
      </c>
      <c r="O190" s="32"/>
    </row>
    <row r="191" spans="1:15" ht="42" customHeight="1">
      <c r="A191" s="15">
        <v>301</v>
      </c>
      <c r="B191" s="14" t="s">
        <v>1062</v>
      </c>
      <c r="C191" s="43" t="s">
        <v>1063</v>
      </c>
      <c r="D191" s="410" t="s">
        <v>1061</v>
      </c>
      <c r="E191" s="348">
        <v>15</v>
      </c>
      <c r="F191" s="59">
        <v>2509</v>
      </c>
      <c r="G191" s="59">
        <v>0</v>
      </c>
      <c r="H191" s="59">
        <v>0</v>
      </c>
      <c r="I191" s="59">
        <v>0</v>
      </c>
      <c r="J191" s="59">
        <v>9</v>
      </c>
      <c r="K191" s="59">
        <v>0</v>
      </c>
      <c r="L191" s="59">
        <v>0</v>
      </c>
      <c r="M191" s="59">
        <v>0</v>
      </c>
      <c r="N191" s="59">
        <f>F191+G191+H191+I191-J191+K191-L191-M191</f>
        <v>2500</v>
      </c>
      <c r="O191" s="32"/>
    </row>
    <row r="192" spans="1:18" s="41" customFormat="1" ht="15" customHeight="1">
      <c r="A192" s="645" t="s">
        <v>70</v>
      </c>
      <c r="B192" s="724"/>
      <c r="C192" s="724"/>
      <c r="D192" s="618"/>
      <c r="E192" s="619"/>
      <c r="F192" s="634">
        <f>SUM(F189:F191)</f>
        <v>6929</v>
      </c>
      <c r="G192" s="634">
        <f>SUM(G189:G191)</f>
        <v>0</v>
      </c>
      <c r="H192" s="634">
        <f aca="true" t="shared" si="35" ref="H192:M192">SUM(H189:H191)</f>
        <v>0</v>
      </c>
      <c r="I192" s="634">
        <f>SUM(I189:I191)</f>
        <v>0</v>
      </c>
      <c r="J192" s="634">
        <f t="shared" si="35"/>
        <v>429</v>
      </c>
      <c r="K192" s="634">
        <f t="shared" si="35"/>
        <v>0</v>
      </c>
      <c r="L192" s="634">
        <f t="shared" si="35"/>
        <v>0</v>
      </c>
      <c r="M192" s="634">
        <f t="shared" si="35"/>
        <v>0</v>
      </c>
      <c r="N192" s="634">
        <f>SUM(N189:N191)</f>
        <v>6500</v>
      </c>
      <c r="O192" s="725"/>
      <c r="P192" s="84"/>
      <c r="Q192" s="84"/>
      <c r="R192" s="84"/>
    </row>
    <row r="193" spans="1:15" ht="20.25" customHeight="1">
      <c r="A193" s="101" t="s">
        <v>56</v>
      </c>
      <c r="B193" s="77"/>
      <c r="C193" s="77"/>
      <c r="D193" s="78"/>
      <c r="E193" s="340"/>
      <c r="F193" s="77"/>
      <c r="G193" s="77"/>
      <c r="H193" s="77"/>
      <c r="I193" s="77"/>
      <c r="J193" s="77"/>
      <c r="K193" s="77"/>
      <c r="L193" s="78"/>
      <c r="M193" s="77"/>
      <c r="N193" s="77"/>
      <c r="O193" s="80"/>
    </row>
    <row r="194" spans="1:15" ht="42" customHeight="1">
      <c r="A194" s="15">
        <v>103</v>
      </c>
      <c r="B194" s="14" t="s">
        <v>1395</v>
      </c>
      <c r="C194" s="43" t="s">
        <v>1396</v>
      </c>
      <c r="D194" s="410" t="s">
        <v>986</v>
      </c>
      <c r="E194" s="348">
        <v>15</v>
      </c>
      <c r="F194" s="59">
        <v>1923</v>
      </c>
      <c r="G194" s="59">
        <v>0</v>
      </c>
      <c r="H194" s="59">
        <v>0</v>
      </c>
      <c r="I194" s="59">
        <v>0</v>
      </c>
      <c r="J194" s="59">
        <v>0</v>
      </c>
      <c r="K194" s="59">
        <v>77</v>
      </c>
      <c r="L194" s="59">
        <v>0</v>
      </c>
      <c r="M194" s="59">
        <v>0</v>
      </c>
      <c r="N194" s="59">
        <f>F194+G194+H194+I194-J194+K194-L194-M194</f>
        <v>2000</v>
      </c>
      <c r="O194" s="32"/>
    </row>
    <row r="195" spans="1:15" ht="42" customHeight="1">
      <c r="A195" s="15">
        <v>106</v>
      </c>
      <c r="B195" s="14" t="s">
        <v>1397</v>
      </c>
      <c r="C195" s="43" t="s">
        <v>1398</v>
      </c>
      <c r="D195" s="410" t="s">
        <v>986</v>
      </c>
      <c r="E195" s="348">
        <v>15</v>
      </c>
      <c r="F195" s="59">
        <v>1697</v>
      </c>
      <c r="G195" s="59">
        <v>0</v>
      </c>
      <c r="H195" s="59">
        <v>0</v>
      </c>
      <c r="I195" s="59">
        <v>0</v>
      </c>
      <c r="J195" s="59">
        <v>0</v>
      </c>
      <c r="K195" s="59">
        <v>103</v>
      </c>
      <c r="L195" s="59">
        <v>0</v>
      </c>
      <c r="M195" s="59">
        <v>0</v>
      </c>
      <c r="N195" s="59">
        <f>F195+G195+H195+I195-J195+K195-L195-M195</f>
        <v>1800</v>
      </c>
      <c r="O195" s="32"/>
    </row>
    <row r="196" spans="1:15" ht="42" customHeight="1">
      <c r="A196" s="15">
        <v>107</v>
      </c>
      <c r="B196" s="14" t="s">
        <v>1399</v>
      </c>
      <c r="C196" s="43" t="s">
        <v>1400</v>
      </c>
      <c r="D196" s="410" t="s">
        <v>986</v>
      </c>
      <c r="E196" s="348">
        <v>15</v>
      </c>
      <c r="F196" s="59">
        <v>1697</v>
      </c>
      <c r="G196" s="59">
        <v>1100</v>
      </c>
      <c r="H196" s="59">
        <v>0</v>
      </c>
      <c r="I196" s="59">
        <v>0</v>
      </c>
      <c r="J196" s="59">
        <v>0</v>
      </c>
      <c r="K196" s="59">
        <v>103</v>
      </c>
      <c r="L196" s="59">
        <v>0</v>
      </c>
      <c r="M196" s="59">
        <v>0</v>
      </c>
      <c r="N196" s="59">
        <f>F196+G196+H196+I196-J196+K196-L196-M196</f>
        <v>2900</v>
      </c>
      <c r="O196" s="32"/>
    </row>
    <row r="197" spans="1:15" ht="42" customHeight="1">
      <c r="A197" s="15">
        <v>108</v>
      </c>
      <c r="B197" s="14" t="s">
        <v>1401</v>
      </c>
      <c r="C197" s="43" t="s">
        <v>1402</v>
      </c>
      <c r="D197" s="410" t="s">
        <v>986</v>
      </c>
      <c r="E197" s="348">
        <v>15</v>
      </c>
      <c r="F197" s="59">
        <v>2509</v>
      </c>
      <c r="G197" s="59">
        <v>0</v>
      </c>
      <c r="H197" s="59">
        <v>0</v>
      </c>
      <c r="I197" s="59">
        <v>0</v>
      </c>
      <c r="J197" s="59">
        <v>9</v>
      </c>
      <c r="K197" s="59">
        <v>0</v>
      </c>
      <c r="L197" s="59">
        <v>0</v>
      </c>
      <c r="M197" s="59">
        <v>0</v>
      </c>
      <c r="N197" s="59">
        <f>F197+G197+H197+I197-J197+K197-L197-M197</f>
        <v>2500</v>
      </c>
      <c r="O197" s="32"/>
    </row>
    <row r="198" spans="1:15" ht="42" customHeight="1">
      <c r="A198" s="15">
        <v>110</v>
      </c>
      <c r="B198" s="14" t="s">
        <v>1403</v>
      </c>
      <c r="C198" s="43" t="s">
        <v>1404</v>
      </c>
      <c r="D198" s="410" t="s">
        <v>986</v>
      </c>
      <c r="E198" s="348">
        <v>15</v>
      </c>
      <c r="F198" s="59">
        <v>1483</v>
      </c>
      <c r="G198" s="59">
        <v>0</v>
      </c>
      <c r="H198" s="59">
        <v>0</v>
      </c>
      <c r="I198" s="59">
        <v>0</v>
      </c>
      <c r="J198" s="59">
        <v>0</v>
      </c>
      <c r="K198" s="59">
        <v>117</v>
      </c>
      <c r="L198" s="59">
        <v>0</v>
      </c>
      <c r="M198" s="59">
        <v>0</v>
      </c>
      <c r="N198" s="59">
        <f>F198+G198+H198+I198-J198+K198-L198-M198</f>
        <v>1600</v>
      </c>
      <c r="O198" s="32"/>
    </row>
    <row r="199" spans="1:18" s="41" customFormat="1" ht="15" customHeight="1">
      <c r="A199" s="645" t="s">
        <v>70</v>
      </c>
      <c r="B199" s="724"/>
      <c r="C199" s="724"/>
      <c r="D199" s="618"/>
      <c r="E199" s="619"/>
      <c r="F199" s="634">
        <f aca="true" t="shared" si="36" ref="F199:N199">SUM(F194:F198)</f>
        <v>9309</v>
      </c>
      <c r="G199" s="634">
        <f t="shared" si="36"/>
        <v>1100</v>
      </c>
      <c r="H199" s="634">
        <f t="shared" si="36"/>
        <v>0</v>
      </c>
      <c r="I199" s="634">
        <f t="shared" si="36"/>
        <v>0</v>
      </c>
      <c r="J199" s="634">
        <f t="shared" si="36"/>
        <v>9</v>
      </c>
      <c r="K199" s="634">
        <f t="shared" si="36"/>
        <v>400</v>
      </c>
      <c r="L199" s="634">
        <f t="shared" si="36"/>
        <v>0</v>
      </c>
      <c r="M199" s="634">
        <f t="shared" si="36"/>
        <v>0</v>
      </c>
      <c r="N199" s="634">
        <f t="shared" si="36"/>
        <v>10800</v>
      </c>
      <c r="O199" s="725"/>
      <c r="P199" s="84"/>
      <c r="Q199" s="84"/>
      <c r="R199" s="84"/>
    </row>
    <row r="200" spans="1:18" s="23" customFormat="1" ht="18" customHeight="1">
      <c r="A200" s="56"/>
      <c r="B200" s="52" t="s">
        <v>31</v>
      </c>
      <c r="C200" s="61"/>
      <c r="D200" s="61"/>
      <c r="E200" s="349"/>
      <c r="F200" s="71">
        <f aca="true" t="shared" si="37" ref="F200:N200">F187+F192+F199</f>
        <v>20415</v>
      </c>
      <c r="G200" s="71">
        <f t="shared" si="37"/>
        <v>1100</v>
      </c>
      <c r="H200" s="71">
        <f t="shared" si="37"/>
        <v>0</v>
      </c>
      <c r="I200" s="71">
        <f t="shared" si="37"/>
        <v>0</v>
      </c>
      <c r="J200" s="71">
        <f t="shared" si="37"/>
        <v>815</v>
      </c>
      <c r="K200" s="71">
        <f t="shared" si="37"/>
        <v>400</v>
      </c>
      <c r="L200" s="71">
        <f t="shared" si="37"/>
        <v>0</v>
      </c>
      <c r="M200" s="71">
        <f t="shared" si="37"/>
        <v>0</v>
      </c>
      <c r="N200" s="71">
        <f t="shared" si="37"/>
        <v>21100</v>
      </c>
      <c r="O200" s="57"/>
      <c r="P200" s="1065"/>
      <c r="Q200" s="1065"/>
      <c r="R200" s="1065"/>
    </row>
    <row r="201" spans="1:18" s="103" customFormat="1" ht="44.25" customHeight="1">
      <c r="A201" s="451"/>
      <c r="B201" s="452"/>
      <c r="C201" s="452"/>
      <c r="D201" s="452" t="s">
        <v>540</v>
      </c>
      <c r="F201" s="453"/>
      <c r="G201" s="452"/>
      <c r="H201" s="452"/>
      <c r="J201" s="457" t="s">
        <v>541</v>
      </c>
      <c r="K201" s="452"/>
      <c r="L201" s="452"/>
      <c r="N201" s="452" t="s">
        <v>541</v>
      </c>
      <c r="O201" s="454"/>
      <c r="P201" s="106"/>
      <c r="Q201" s="106"/>
      <c r="R201" s="106"/>
    </row>
    <row r="202" spans="1:15" ht="14.25" customHeight="1">
      <c r="A202" s="451" t="s">
        <v>549</v>
      </c>
      <c r="B202" s="452"/>
      <c r="C202" s="452"/>
      <c r="D202" s="457" t="s">
        <v>829</v>
      </c>
      <c r="E202" s="452"/>
      <c r="F202" s="453"/>
      <c r="G202" s="452"/>
      <c r="H202" s="452"/>
      <c r="J202" s="457" t="s">
        <v>629</v>
      </c>
      <c r="K202" s="452"/>
      <c r="L202" s="451"/>
      <c r="M202" s="452" t="s">
        <v>630</v>
      </c>
      <c r="N202" s="452"/>
      <c r="O202" s="455"/>
    </row>
    <row r="203" spans="1:15" ht="12.75" customHeight="1">
      <c r="A203" s="451"/>
      <c r="B203" s="452"/>
      <c r="C203" s="452"/>
      <c r="D203" s="457" t="s">
        <v>830</v>
      </c>
      <c r="E203" s="452"/>
      <c r="F203" s="453"/>
      <c r="G203" s="452"/>
      <c r="H203" s="452"/>
      <c r="J203" s="456" t="s">
        <v>538</v>
      </c>
      <c r="K203" s="452"/>
      <c r="L203" s="452"/>
      <c r="M203" s="452" t="s">
        <v>539</v>
      </c>
      <c r="N203" s="452"/>
      <c r="O203" s="454"/>
    </row>
    <row r="204" spans="1:18" s="103" customFormat="1" ht="27.75" customHeight="1">
      <c r="A204" s="3" t="s">
        <v>0</v>
      </c>
      <c r="B204" s="33"/>
      <c r="C204" s="4"/>
      <c r="D204" s="93" t="s">
        <v>69</v>
      </c>
      <c r="E204" s="327"/>
      <c r="F204" s="4"/>
      <c r="G204" s="4"/>
      <c r="H204" s="4"/>
      <c r="I204" s="4"/>
      <c r="J204" s="4"/>
      <c r="K204" s="4"/>
      <c r="L204" s="5"/>
      <c r="M204" s="4"/>
      <c r="N204" s="4"/>
      <c r="O204" s="27"/>
      <c r="P204" s="106"/>
      <c r="Q204" s="106"/>
      <c r="R204" s="106"/>
    </row>
    <row r="205" spans="1:15" ht="16.5" customHeight="1">
      <c r="A205" s="6"/>
      <c r="B205" s="97" t="s">
        <v>1405</v>
      </c>
      <c r="C205" s="7"/>
      <c r="D205" s="7"/>
      <c r="E205" s="317"/>
      <c r="F205" s="7"/>
      <c r="G205" s="7"/>
      <c r="H205" s="7"/>
      <c r="I205" s="8"/>
      <c r="J205" s="7"/>
      <c r="K205" s="7"/>
      <c r="L205" s="9"/>
      <c r="M205" s="7"/>
      <c r="N205" s="7"/>
      <c r="O205" s="402" t="s">
        <v>1416</v>
      </c>
    </row>
    <row r="206" spans="1:18" s="103" customFormat="1" ht="23.25" customHeight="1">
      <c r="A206" s="10"/>
      <c r="B206" s="44"/>
      <c r="C206" s="11"/>
      <c r="D206" s="95" t="s">
        <v>1462</v>
      </c>
      <c r="E206" s="318"/>
      <c r="F206" s="12"/>
      <c r="G206" s="12"/>
      <c r="H206" s="12"/>
      <c r="I206" s="12"/>
      <c r="J206" s="12"/>
      <c r="K206" s="12"/>
      <c r="L206" s="13"/>
      <c r="M206" s="12"/>
      <c r="N206" s="12"/>
      <c r="O206" s="28"/>
      <c r="P206" s="106"/>
      <c r="Q206" s="106"/>
      <c r="R206" s="106"/>
    </row>
    <row r="207" spans="1:18" s="103" customFormat="1" ht="33" customHeight="1" thickBot="1">
      <c r="A207" s="46" t="s">
        <v>501</v>
      </c>
      <c r="B207" s="62" t="s">
        <v>502</v>
      </c>
      <c r="C207" s="62" t="s">
        <v>1</v>
      </c>
      <c r="D207" s="62" t="s">
        <v>500</v>
      </c>
      <c r="E207" s="339" t="s">
        <v>511</v>
      </c>
      <c r="F207" s="26" t="s">
        <v>497</v>
      </c>
      <c r="G207" s="26" t="s">
        <v>498</v>
      </c>
      <c r="H207" s="26" t="s">
        <v>33</v>
      </c>
      <c r="I207" s="26" t="s">
        <v>403</v>
      </c>
      <c r="J207" s="26" t="s">
        <v>17</v>
      </c>
      <c r="K207" s="26" t="s">
        <v>18</v>
      </c>
      <c r="L207" s="26" t="s">
        <v>507</v>
      </c>
      <c r="M207" s="26" t="s">
        <v>30</v>
      </c>
      <c r="N207" s="26" t="s">
        <v>29</v>
      </c>
      <c r="O207" s="63" t="s">
        <v>19</v>
      </c>
      <c r="P207" s="106"/>
      <c r="Q207" s="106"/>
      <c r="R207" s="106"/>
    </row>
    <row r="208" spans="1:15" ht="21" customHeight="1" thickTop="1">
      <c r="A208" s="101" t="s">
        <v>531</v>
      </c>
      <c r="B208" s="77"/>
      <c r="C208" s="77"/>
      <c r="D208" s="78"/>
      <c r="E208" s="340"/>
      <c r="F208" s="77"/>
      <c r="G208" s="77"/>
      <c r="H208" s="77"/>
      <c r="I208" s="77"/>
      <c r="J208" s="77"/>
      <c r="K208" s="77"/>
      <c r="L208" s="78"/>
      <c r="M208" s="77"/>
      <c r="N208" s="77"/>
      <c r="O208" s="76"/>
    </row>
    <row r="209" spans="1:18" s="41" customFormat="1" ht="39" customHeight="1">
      <c r="A209" s="15">
        <v>274</v>
      </c>
      <c r="B209" s="59" t="s">
        <v>959</v>
      </c>
      <c r="C209" s="43" t="s">
        <v>960</v>
      </c>
      <c r="D209" s="444" t="s">
        <v>492</v>
      </c>
      <c r="E209" s="320">
        <v>15</v>
      </c>
      <c r="F209" s="65">
        <v>2509</v>
      </c>
      <c r="G209" s="65">
        <v>0</v>
      </c>
      <c r="H209" s="65">
        <v>0</v>
      </c>
      <c r="I209" s="65">
        <v>0</v>
      </c>
      <c r="J209" s="65">
        <v>9</v>
      </c>
      <c r="K209" s="65">
        <v>0</v>
      </c>
      <c r="L209" s="66">
        <v>0</v>
      </c>
      <c r="M209" s="65">
        <v>0</v>
      </c>
      <c r="N209" s="59">
        <f>F209+G209+H209+I209-J209+K209-L209-M209</f>
        <v>2500</v>
      </c>
      <c r="O209" s="60"/>
      <c r="P209" s="84"/>
      <c r="Q209" s="84"/>
      <c r="R209" s="84"/>
    </row>
    <row r="210" spans="1:18" s="41" customFormat="1" ht="18" customHeight="1">
      <c r="A210" s="645" t="s">
        <v>70</v>
      </c>
      <c r="B210" s="724"/>
      <c r="C210" s="724"/>
      <c r="D210" s="618"/>
      <c r="E210" s="619"/>
      <c r="F210" s="634">
        <f aca="true" t="shared" si="38" ref="F210:N210">SUM(F209:F209)</f>
        <v>2509</v>
      </c>
      <c r="G210" s="634">
        <f t="shared" si="38"/>
        <v>0</v>
      </c>
      <c r="H210" s="634">
        <f t="shared" si="38"/>
        <v>0</v>
      </c>
      <c r="I210" s="634">
        <f t="shared" si="38"/>
        <v>0</v>
      </c>
      <c r="J210" s="634">
        <f t="shared" si="38"/>
        <v>9</v>
      </c>
      <c r="K210" s="634">
        <f t="shared" si="38"/>
        <v>0</v>
      </c>
      <c r="L210" s="634">
        <f t="shared" si="38"/>
        <v>0</v>
      </c>
      <c r="M210" s="634">
        <f t="shared" si="38"/>
        <v>0</v>
      </c>
      <c r="N210" s="634">
        <f t="shared" si="38"/>
        <v>2500</v>
      </c>
      <c r="O210" s="724"/>
      <c r="P210" s="84"/>
      <c r="Q210" s="84"/>
      <c r="R210" s="84"/>
    </row>
    <row r="211" spans="1:15" ht="21" customHeight="1">
      <c r="A211" s="101" t="s">
        <v>572</v>
      </c>
      <c r="B211" s="77"/>
      <c r="C211" s="77"/>
      <c r="D211" s="78"/>
      <c r="E211" s="340"/>
      <c r="F211" s="77"/>
      <c r="G211" s="77"/>
      <c r="H211" s="77"/>
      <c r="I211" s="77"/>
      <c r="J211" s="77"/>
      <c r="K211" s="77"/>
      <c r="L211" s="78"/>
      <c r="M211" s="77"/>
      <c r="N211" s="77"/>
      <c r="O211" s="76"/>
    </row>
    <row r="212" spans="1:18" s="41" customFormat="1" ht="39" customHeight="1">
      <c r="A212" s="15">
        <v>194</v>
      </c>
      <c r="B212" s="59" t="s">
        <v>573</v>
      </c>
      <c r="C212" s="43" t="s">
        <v>574</v>
      </c>
      <c r="D212" s="444" t="s">
        <v>575</v>
      </c>
      <c r="E212" s="320">
        <v>15</v>
      </c>
      <c r="F212" s="65">
        <v>3992</v>
      </c>
      <c r="G212" s="65">
        <v>1000</v>
      </c>
      <c r="H212" s="65">
        <v>0</v>
      </c>
      <c r="I212" s="65">
        <v>0</v>
      </c>
      <c r="J212" s="65">
        <v>348</v>
      </c>
      <c r="K212" s="65">
        <v>0</v>
      </c>
      <c r="L212" s="66">
        <v>0</v>
      </c>
      <c r="M212" s="65">
        <v>0</v>
      </c>
      <c r="N212" s="59">
        <f>F212+G212+H212+I212-J212+K212-L212-M212</f>
        <v>4644</v>
      </c>
      <c r="O212" s="60"/>
      <c r="P212" s="84"/>
      <c r="Q212" s="84"/>
      <c r="R212" s="84"/>
    </row>
    <row r="213" spans="1:18" s="41" customFormat="1" ht="39" customHeight="1">
      <c r="A213" s="15">
        <v>231</v>
      </c>
      <c r="B213" s="59" t="s">
        <v>906</v>
      </c>
      <c r="C213" s="43" t="s">
        <v>804</v>
      </c>
      <c r="D213" s="444" t="s">
        <v>791</v>
      </c>
      <c r="E213" s="320">
        <v>15</v>
      </c>
      <c r="F213" s="65">
        <v>5662</v>
      </c>
      <c r="G213" s="65">
        <v>0</v>
      </c>
      <c r="H213" s="65">
        <v>0</v>
      </c>
      <c r="I213" s="65">
        <v>0</v>
      </c>
      <c r="J213" s="65">
        <v>662</v>
      </c>
      <c r="K213" s="65">
        <v>0</v>
      </c>
      <c r="L213" s="66">
        <v>0</v>
      </c>
      <c r="M213" s="65">
        <v>0</v>
      </c>
      <c r="N213" s="59">
        <f>F213+G213+H213+I213-J213+K213-L213-M213</f>
        <v>5000</v>
      </c>
      <c r="O213" s="60"/>
      <c r="P213" s="84"/>
      <c r="Q213" s="84"/>
      <c r="R213" s="84"/>
    </row>
    <row r="214" spans="1:18" s="41" customFormat="1" ht="39" customHeight="1">
      <c r="A214" s="15">
        <v>233</v>
      </c>
      <c r="B214" s="59" t="s">
        <v>792</v>
      </c>
      <c r="C214" s="43" t="s">
        <v>802</v>
      </c>
      <c r="D214" s="444" t="s">
        <v>791</v>
      </c>
      <c r="E214" s="320">
        <v>15</v>
      </c>
      <c r="F214" s="65">
        <v>4420</v>
      </c>
      <c r="G214" s="65">
        <v>0</v>
      </c>
      <c r="H214" s="65">
        <v>0</v>
      </c>
      <c r="I214" s="65">
        <v>0</v>
      </c>
      <c r="J214" s="65">
        <v>420</v>
      </c>
      <c r="K214" s="65">
        <v>0</v>
      </c>
      <c r="L214" s="66">
        <v>0</v>
      </c>
      <c r="M214" s="65">
        <v>0</v>
      </c>
      <c r="N214" s="59">
        <f>F214+G214+H214+I214-J214+K214-L214-M214</f>
        <v>4000</v>
      </c>
      <c r="O214" s="60"/>
      <c r="P214" s="84"/>
      <c r="Q214" s="84"/>
      <c r="R214" s="84"/>
    </row>
    <row r="215" spans="1:18" s="41" customFormat="1" ht="39" customHeight="1">
      <c r="A215" s="15">
        <v>234</v>
      </c>
      <c r="B215" s="59" t="s">
        <v>793</v>
      </c>
      <c r="C215" s="43" t="s">
        <v>801</v>
      </c>
      <c r="D215" s="444" t="s">
        <v>791</v>
      </c>
      <c r="E215" s="320">
        <v>15</v>
      </c>
      <c r="F215" s="65">
        <v>4420</v>
      </c>
      <c r="G215" s="65">
        <v>0</v>
      </c>
      <c r="H215" s="65">
        <v>0</v>
      </c>
      <c r="I215" s="65">
        <v>0</v>
      </c>
      <c r="J215" s="65">
        <v>420</v>
      </c>
      <c r="K215" s="65">
        <v>0</v>
      </c>
      <c r="L215" s="66">
        <v>0</v>
      </c>
      <c r="M215" s="65">
        <v>0</v>
      </c>
      <c r="N215" s="59">
        <f>F215+G215+H215+I215-J215+K215-L215-M215</f>
        <v>4000</v>
      </c>
      <c r="O215" s="60"/>
      <c r="P215" s="84"/>
      <c r="Q215" s="84"/>
      <c r="R215" s="84"/>
    </row>
    <row r="216" spans="1:18" s="41" customFormat="1" ht="39" customHeight="1">
      <c r="A216" s="15">
        <v>240</v>
      </c>
      <c r="B216" s="59" t="s">
        <v>861</v>
      </c>
      <c r="C216" s="43" t="s">
        <v>903</v>
      </c>
      <c r="D216" s="444" t="s">
        <v>791</v>
      </c>
      <c r="E216" s="320">
        <v>15</v>
      </c>
      <c r="F216" s="65">
        <v>4420</v>
      </c>
      <c r="G216" s="65">
        <v>0</v>
      </c>
      <c r="H216" s="65">
        <v>0</v>
      </c>
      <c r="I216" s="65">
        <v>0</v>
      </c>
      <c r="J216" s="65">
        <v>420</v>
      </c>
      <c r="K216" s="65">
        <v>0</v>
      </c>
      <c r="L216" s="66">
        <v>0</v>
      </c>
      <c r="M216" s="65">
        <v>0</v>
      </c>
      <c r="N216" s="59">
        <f>F216+G216+H216+I216-J216+K216-L216-M216</f>
        <v>4000</v>
      </c>
      <c r="O216" s="60"/>
      <c r="P216" s="84"/>
      <c r="Q216" s="84"/>
      <c r="R216" s="84"/>
    </row>
    <row r="217" spans="1:18" s="41" customFormat="1" ht="18" customHeight="1">
      <c r="A217" s="645" t="s">
        <v>70</v>
      </c>
      <c r="B217" s="724"/>
      <c r="C217" s="724"/>
      <c r="D217" s="618"/>
      <c r="E217" s="619"/>
      <c r="F217" s="634">
        <f aca="true" t="shared" si="39" ref="F217:N217">SUM(F212:F216)</f>
        <v>22914</v>
      </c>
      <c r="G217" s="634">
        <f t="shared" si="39"/>
        <v>1000</v>
      </c>
      <c r="H217" s="634">
        <f t="shared" si="39"/>
        <v>0</v>
      </c>
      <c r="I217" s="634">
        <f t="shared" si="39"/>
        <v>0</v>
      </c>
      <c r="J217" s="634">
        <f t="shared" si="39"/>
        <v>2270</v>
      </c>
      <c r="K217" s="634">
        <f t="shared" si="39"/>
        <v>0</v>
      </c>
      <c r="L217" s="634">
        <f t="shared" si="39"/>
        <v>0</v>
      </c>
      <c r="M217" s="634">
        <f t="shared" si="39"/>
        <v>0</v>
      </c>
      <c r="N217" s="634">
        <f t="shared" si="39"/>
        <v>21644</v>
      </c>
      <c r="O217" s="724"/>
      <c r="P217" s="84"/>
      <c r="Q217" s="84"/>
      <c r="R217" s="84"/>
    </row>
    <row r="218" spans="1:15" ht="21" customHeight="1">
      <c r="A218" s="101" t="s">
        <v>72</v>
      </c>
      <c r="B218" s="77"/>
      <c r="C218" s="77"/>
      <c r="D218" s="78"/>
      <c r="E218" s="340"/>
      <c r="F218" s="77"/>
      <c r="G218" s="77"/>
      <c r="H218" s="77"/>
      <c r="I218" s="77"/>
      <c r="J218" s="77"/>
      <c r="K218" s="77"/>
      <c r="L218" s="78"/>
      <c r="M218" s="77"/>
      <c r="N218" s="77"/>
      <c r="O218" s="80"/>
    </row>
    <row r="219" spans="1:15" ht="39" customHeight="1">
      <c r="A219" s="15">
        <v>186</v>
      </c>
      <c r="B219" s="59" t="s">
        <v>557</v>
      </c>
      <c r="C219" s="43" t="s">
        <v>558</v>
      </c>
      <c r="D219" s="444" t="s">
        <v>492</v>
      </c>
      <c r="E219" s="350">
        <v>15</v>
      </c>
      <c r="F219" s="65">
        <v>2613</v>
      </c>
      <c r="G219" s="65">
        <v>0</v>
      </c>
      <c r="H219" s="65">
        <v>0</v>
      </c>
      <c r="I219" s="65">
        <v>0</v>
      </c>
      <c r="J219" s="65">
        <v>20</v>
      </c>
      <c r="K219" s="65">
        <v>0</v>
      </c>
      <c r="L219" s="65">
        <v>0</v>
      </c>
      <c r="M219" s="65">
        <v>0</v>
      </c>
      <c r="N219" s="59">
        <f>F219+G219+H219+I219-J219+K219-L219-M219</f>
        <v>2593</v>
      </c>
      <c r="O219" s="32"/>
    </row>
    <row r="220" spans="1:18" s="41" customFormat="1" ht="18" customHeight="1">
      <c r="A220" s="645" t="s">
        <v>70</v>
      </c>
      <c r="B220" s="724"/>
      <c r="C220" s="724"/>
      <c r="D220" s="724"/>
      <c r="E220" s="619"/>
      <c r="F220" s="634">
        <f aca="true" t="shared" si="40" ref="F220:N220">SUM(F219:F219)</f>
        <v>2613</v>
      </c>
      <c r="G220" s="634">
        <f t="shared" si="40"/>
        <v>0</v>
      </c>
      <c r="H220" s="634">
        <f t="shared" si="40"/>
        <v>0</v>
      </c>
      <c r="I220" s="634">
        <f t="shared" si="40"/>
        <v>0</v>
      </c>
      <c r="J220" s="634">
        <f t="shared" si="40"/>
        <v>20</v>
      </c>
      <c r="K220" s="634">
        <f t="shared" si="40"/>
        <v>0</v>
      </c>
      <c r="L220" s="634">
        <f t="shared" si="40"/>
        <v>0</v>
      </c>
      <c r="M220" s="634">
        <f t="shared" si="40"/>
        <v>0</v>
      </c>
      <c r="N220" s="634">
        <f t="shared" si="40"/>
        <v>2593</v>
      </c>
      <c r="O220" s="725"/>
      <c r="P220" s="84"/>
      <c r="Q220" s="84"/>
      <c r="R220" s="84"/>
    </row>
    <row r="221" spans="1:18" s="103" customFormat="1" ht="27.75" customHeight="1" hidden="1">
      <c r="A221" s="704" t="s">
        <v>151</v>
      </c>
      <c r="B221" s="806"/>
      <c r="C221" s="807"/>
      <c r="D221" s="807"/>
      <c r="E221" s="808"/>
      <c r="F221" s="806"/>
      <c r="G221" s="806"/>
      <c r="H221" s="806"/>
      <c r="I221" s="806"/>
      <c r="J221" s="806"/>
      <c r="K221" s="806"/>
      <c r="L221" s="806"/>
      <c r="M221" s="806"/>
      <c r="N221" s="806"/>
      <c r="O221" s="709"/>
      <c r="P221" s="106"/>
      <c r="Q221" s="106"/>
      <c r="R221" s="106"/>
    </row>
    <row r="222" spans="1:18" s="103" customFormat="1" ht="24" customHeight="1" hidden="1">
      <c r="A222" s="611" t="s">
        <v>70</v>
      </c>
      <c r="B222" s="627"/>
      <c r="C222" s="628"/>
      <c r="D222" s="628"/>
      <c r="E222" s="629"/>
      <c r="F222" s="630"/>
      <c r="G222" s="630"/>
      <c r="H222" s="630"/>
      <c r="I222" s="630">
        <f>SUM(I280:I280)</f>
        <v>0</v>
      </c>
      <c r="J222" s="630"/>
      <c r="K222" s="630"/>
      <c r="L222" s="630"/>
      <c r="M222" s="630"/>
      <c r="N222" s="630"/>
      <c r="O222" s="609"/>
      <c r="P222" s="106"/>
      <c r="Q222" s="106"/>
      <c r="R222" s="106"/>
    </row>
    <row r="223" spans="1:18" s="103" customFormat="1" ht="30.75" customHeight="1">
      <c r="A223" s="704" t="s">
        <v>849</v>
      </c>
      <c r="B223" s="806"/>
      <c r="C223" s="807"/>
      <c r="D223" s="807"/>
      <c r="E223" s="808"/>
      <c r="F223" s="806"/>
      <c r="G223" s="806"/>
      <c r="H223" s="806"/>
      <c r="I223" s="806"/>
      <c r="J223" s="806"/>
      <c r="K223" s="806"/>
      <c r="L223" s="806"/>
      <c r="M223" s="806"/>
      <c r="N223" s="806"/>
      <c r="O223" s="709"/>
      <c r="P223" s="106"/>
      <c r="Q223" s="106"/>
      <c r="R223" s="106"/>
    </row>
    <row r="224" spans="1:18" s="103" customFormat="1" ht="42" customHeight="1">
      <c r="A224" s="15">
        <v>222</v>
      </c>
      <c r="B224" s="59" t="s">
        <v>822</v>
      </c>
      <c r="C224" s="43" t="s">
        <v>823</v>
      </c>
      <c r="D224" s="1044" t="s">
        <v>518</v>
      </c>
      <c r="E224" s="348">
        <v>15</v>
      </c>
      <c r="F224" s="59">
        <v>5745</v>
      </c>
      <c r="G224" s="59">
        <v>0</v>
      </c>
      <c r="H224" s="59">
        <v>0</v>
      </c>
      <c r="I224" s="59">
        <v>0</v>
      </c>
      <c r="J224" s="59">
        <v>680</v>
      </c>
      <c r="K224" s="59">
        <v>0</v>
      </c>
      <c r="L224" s="993">
        <v>0</v>
      </c>
      <c r="M224" s="59">
        <v>0</v>
      </c>
      <c r="N224" s="59">
        <f>F224+G224+H224+I224-J224+K224-L224-M224</f>
        <v>5065</v>
      </c>
      <c r="O224" s="29"/>
      <c r="P224" s="106"/>
      <c r="Q224" s="106"/>
      <c r="R224" s="106"/>
    </row>
    <row r="225" spans="1:18" s="103" customFormat="1" ht="21.75" customHeight="1">
      <c r="A225" s="611" t="s">
        <v>70</v>
      </c>
      <c r="B225" s="627"/>
      <c r="C225" s="628"/>
      <c r="D225" s="628"/>
      <c r="E225" s="629"/>
      <c r="F225" s="630">
        <f aca="true" t="shared" si="41" ref="F225:N225">SUM(F224:F224)</f>
        <v>5745</v>
      </c>
      <c r="G225" s="630">
        <f t="shared" si="41"/>
        <v>0</v>
      </c>
      <c r="H225" s="630">
        <f t="shared" si="41"/>
        <v>0</v>
      </c>
      <c r="I225" s="630">
        <f t="shared" si="41"/>
        <v>0</v>
      </c>
      <c r="J225" s="630">
        <f t="shared" si="41"/>
        <v>680</v>
      </c>
      <c r="K225" s="630">
        <f t="shared" si="41"/>
        <v>0</v>
      </c>
      <c r="L225" s="630">
        <f t="shared" si="41"/>
        <v>0</v>
      </c>
      <c r="M225" s="630">
        <f t="shared" si="41"/>
        <v>0</v>
      </c>
      <c r="N225" s="630">
        <f t="shared" si="41"/>
        <v>5065</v>
      </c>
      <c r="O225" s="609"/>
      <c r="P225" s="106"/>
      <c r="Q225" s="106"/>
      <c r="R225" s="106"/>
    </row>
    <row r="226" spans="1:18" s="103" customFormat="1" ht="33" customHeight="1">
      <c r="A226" s="56"/>
      <c r="B226" s="52" t="s">
        <v>31</v>
      </c>
      <c r="C226" s="68"/>
      <c r="D226" s="68"/>
      <c r="E226" s="375"/>
      <c r="F226" s="69">
        <f aca="true" t="shared" si="42" ref="F226:N226">F210+F217+F220+F225</f>
        <v>33781</v>
      </c>
      <c r="G226" s="69">
        <f t="shared" si="42"/>
        <v>1000</v>
      </c>
      <c r="H226" s="69">
        <f t="shared" si="42"/>
        <v>0</v>
      </c>
      <c r="I226" s="69">
        <f t="shared" si="42"/>
        <v>0</v>
      </c>
      <c r="J226" s="69">
        <f t="shared" si="42"/>
        <v>2979</v>
      </c>
      <c r="K226" s="69">
        <f t="shared" si="42"/>
        <v>0</v>
      </c>
      <c r="L226" s="69">
        <f t="shared" si="42"/>
        <v>0</v>
      </c>
      <c r="M226" s="69">
        <f t="shared" si="42"/>
        <v>0</v>
      </c>
      <c r="N226" s="69">
        <f t="shared" si="42"/>
        <v>31802</v>
      </c>
      <c r="O226" s="58"/>
      <c r="P226" s="106"/>
      <c r="Q226" s="106"/>
      <c r="R226" s="106"/>
    </row>
    <row r="227" spans="1:18" s="103" customFormat="1" ht="11.25" customHeight="1">
      <c r="A227" s="17"/>
      <c r="B227" s="1"/>
      <c r="C227" s="1"/>
      <c r="D227" s="1"/>
      <c r="E227" s="323"/>
      <c r="F227" s="1"/>
      <c r="G227" s="1"/>
      <c r="H227" s="1"/>
      <c r="I227" s="1"/>
      <c r="J227" s="1"/>
      <c r="K227" s="1"/>
      <c r="L227" s="19"/>
      <c r="M227" s="1"/>
      <c r="N227" s="1"/>
      <c r="O227" s="30"/>
      <c r="P227" s="106"/>
      <c r="Q227" s="106"/>
      <c r="R227" s="106"/>
    </row>
    <row r="228" spans="1:18" s="103" customFormat="1" ht="21.75">
      <c r="A228" s="451"/>
      <c r="B228" s="452"/>
      <c r="C228" s="452"/>
      <c r="D228" s="452" t="s">
        <v>540</v>
      </c>
      <c r="F228" s="453"/>
      <c r="G228" s="452"/>
      <c r="H228" s="452"/>
      <c r="J228" s="457" t="s">
        <v>541</v>
      </c>
      <c r="K228" s="452"/>
      <c r="L228" s="452"/>
      <c r="N228" s="452" t="s">
        <v>541</v>
      </c>
      <c r="O228" s="454"/>
      <c r="P228" s="106"/>
      <c r="Q228" s="106"/>
      <c r="R228" s="106"/>
    </row>
    <row r="229" spans="1:18" s="103" customFormat="1" ht="15.75" customHeight="1">
      <c r="A229" s="451" t="s">
        <v>549</v>
      </c>
      <c r="B229" s="452"/>
      <c r="C229" s="452"/>
      <c r="D229" s="457" t="s">
        <v>829</v>
      </c>
      <c r="E229" s="452"/>
      <c r="F229" s="453"/>
      <c r="G229" s="452"/>
      <c r="H229" s="452"/>
      <c r="J229" s="457" t="s">
        <v>629</v>
      </c>
      <c r="K229" s="452"/>
      <c r="L229" s="451"/>
      <c r="N229" s="457" t="s">
        <v>630</v>
      </c>
      <c r="O229" s="455"/>
      <c r="P229" s="106"/>
      <c r="Q229" s="106"/>
      <c r="R229" s="106"/>
    </row>
    <row r="230" spans="1:18" s="103" customFormat="1" ht="16.5" customHeight="1">
      <c r="A230" s="451"/>
      <c r="B230" s="452"/>
      <c r="C230" s="452"/>
      <c r="D230" s="457" t="s">
        <v>830</v>
      </c>
      <c r="E230" s="452"/>
      <c r="F230" s="453"/>
      <c r="G230" s="452"/>
      <c r="H230" s="452"/>
      <c r="J230" s="456" t="s">
        <v>538</v>
      </c>
      <c r="K230" s="452"/>
      <c r="L230" s="452"/>
      <c r="N230" s="457" t="s">
        <v>539</v>
      </c>
      <c r="O230" s="454"/>
      <c r="P230" s="106"/>
      <c r="Q230" s="106"/>
      <c r="R230" s="106"/>
    </row>
    <row r="231" spans="1:18" s="103" customFormat="1" ht="11.25" customHeight="1">
      <c r="A231" s="639"/>
      <c r="B231" s="640"/>
      <c r="C231" s="640"/>
      <c r="D231" s="640"/>
      <c r="E231" s="640"/>
      <c r="F231" s="641"/>
      <c r="G231" s="640"/>
      <c r="H231" s="640"/>
      <c r="I231" s="642"/>
      <c r="J231" s="643"/>
      <c r="K231" s="643"/>
      <c r="L231" s="640"/>
      <c r="M231" s="640"/>
      <c r="N231" s="640"/>
      <c r="O231" s="644"/>
      <c r="P231" s="106"/>
      <c r="Q231" s="106"/>
      <c r="R231" s="106"/>
    </row>
    <row r="232" spans="1:18" s="103" customFormat="1" ht="33.75">
      <c r="A232" s="3" t="s">
        <v>0</v>
      </c>
      <c r="B232" s="33"/>
      <c r="C232" s="4"/>
      <c r="D232" s="93" t="s">
        <v>69</v>
      </c>
      <c r="E232" s="327"/>
      <c r="F232" s="4"/>
      <c r="G232" s="4"/>
      <c r="H232" s="4"/>
      <c r="I232" s="4"/>
      <c r="J232" s="4"/>
      <c r="K232" s="4"/>
      <c r="L232" s="5"/>
      <c r="M232" s="4"/>
      <c r="N232" s="4"/>
      <c r="O232" s="27"/>
      <c r="P232" s="106"/>
      <c r="Q232" s="106"/>
      <c r="R232" s="106"/>
    </row>
    <row r="233" spans="1:18" s="103" customFormat="1" ht="21.75">
      <c r="A233" s="6"/>
      <c r="B233" s="98" t="s">
        <v>517</v>
      </c>
      <c r="C233" s="7"/>
      <c r="D233" s="7"/>
      <c r="E233" s="317"/>
      <c r="F233" s="7"/>
      <c r="G233" s="7"/>
      <c r="H233" s="7"/>
      <c r="I233" s="8"/>
      <c r="J233" s="7"/>
      <c r="K233" s="7"/>
      <c r="L233" s="9"/>
      <c r="M233" s="7"/>
      <c r="N233" s="7"/>
      <c r="O233" s="402" t="s">
        <v>1269</v>
      </c>
      <c r="P233" s="106"/>
      <c r="Q233" s="106"/>
      <c r="R233" s="106"/>
    </row>
    <row r="234" spans="1:18" s="103" customFormat="1" ht="25.5">
      <c r="A234" s="10"/>
      <c r="B234" s="44"/>
      <c r="C234" s="11"/>
      <c r="D234" s="95" t="s">
        <v>1462</v>
      </c>
      <c r="E234" s="318"/>
      <c r="F234" s="12"/>
      <c r="G234" s="12"/>
      <c r="H234" s="12"/>
      <c r="I234" s="12"/>
      <c r="J234" s="12"/>
      <c r="K234" s="12"/>
      <c r="L234" s="13"/>
      <c r="M234" s="12"/>
      <c r="N234" s="12"/>
      <c r="O234" s="28"/>
      <c r="P234" s="106"/>
      <c r="Q234" s="106"/>
      <c r="R234" s="106"/>
    </row>
    <row r="235" spans="1:18" s="103" customFormat="1" ht="38.25" customHeight="1">
      <c r="A235" s="124" t="s">
        <v>501</v>
      </c>
      <c r="B235" s="146" t="s">
        <v>502</v>
      </c>
      <c r="C235" s="146" t="s">
        <v>1</v>
      </c>
      <c r="D235" s="146" t="s">
        <v>500</v>
      </c>
      <c r="E235" s="1073" t="s">
        <v>511</v>
      </c>
      <c r="F235" s="125" t="s">
        <v>497</v>
      </c>
      <c r="G235" s="125" t="s">
        <v>498</v>
      </c>
      <c r="H235" s="125" t="s">
        <v>33</v>
      </c>
      <c r="I235" s="125" t="s">
        <v>403</v>
      </c>
      <c r="J235" s="125" t="s">
        <v>17</v>
      </c>
      <c r="K235" s="125" t="s">
        <v>18</v>
      </c>
      <c r="L235" s="125" t="s">
        <v>507</v>
      </c>
      <c r="M235" s="125" t="s">
        <v>30</v>
      </c>
      <c r="N235" s="125" t="s">
        <v>29</v>
      </c>
      <c r="O235" s="147" t="s">
        <v>19</v>
      </c>
      <c r="P235" s="106"/>
      <c r="Q235" s="106"/>
      <c r="R235" s="106"/>
    </row>
    <row r="236" spans="1:18" s="103" customFormat="1" ht="27.75" customHeight="1">
      <c r="A236" s="704" t="s">
        <v>163</v>
      </c>
      <c r="B236" s="806"/>
      <c r="C236" s="807"/>
      <c r="D236" s="807"/>
      <c r="E236" s="808"/>
      <c r="F236" s="806"/>
      <c r="G236" s="806"/>
      <c r="H236" s="806"/>
      <c r="I236" s="806"/>
      <c r="J236" s="806"/>
      <c r="K236" s="806"/>
      <c r="L236" s="806"/>
      <c r="M236" s="806"/>
      <c r="N236" s="806"/>
      <c r="O236" s="709"/>
      <c r="P236" s="106"/>
      <c r="Q236" s="106"/>
      <c r="R236" s="106"/>
    </row>
    <row r="237" spans="1:18" s="103" customFormat="1" ht="45" customHeight="1">
      <c r="A237" s="15">
        <v>140</v>
      </c>
      <c r="B237" s="59" t="s">
        <v>519</v>
      </c>
      <c r="C237" s="43" t="s">
        <v>1340</v>
      </c>
      <c r="D237" s="410" t="s">
        <v>518</v>
      </c>
      <c r="E237" s="348">
        <v>15</v>
      </c>
      <c r="F237" s="59">
        <v>2042</v>
      </c>
      <c r="G237" s="59">
        <v>0</v>
      </c>
      <c r="H237" s="59">
        <v>0</v>
      </c>
      <c r="I237" s="59">
        <v>0</v>
      </c>
      <c r="J237" s="59">
        <v>0</v>
      </c>
      <c r="K237" s="59">
        <v>69</v>
      </c>
      <c r="L237" s="59">
        <v>0</v>
      </c>
      <c r="M237" s="59">
        <v>0</v>
      </c>
      <c r="N237" s="59">
        <f>F237+G237+H237+I237-J237+K237-L237-M237</f>
        <v>2111</v>
      </c>
      <c r="O237" s="29"/>
      <c r="P237" s="106"/>
      <c r="Q237" s="106"/>
      <c r="R237" s="106"/>
    </row>
    <row r="238" spans="1:18" s="103" customFormat="1" ht="45" customHeight="1">
      <c r="A238" s="15">
        <v>218</v>
      </c>
      <c r="B238" s="59" t="s">
        <v>632</v>
      </c>
      <c r="C238" s="43" t="s">
        <v>1180</v>
      </c>
      <c r="D238" s="410" t="s">
        <v>553</v>
      </c>
      <c r="E238" s="348">
        <v>15</v>
      </c>
      <c r="F238" s="59">
        <v>7440</v>
      </c>
      <c r="G238" s="59">
        <v>0</v>
      </c>
      <c r="H238" s="59">
        <v>0</v>
      </c>
      <c r="I238" s="59">
        <v>0</v>
      </c>
      <c r="J238" s="59">
        <v>1042</v>
      </c>
      <c r="K238" s="59">
        <v>0</v>
      </c>
      <c r="L238" s="59">
        <v>2800</v>
      </c>
      <c r="M238" s="59">
        <v>0</v>
      </c>
      <c r="N238" s="59">
        <f>F238+G238+H238+I238-J238+K238-L238-M238</f>
        <v>3598</v>
      </c>
      <c r="O238" s="29"/>
      <c r="P238" s="106"/>
      <c r="Q238" s="106"/>
      <c r="R238" s="106"/>
    </row>
    <row r="239" spans="1:18" s="103" customFormat="1" ht="24" customHeight="1">
      <c r="A239" s="611" t="s">
        <v>70</v>
      </c>
      <c r="B239" s="627"/>
      <c r="C239" s="628"/>
      <c r="D239" s="628"/>
      <c r="E239" s="629"/>
      <c r="F239" s="630">
        <f>SUM(F237:F238)</f>
        <v>9482</v>
      </c>
      <c r="G239" s="630">
        <f aca="true" t="shared" si="43" ref="G239:L239">SUM(G237:G238)</f>
        <v>0</v>
      </c>
      <c r="H239" s="630">
        <f t="shared" si="43"/>
        <v>0</v>
      </c>
      <c r="I239" s="630">
        <f t="shared" si="43"/>
        <v>0</v>
      </c>
      <c r="J239" s="630">
        <f>SUM(J237:J238)</f>
        <v>1042</v>
      </c>
      <c r="K239" s="630">
        <f>SUM(K237:K238)</f>
        <v>69</v>
      </c>
      <c r="L239" s="630">
        <f t="shared" si="43"/>
        <v>2800</v>
      </c>
      <c r="M239" s="630">
        <f>SUM(M237:M238)</f>
        <v>0</v>
      </c>
      <c r="N239" s="630">
        <f>SUM(N237:N238)</f>
        <v>5709</v>
      </c>
      <c r="O239" s="609"/>
      <c r="P239" s="106"/>
      <c r="Q239" s="106"/>
      <c r="R239" s="106"/>
    </row>
    <row r="240" spans="1:18" s="103" customFormat="1" ht="27.75" customHeight="1">
      <c r="A240" s="829" t="s">
        <v>968</v>
      </c>
      <c r="B240" s="830"/>
      <c r="C240" s="831"/>
      <c r="D240" s="831"/>
      <c r="E240" s="832"/>
      <c r="F240" s="830"/>
      <c r="G240" s="830"/>
      <c r="H240" s="830"/>
      <c r="I240" s="830"/>
      <c r="J240" s="830"/>
      <c r="K240" s="830"/>
      <c r="L240" s="830"/>
      <c r="M240" s="830"/>
      <c r="N240" s="830"/>
      <c r="O240" s="828"/>
      <c r="P240" s="106"/>
      <c r="Q240" s="106"/>
      <c r="R240" s="106"/>
    </row>
    <row r="241" spans="1:18" s="41" customFormat="1" ht="45" customHeight="1">
      <c r="A241" s="108">
        <v>290</v>
      </c>
      <c r="B241" s="797" t="s">
        <v>826</v>
      </c>
      <c r="C241" s="166" t="s">
        <v>969</v>
      </c>
      <c r="D241" s="469" t="s">
        <v>530</v>
      </c>
      <c r="E241" s="331">
        <v>15</v>
      </c>
      <c r="F241" s="59">
        <v>7440</v>
      </c>
      <c r="G241" s="59">
        <v>0</v>
      </c>
      <c r="H241" s="59">
        <v>0</v>
      </c>
      <c r="I241" s="59">
        <v>0</v>
      </c>
      <c r="J241" s="59">
        <v>1042</v>
      </c>
      <c r="K241" s="59">
        <v>0</v>
      </c>
      <c r="L241" s="59">
        <v>0</v>
      </c>
      <c r="M241" s="59">
        <v>0</v>
      </c>
      <c r="N241" s="59">
        <f>F241+G241+H241+I241-J241+K241-L241-M241</f>
        <v>6398</v>
      </c>
      <c r="O241" s="312"/>
      <c r="P241" s="84"/>
      <c r="Q241" s="84"/>
      <c r="R241" s="84"/>
    </row>
    <row r="242" spans="1:18" s="103" customFormat="1" ht="24" customHeight="1">
      <c r="A242" s="611" t="s">
        <v>70</v>
      </c>
      <c r="B242" s="627"/>
      <c r="C242" s="628"/>
      <c r="D242" s="628"/>
      <c r="E242" s="629"/>
      <c r="F242" s="630">
        <f>SUM(F240:F241)</f>
        <v>7440</v>
      </c>
      <c r="G242" s="630">
        <f aca="true" t="shared" si="44" ref="G242:L242">SUM(G240:G241)</f>
        <v>0</v>
      </c>
      <c r="H242" s="630">
        <f t="shared" si="44"/>
        <v>0</v>
      </c>
      <c r="I242" s="630">
        <f t="shared" si="44"/>
        <v>0</v>
      </c>
      <c r="J242" s="630">
        <f>SUM(J240:J241)</f>
        <v>1042</v>
      </c>
      <c r="K242" s="630">
        <f>SUM(K240:K241)</f>
        <v>0</v>
      </c>
      <c r="L242" s="630">
        <f t="shared" si="44"/>
        <v>0</v>
      </c>
      <c r="M242" s="630">
        <f>SUM(M240:M241)</f>
        <v>0</v>
      </c>
      <c r="N242" s="630">
        <f>SUM(N240:N241)</f>
        <v>6398</v>
      </c>
      <c r="O242" s="609"/>
      <c r="P242" s="106"/>
      <c r="Q242" s="106"/>
      <c r="R242" s="106"/>
    </row>
    <row r="243" spans="1:18" s="103" customFormat="1" ht="33" customHeight="1">
      <c r="A243" s="56"/>
      <c r="B243" s="52" t="s">
        <v>31</v>
      </c>
      <c r="C243" s="68"/>
      <c r="D243" s="68"/>
      <c r="E243" s="375"/>
      <c r="F243" s="69">
        <f>F239+F242</f>
        <v>16922</v>
      </c>
      <c r="G243" s="69">
        <f aca="true" t="shared" si="45" ref="G243:N243">G239+G242</f>
        <v>0</v>
      </c>
      <c r="H243" s="69">
        <f t="shared" si="45"/>
        <v>0</v>
      </c>
      <c r="I243" s="69">
        <f t="shared" si="45"/>
        <v>0</v>
      </c>
      <c r="J243" s="69">
        <f t="shared" si="45"/>
        <v>2084</v>
      </c>
      <c r="K243" s="69">
        <f t="shared" si="45"/>
        <v>69</v>
      </c>
      <c r="L243" s="69">
        <f t="shared" si="45"/>
        <v>2800</v>
      </c>
      <c r="M243" s="69">
        <f t="shared" si="45"/>
        <v>0</v>
      </c>
      <c r="N243" s="69">
        <f t="shared" si="45"/>
        <v>12107</v>
      </c>
      <c r="O243" s="58"/>
      <c r="P243" s="106"/>
      <c r="Q243" s="106"/>
      <c r="R243" s="106"/>
    </row>
    <row r="244" spans="1:18" s="103" customFormat="1" ht="21.75">
      <c r="A244" s="17"/>
      <c r="B244" s="1"/>
      <c r="C244" s="1"/>
      <c r="D244" s="1"/>
      <c r="E244" s="323"/>
      <c r="F244" s="1"/>
      <c r="G244" s="1"/>
      <c r="H244" s="1"/>
      <c r="I244" s="1"/>
      <c r="J244" s="1"/>
      <c r="K244" s="1"/>
      <c r="L244" s="19"/>
      <c r="M244" s="1"/>
      <c r="N244" s="1"/>
      <c r="O244" s="30"/>
      <c r="P244" s="106"/>
      <c r="Q244" s="106"/>
      <c r="R244" s="106"/>
    </row>
    <row r="245" spans="1:18" s="103" customFormat="1" ht="21.75">
      <c r="A245" s="17"/>
      <c r="B245" s="1"/>
      <c r="C245" s="1"/>
      <c r="D245" s="1"/>
      <c r="E245" s="323"/>
      <c r="F245" s="1"/>
      <c r="G245" s="1"/>
      <c r="H245" s="1"/>
      <c r="I245" s="1"/>
      <c r="J245" s="1"/>
      <c r="K245" s="1"/>
      <c r="L245" s="19"/>
      <c r="M245" s="1"/>
      <c r="N245" s="1"/>
      <c r="O245" s="30"/>
      <c r="P245" s="106"/>
      <c r="Q245" s="106"/>
      <c r="R245" s="106"/>
    </row>
    <row r="246" spans="1:18" s="103" customFormat="1" ht="21.75">
      <c r="A246" s="451"/>
      <c r="B246" s="452"/>
      <c r="C246" s="452" t="s">
        <v>540</v>
      </c>
      <c r="D246" s="452"/>
      <c r="F246" s="453"/>
      <c r="G246" s="452"/>
      <c r="H246" s="452"/>
      <c r="J246" s="457" t="s">
        <v>541</v>
      </c>
      <c r="K246" s="452"/>
      <c r="L246" s="452"/>
      <c r="N246" s="452" t="s">
        <v>541</v>
      </c>
      <c r="O246" s="454"/>
      <c r="P246" s="106"/>
      <c r="Q246" s="106"/>
      <c r="R246" s="106"/>
    </row>
    <row r="247" spans="1:18" s="103" customFormat="1" ht="21.75">
      <c r="A247" s="451"/>
      <c r="B247" s="452"/>
      <c r="C247" s="452"/>
      <c r="D247" s="452"/>
      <c r="E247" s="452"/>
      <c r="F247" s="453"/>
      <c r="G247" s="452"/>
      <c r="H247" s="452"/>
      <c r="J247" s="466"/>
      <c r="K247" s="452"/>
      <c r="L247" s="451"/>
      <c r="M247" s="452"/>
      <c r="N247" s="452"/>
      <c r="O247" s="455"/>
      <c r="P247" s="106"/>
      <c r="Q247" s="106"/>
      <c r="R247" s="106"/>
    </row>
    <row r="248" spans="1:18" s="103" customFormat="1" ht="21.75">
      <c r="A248" s="451" t="s">
        <v>549</v>
      </c>
      <c r="B248" s="452"/>
      <c r="C248" s="457" t="s">
        <v>829</v>
      </c>
      <c r="E248" s="452"/>
      <c r="F248" s="453"/>
      <c r="G248" s="452"/>
      <c r="H248" s="452"/>
      <c r="J248" s="457" t="s">
        <v>629</v>
      </c>
      <c r="K248" s="452"/>
      <c r="L248" s="451"/>
      <c r="M248" s="452" t="s">
        <v>630</v>
      </c>
      <c r="N248" s="452"/>
      <c r="O248" s="455"/>
      <c r="P248" s="106"/>
      <c r="Q248" s="106"/>
      <c r="R248" s="106"/>
    </row>
    <row r="249" spans="1:18" s="103" customFormat="1" ht="21.75">
      <c r="A249" s="451"/>
      <c r="B249" s="452"/>
      <c r="C249" s="457" t="s">
        <v>830</v>
      </c>
      <c r="E249" s="452"/>
      <c r="F249" s="453"/>
      <c r="G249" s="452"/>
      <c r="H249" s="452"/>
      <c r="J249" s="456" t="s">
        <v>538</v>
      </c>
      <c r="K249" s="452"/>
      <c r="L249" s="452"/>
      <c r="M249" s="452" t="s">
        <v>539</v>
      </c>
      <c r="N249" s="452"/>
      <c r="O249" s="454"/>
      <c r="P249" s="106"/>
      <c r="Q249" s="106"/>
      <c r="R249" s="106"/>
    </row>
    <row r="250" spans="1:15" ht="18">
      <c r="A250" s="21"/>
      <c r="B250" s="8"/>
      <c r="C250" s="8"/>
      <c r="D250" s="8"/>
      <c r="E250" s="317"/>
      <c r="F250" s="8"/>
      <c r="G250" s="8"/>
      <c r="H250" s="8"/>
      <c r="I250" s="8"/>
      <c r="J250" s="8"/>
      <c r="K250" s="8"/>
      <c r="L250" s="22"/>
      <c r="M250" s="8"/>
      <c r="N250" s="8"/>
      <c r="O250" s="31"/>
    </row>
    <row r="251" spans="1:15" ht="31.5" customHeight="1">
      <c r="A251" s="3" t="s">
        <v>0</v>
      </c>
      <c r="B251" s="33"/>
      <c r="C251" s="4"/>
      <c r="D251" s="94" t="s">
        <v>69</v>
      </c>
      <c r="E251" s="327"/>
      <c r="F251" s="4"/>
      <c r="G251" s="4"/>
      <c r="H251" s="4"/>
      <c r="I251" s="4"/>
      <c r="J251" s="4"/>
      <c r="K251" s="4"/>
      <c r="L251" s="5"/>
      <c r="M251" s="4"/>
      <c r="N251" s="4"/>
      <c r="O251" s="27"/>
    </row>
    <row r="252" spans="1:15" ht="18.75">
      <c r="A252" s="6"/>
      <c r="B252" s="98" t="s">
        <v>202</v>
      </c>
      <c r="C252" s="7"/>
      <c r="D252" s="7"/>
      <c r="E252" s="317"/>
      <c r="F252" s="7"/>
      <c r="G252" s="7"/>
      <c r="H252" s="7"/>
      <c r="I252" s="8"/>
      <c r="J252" s="7"/>
      <c r="K252" s="7"/>
      <c r="L252" s="9"/>
      <c r="M252" s="7"/>
      <c r="N252" s="7"/>
      <c r="O252" s="402" t="s">
        <v>1270</v>
      </c>
    </row>
    <row r="253" spans="1:15" ht="24.75">
      <c r="A253" s="10"/>
      <c r="B253" s="44"/>
      <c r="C253" s="11"/>
      <c r="D253" s="95" t="s">
        <v>1462</v>
      </c>
      <c r="E253" s="318"/>
      <c r="F253" s="12"/>
      <c r="G253" s="12"/>
      <c r="H253" s="12"/>
      <c r="I253" s="12"/>
      <c r="J253" s="12"/>
      <c r="K253" s="12"/>
      <c r="L253" s="13"/>
      <c r="M253" s="12"/>
      <c r="N253" s="12"/>
      <c r="O253" s="28"/>
    </row>
    <row r="254" spans="1:18" s="50" customFormat="1" ht="30" customHeight="1" thickBot="1">
      <c r="A254" s="46" t="s">
        <v>501</v>
      </c>
      <c r="B254" s="62" t="s">
        <v>502</v>
      </c>
      <c r="C254" s="47" t="s">
        <v>1</v>
      </c>
      <c r="D254" s="47" t="s">
        <v>500</v>
      </c>
      <c r="E254" s="339" t="s">
        <v>511</v>
      </c>
      <c r="F254" s="26" t="s">
        <v>497</v>
      </c>
      <c r="G254" s="26" t="s">
        <v>498</v>
      </c>
      <c r="H254" s="26" t="s">
        <v>33</v>
      </c>
      <c r="I254" s="42" t="s">
        <v>403</v>
      </c>
      <c r="J254" s="48" t="s">
        <v>17</v>
      </c>
      <c r="K254" s="26" t="s">
        <v>18</v>
      </c>
      <c r="L254" s="26" t="s">
        <v>507</v>
      </c>
      <c r="M254" s="26" t="s">
        <v>30</v>
      </c>
      <c r="N254" s="26" t="s">
        <v>29</v>
      </c>
      <c r="O254" s="49" t="s">
        <v>19</v>
      </c>
      <c r="P254" s="1066"/>
      <c r="Q254" s="1066"/>
      <c r="R254" s="1066"/>
    </row>
    <row r="255" spans="1:18" s="103" customFormat="1" ht="27.75" customHeight="1" thickTop="1">
      <c r="A255" s="829" t="s">
        <v>203</v>
      </c>
      <c r="B255" s="830"/>
      <c r="C255" s="831"/>
      <c r="D255" s="831"/>
      <c r="E255" s="832"/>
      <c r="F255" s="830"/>
      <c r="G255" s="830"/>
      <c r="H255" s="830"/>
      <c r="I255" s="830"/>
      <c r="J255" s="830"/>
      <c r="K255" s="830"/>
      <c r="L255" s="830"/>
      <c r="M255" s="830"/>
      <c r="N255" s="830"/>
      <c r="O255" s="828"/>
      <c r="P255" s="106"/>
      <c r="Q255" s="106"/>
      <c r="R255" s="106"/>
    </row>
    <row r="256" spans="1:18" s="41" customFormat="1" ht="45" customHeight="1">
      <c r="A256" s="15">
        <v>92</v>
      </c>
      <c r="B256" s="797" t="s">
        <v>1386</v>
      </c>
      <c r="C256" s="166" t="s">
        <v>1387</v>
      </c>
      <c r="D256" s="469" t="s">
        <v>920</v>
      </c>
      <c r="E256" s="331">
        <v>15</v>
      </c>
      <c r="F256" s="59">
        <v>5662</v>
      </c>
      <c r="G256" s="59">
        <v>0</v>
      </c>
      <c r="H256" s="59">
        <v>0</v>
      </c>
      <c r="I256" s="59">
        <v>0</v>
      </c>
      <c r="J256" s="59">
        <v>662</v>
      </c>
      <c r="K256" s="59">
        <v>0</v>
      </c>
      <c r="L256" s="59">
        <v>0</v>
      </c>
      <c r="M256" s="59">
        <v>0</v>
      </c>
      <c r="N256" s="59">
        <f>F256+G256+H256+I256-J256+K256-L256-M256</f>
        <v>5000</v>
      </c>
      <c r="O256" s="312"/>
      <c r="P256" s="84"/>
      <c r="Q256" s="84"/>
      <c r="R256" s="84"/>
    </row>
    <row r="257" spans="1:18" s="103" customFormat="1" ht="24" customHeight="1">
      <c r="A257" s="611" t="s">
        <v>70</v>
      </c>
      <c r="B257" s="627"/>
      <c r="C257" s="628"/>
      <c r="D257" s="628"/>
      <c r="E257" s="629"/>
      <c r="F257" s="630">
        <f aca="true" t="shared" si="46" ref="F257:N257">SUM(F256:F256)</f>
        <v>5662</v>
      </c>
      <c r="G257" s="630">
        <f t="shared" si="46"/>
        <v>0</v>
      </c>
      <c r="H257" s="630">
        <f t="shared" si="46"/>
        <v>0</v>
      </c>
      <c r="I257" s="630">
        <f t="shared" si="46"/>
        <v>0</v>
      </c>
      <c r="J257" s="630">
        <f t="shared" si="46"/>
        <v>662</v>
      </c>
      <c r="K257" s="630">
        <f t="shared" si="46"/>
        <v>0</v>
      </c>
      <c r="L257" s="630">
        <f t="shared" si="46"/>
        <v>0</v>
      </c>
      <c r="M257" s="630">
        <f t="shared" si="46"/>
        <v>0</v>
      </c>
      <c r="N257" s="630">
        <f t="shared" si="46"/>
        <v>5000</v>
      </c>
      <c r="O257" s="609"/>
      <c r="P257" s="106"/>
      <c r="Q257" s="106"/>
      <c r="R257" s="106"/>
    </row>
    <row r="258" spans="1:15" ht="28.5" customHeight="1">
      <c r="A258" s="659" t="s">
        <v>397</v>
      </c>
      <c r="B258" s="653"/>
      <c r="C258" s="653"/>
      <c r="D258" s="653"/>
      <c r="E258" s="654"/>
      <c r="F258" s="653"/>
      <c r="G258" s="653"/>
      <c r="H258" s="653"/>
      <c r="I258" s="653"/>
      <c r="J258" s="653"/>
      <c r="K258" s="653"/>
      <c r="L258" s="655"/>
      <c r="M258" s="653"/>
      <c r="N258" s="653"/>
      <c r="O258" s="503"/>
    </row>
    <row r="259" spans="1:18" s="41" customFormat="1" ht="45" customHeight="1">
      <c r="A259" s="15">
        <v>69</v>
      </c>
      <c r="B259" s="65" t="s">
        <v>398</v>
      </c>
      <c r="C259" s="36" t="s">
        <v>475</v>
      </c>
      <c r="D259" s="444" t="s">
        <v>9</v>
      </c>
      <c r="E259" s="320">
        <v>15</v>
      </c>
      <c r="F259" s="65">
        <v>2746</v>
      </c>
      <c r="G259" s="59">
        <v>1010</v>
      </c>
      <c r="H259" s="65">
        <v>0</v>
      </c>
      <c r="I259" s="65">
        <v>0</v>
      </c>
      <c r="J259" s="65">
        <v>49</v>
      </c>
      <c r="K259" s="65">
        <v>0</v>
      </c>
      <c r="L259" s="66">
        <v>0</v>
      </c>
      <c r="M259" s="65">
        <v>0</v>
      </c>
      <c r="N259" s="59">
        <f>F259+G259+H259+I259-J259+K259-L259-M259</f>
        <v>3707</v>
      </c>
      <c r="O259" s="60"/>
      <c r="P259" s="84"/>
      <c r="Q259" s="84"/>
      <c r="R259" s="84"/>
    </row>
    <row r="260" spans="1:15" ht="45" customHeight="1">
      <c r="A260" s="15">
        <v>215</v>
      </c>
      <c r="B260" s="59" t="s">
        <v>622</v>
      </c>
      <c r="C260" s="43" t="s">
        <v>879</v>
      </c>
      <c r="D260" s="410" t="s">
        <v>219</v>
      </c>
      <c r="E260" s="348">
        <v>15</v>
      </c>
      <c r="F260" s="59">
        <v>2974</v>
      </c>
      <c r="G260" s="59">
        <v>0</v>
      </c>
      <c r="H260" s="59">
        <v>0</v>
      </c>
      <c r="I260" s="59">
        <v>0</v>
      </c>
      <c r="J260" s="59">
        <v>74</v>
      </c>
      <c r="K260" s="59">
        <v>0</v>
      </c>
      <c r="L260" s="59">
        <v>0</v>
      </c>
      <c r="M260" s="59">
        <v>0</v>
      </c>
      <c r="N260" s="59">
        <f>F260+G260+H260+I260-J260+K260-L260-M260</f>
        <v>2900</v>
      </c>
      <c r="O260" s="32"/>
    </row>
    <row r="261" spans="1:18" s="41" customFormat="1" ht="45" customHeight="1" hidden="1">
      <c r="A261" s="15">
        <v>223</v>
      </c>
      <c r="B261" s="59" t="s">
        <v>794</v>
      </c>
      <c r="C261" s="43" t="s">
        <v>811</v>
      </c>
      <c r="D261" s="444" t="s">
        <v>854</v>
      </c>
      <c r="E261" s="320">
        <v>0</v>
      </c>
      <c r="F261" s="65">
        <v>0</v>
      </c>
      <c r="G261" s="59">
        <v>0</v>
      </c>
      <c r="H261" s="65">
        <v>0</v>
      </c>
      <c r="I261" s="65">
        <v>0</v>
      </c>
      <c r="J261" s="65">
        <v>0</v>
      </c>
      <c r="K261" s="65">
        <v>0</v>
      </c>
      <c r="L261" s="66">
        <v>0</v>
      </c>
      <c r="M261" s="65">
        <v>0</v>
      </c>
      <c r="N261" s="59">
        <f>F261+G261+H261+I261-J261+K261-L261-M261</f>
        <v>0</v>
      </c>
      <c r="O261" s="60"/>
      <c r="P261" s="84"/>
      <c r="Q261" s="84"/>
      <c r="R261" s="84"/>
    </row>
    <row r="262" spans="1:18" s="41" customFormat="1" ht="45" customHeight="1">
      <c r="A262" s="15">
        <v>269</v>
      </c>
      <c r="B262" s="59" t="s">
        <v>919</v>
      </c>
      <c r="C262" s="43" t="s">
        <v>926</v>
      </c>
      <c r="D262" s="444" t="s">
        <v>920</v>
      </c>
      <c r="E262" s="320">
        <v>15</v>
      </c>
      <c r="F262" s="65">
        <v>4420</v>
      </c>
      <c r="G262" s="59">
        <v>0</v>
      </c>
      <c r="H262" s="65">
        <v>0</v>
      </c>
      <c r="I262" s="65">
        <v>0</v>
      </c>
      <c r="J262" s="65">
        <v>420</v>
      </c>
      <c r="K262" s="65">
        <v>0</v>
      </c>
      <c r="L262" s="66">
        <v>0</v>
      </c>
      <c r="M262" s="65">
        <v>0</v>
      </c>
      <c r="N262" s="59">
        <f>F262+G262+H262+I262-J262+K262-L262-M262</f>
        <v>4000</v>
      </c>
      <c r="O262" s="60"/>
      <c r="P262" s="84"/>
      <c r="Q262" s="84"/>
      <c r="R262" s="84"/>
    </row>
    <row r="263" spans="1:18" s="41" customFormat="1" ht="45" customHeight="1">
      <c r="A263" s="15">
        <v>270</v>
      </c>
      <c r="B263" s="59" t="s">
        <v>921</v>
      </c>
      <c r="C263" s="43" t="s">
        <v>927</v>
      </c>
      <c r="D263" s="444" t="s">
        <v>920</v>
      </c>
      <c r="E263" s="320">
        <v>15</v>
      </c>
      <c r="F263" s="65">
        <v>3109</v>
      </c>
      <c r="G263" s="59">
        <v>0</v>
      </c>
      <c r="H263" s="65">
        <v>0</v>
      </c>
      <c r="I263" s="65">
        <v>0</v>
      </c>
      <c r="J263" s="65">
        <v>109</v>
      </c>
      <c r="K263" s="65">
        <v>0</v>
      </c>
      <c r="L263" s="66">
        <v>0</v>
      </c>
      <c r="M263" s="65">
        <v>0</v>
      </c>
      <c r="N263" s="59">
        <f>F263+G263+H263+I263-J263+K263-L263-M263</f>
        <v>3000</v>
      </c>
      <c r="O263" s="60"/>
      <c r="P263" s="84"/>
      <c r="Q263" s="84"/>
      <c r="R263" s="84"/>
    </row>
    <row r="264" spans="1:15" ht="27" customHeight="1">
      <c r="A264" s="611" t="s">
        <v>70</v>
      </c>
      <c r="B264" s="612"/>
      <c r="C264" s="613"/>
      <c r="D264" s="613"/>
      <c r="E264" s="614"/>
      <c r="F264" s="615">
        <f aca="true" t="shared" si="47" ref="F264:N264">SUM(F259:F263)</f>
        <v>13249</v>
      </c>
      <c r="G264" s="615">
        <f t="shared" si="47"/>
        <v>1010</v>
      </c>
      <c r="H264" s="615">
        <f t="shared" si="47"/>
        <v>0</v>
      </c>
      <c r="I264" s="615">
        <f t="shared" si="47"/>
        <v>0</v>
      </c>
      <c r="J264" s="615">
        <f t="shared" si="47"/>
        <v>652</v>
      </c>
      <c r="K264" s="615">
        <f t="shared" si="47"/>
        <v>0</v>
      </c>
      <c r="L264" s="615">
        <f t="shared" si="47"/>
        <v>0</v>
      </c>
      <c r="M264" s="615">
        <f t="shared" si="47"/>
        <v>0</v>
      </c>
      <c r="N264" s="615">
        <f t="shared" si="47"/>
        <v>13607</v>
      </c>
      <c r="O264" s="609"/>
    </row>
    <row r="265" spans="1:18" s="23" customFormat="1" ht="27" customHeight="1">
      <c r="A265" s="56"/>
      <c r="B265" s="52" t="s">
        <v>31</v>
      </c>
      <c r="C265" s="57"/>
      <c r="D265" s="57"/>
      <c r="E265" s="338"/>
      <c r="F265" s="71">
        <f aca="true" t="shared" si="48" ref="F265:N265">F257+F264</f>
        <v>18911</v>
      </c>
      <c r="G265" s="71">
        <f t="shared" si="48"/>
        <v>1010</v>
      </c>
      <c r="H265" s="71">
        <f t="shared" si="48"/>
        <v>0</v>
      </c>
      <c r="I265" s="71">
        <f t="shared" si="48"/>
        <v>0</v>
      </c>
      <c r="J265" s="71">
        <f t="shared" si="48"/>
        <v>1314</v>
      </c>
      <c r="K265" s="71">
        <f t="shared" si="48"/>
        <v>0</v>
      </c>
      <c r="L265" s="71">
        <f t="shared" si="48"/>
        <v>0</v>
      </c>
      <c r="M265" s="71">
        <f t="shared" si="48"/>
        <v>0</v>
      </c>
      <c r="N265" s="71">
        <f t="shared" si="48"/>
        <v>18607</v>
      </c>
      <c r="O265" s="58"/>
      <c r="P265" s="1065"/>
      <c r="Q265" s="1065"/>
      <c r="R265" s="1065"/>
    </row>
    <row r="266" spans="1:15" ht="11.25" customHeight="1">
      <c r="A266" s="21"/>
      <c r="B266" s="8"/>
      <c r="C266" s="8"/>
      <c r="D266" s="8"/>
      <c r="E266" s="317"/>
      <c r="F266" s="8"/>
      <c r="G266" s="8"/>
      <c r="H266" s="8"/>
      <c r="I266" s="8"/>
      <c r="J266" s="8"/>
      <c r="K266" s="8"/>
      <c r="L266" s="22"/>
      <c r="M266" s="8"/>
      <c r="N266" s="8"/>
      <c r="O266" s="31"/>
    </row>
    <row r="267" spans="1:15" ht="18.75">
      <c r="A267" s="451"/>
      <c r="B267" s="452"/>
      <c r="C267" s="452"/>
      <c r="D267" s="452" t="s">
        <v>540</v>
      </c>
      <c r="F267" s="453"/>
      <c r="G267" s="452"/>
      <c r="H267" s="452"/>
      <c r="J267" s="457" t="s">
        <v>541</v>
      </c>
      <c r="K267" s="452"/>
      <c r="L267" s="452"/>
      <c r="N267" s="452" t="s">
        <v>541</v>
      </c>
      <c r="O267" s="454"/>
    </row>
    <row r="268" spans="1:18" s="103" customFormat="1" ht="17.25" customHeight="1">
      <c r="A268" s="451" t="s">
        <v>549</v>
      </c>
      <c r="B268" s="452"/>
      <c r="C268" s="452"/>
      <c r="D268" s="457" t="s">
        <v>829</v>
      </c>
      <c r="E268" s="452"/>
      <c r="F268" s="453"/>
      <c r="G268" s="452"/>
      <c r="H268" s="452"/>
      <c r="J268" s="457" t="s">
        <v>629</v>
      </c>
      <c r="K268" s="452"/>
      <c r="L268" s="451"/>
      <c r="M268" s="452" t="s">
        <v>630</v>
      </c>
      <c r="N268" s="452"/>
      <c r="O268" s="455"/>
      <c r="P268" s="106"/>
      <c r="Q268" s="106"/>
      <c r="R268" s="106"/>
    </row>
    <row r="269" spans="1:18" s="103" customFormat="1" ht="14.25" customHeight="1">
      <c r="A269" s="451"/>
      <c r="B269" s="452"/>
      <c r="C269" s="452"/>
      <c r="D269" s="457" t="s">
        <v>830</v>
      </c>
      <c r="E269" s="452"/>
      <c r="F269" s="453"/>
      <c r="G269" s="452"/>
      <c r="H269" s="452"/>
      <c r="J269" s="456" t="s">
        <v>538</v>
      </c>
      <c r="K269" s="452"/>
      <c r="L269" s="452"/>
      <c r="M269" s="452" t="s">
        <v>539</v>
      </c>
      <c r="N269" s="452"/>
      <c r="O269" s="454"/>
      <c r="P269" s="106"/>
      <c r="Q269" s="106"/>
      <c r="R269" s="106"/>
    </row>
    <row r="270" spans="1:18" s="103" customFormat="1" ht="20.25">
      <c r="A270" s="106"/>
      <c r="B270" s="107"/>
      <c r="C270" s="107"/>
      <c r="D270" s="105"/>
      <c r="E270" s="380"/>
      <c r="F270" s="107"/>
      <c r="G270" s="107"/>
      <c r="H270" s="107"/>
      <c r="I270" s="107"/>
      <c r="K270" s="107"/>
      <c r="L270" s="107"/>
      <c r="M270" s="105"/>
      <c r="N270" s="107"/>
      <c r="O270" s="107"/>
      <c r="P270" s="106"/>
      <c r="Q270" s="106"/>
      <c r="R270" s="106"/>
    </row>
    <row r="271" spans="1:15" ht="27" customHeight="1">
      <c r="A271" s="3" t="s">
        <v>0</v>
      </c>
      <c r="B271" s="20"/>
      <c r="C271" s="4"/>
      <c r="D271" s="93" t="s">
        <v>69</v>
      </c>
      <c r="E271" s="327"/>
      <c r="F271" s="4"/>
      <c r="G271" s="4"/>
      <c r="H271" s="4"/>
      <c r="I271" s="4"/>
      <c r="J271" s="4"/>
      <c r="K271" s="4"/>
      <c r="L271" s="5"/>
      <c r="M271" s="4"/>
      <c r="N271" s="4"/>
      <c r="O271" s="27"/>
    </row>
    <row r="272" spans="1:15" ht="18.75">
      <c r="A272" s="6"/>
      <c r="B272" s="98" t="s">
        <v>850</v>
      </c>
      <c r="C272" s="7"/>
      <c r="D272" s="7"/>
      <c r="E272" s="317"/>
      <c r="F272" s="7"/>
      <c r="G272" s="7"/>
      <c r="H272" s="7"/>
      <c r="I272" s="8"/>
      <c r="J272" s="7"/>
      <c r="K272" s="7"/>
      <c r="L272" s="9"/>
      <c r="M272" s="7"/>
      <c r="N272" s="7"/>
      <c r="O272" s="402" t="s">
        <v>1271</v>
      </c>
    </row>
    <row r="273" spans="1:15" ht="24.75">
      <c r="A273" s="10"/>
      <c r="B273" s="44"/>
      <c r="C273" s="11"/>
      <c r="D273" s="95" t="s">
        <v>1462</v>
      </c>
      <c r="E273" s="318"/>
      <c r="F273" s="12"/>
      <c r="G273" s="12"/>
      <c r="H273" s="12"/>
      <c r="I273" s="12"/>
      <c r="J273" s="12"/>
      <c r="K273" s="12"/>
      <c r="L273" s="13"/>
      <c r="M273" s="12"/>
      <c r="N273" s="12"/>
      <c r="O273" s="28"/>
    </row>
    <row r="274" spans="1:18" s="70" customFormat="1" ht="31.5" customHeight="1" thickBot="1">
      <c r="A274" s="46" t="s">
        <v>501</v>
      </c>
      <c r="B274" s="62" t="s">
        <v>502</v>
      </c>
      <c r="C274" s="62" t="s">
        <v>1</v>
      </c>
      <c r="D274" s="62" t="s">
        <v>500</v>
      </c>
      <c r="E274" s="339" t="s">
        <v>511</v>
      </c>
      <c r="F274" s="26" t="s">
        <v>497</v>
      </c>
      <c r="G274" s="26" t="s">
        <v>498</v>
      </c>
      <c r="H274" s="26" t="s">
        <v>33</v>
      </c>
      <c r="I274" s="26" t="s">
        <v>403</v>
      </c>
      <c r="J274" s="26" t="s">
        <v>17</v>
      </c>
      <c r="K274" s="26" t="s">
        <v>18</v>
      </c>
      <c r="L274" s="26" t="s">
        <v>507</v>
      </c>
      <c r="M274" s="26" t="s">
        <v>30</v>
      </c>
      <c r="N274" s="26" t="s">
        <v>29</v>
      </c>
      <c r="O274" s="63" t="s">
        <v>19</v>
      </c>
      <c r="P274" s="1067"/>
      <c r="Q274" s="1067"/>
      <c r="R274" s="1067"/>
    </row>
    <row r="275" spans="1:15" ht="33" customHeight="1" thickTop="1">
      <c r="A275" s="826" t="s">
        <v>851</v>
      </c>
      <c r="B275" s="806"/>
      <c r="C275" s="807"/>
      <c r="D275" s="807"/>
      <c r="E275" s="808"/>
      <c r="F275" s="806"/>
      <c r="G275" s="806"/>
      <c r="H275" s="806"/>
      <c r="I275" s="806"/>
      <c r="J275" s="806"/>
      <c r="K275" s="806"/>
      <c r="L275" s="806"/>
      <c r="M275" s="806"/>
      <c r="N275" s="806"/>
      <c r="O275" s="709"/>
    </row>
    <row r="276" spans="1:18" s="41" customFormat="1" ht="42" customHeight="1">
      <c r="A276" s="15">
        <v>89</v>
      </c>
      <c r="B276" s="59" t="s">
        <v>1378</v>
      </c>
      <c r="C276" s="43" t="s">
        <v>1379</v>
      </c>
      <c r="D276" s="444" t="s">
        <v>406</v>
      </c>
      <c r="E276" s="320">
        <v>15</v>
      </c>
      <c r="F276" s="65">
        <v>1923</v>
      </c>
      <c r="G276" s="65">
        <v>0</v>
      </c>
      <c r="H276" s="65">
        <v>0</v>
      </c>
      <c r="I276" s="65">
        <v>0</v>
      </c>
      <c r="J276" s="65">
        <v>0</v>
      </c>
      <c r="K276" s="65">
        <v>77</v>
      </c>
      <c r="L276" s="66">
        <v>0</v>
      </c>
      <c r="M276" s="65">
        <v>0</v>
      </c>
      <c r="N276" s="59">
        <f aca="true" t="shared" si="49" ref="N276:N281">F276+G276+H276+I276-J276+K276-L276-M276</f>
        <v>2000</v>
      </c>
      <c r="O276" s="60"/>
      <c r="P276" s="84"/>
      <c r="Q276" s="84"/>
      <c r="R276" s="84"/>
    </row>
    <row r="277" spans="1:18" s="41" customFormat="1" ht="42" customHeight="1">
      <c r="A277" s="15">
        <v>224</v>
      </c>
      <c r="B277" s="59" t="s">
        <v>789</v>
      </c>
      <c r="C277" s="43" t="s">
        <v>806</v>
      </c>
      <c r="D277" s="444" t="s">
        <v>406</v>
      </c>
      <c r="E277" s="320">
        <v>15</v>
      </c>
      <c r="F277" s="65">
        <v>3109</v>
      </c>
      <c r="G277" s="65">
        <v>0</v>
      </c>
      <c r="H277" s="65">
        <v>0</v>
      </c>
      <c r="I277" s="65">
        <v>0</v>
      </c>
      <c r="J277" s="65">
        <v>109</v>
      </c>
      <c r="K277" s="65">
        <v>0</v>
      </c>
      <c r="L277" s="66">
        <v>0</v>
      </c>
      <c r="M277" s="65">
        <v>0</v>
      </c>
      <c r="N277" s="59">
        <f t="shared" si="49"/>
        <v>3000</v>
      </c>
      <c r="O277" s="60"/>
      <c r="P277" s="84"/>
      <c r="Q277" s="84"/>
      <c r="R277" s="84"/>
    </row>
    <row r="278" spans="1:15" ht="42" customHeight="1">
      <c r="A278" s="15">
        <v>247</v>
      </c>
      <c r="B278" s="59" t="s">
        <v>852</v>
      </c>
      <c r="C278" s="43" t="s">
        <v>853</v>
      </c>
      <c r="D278" s="410" t="s">
        <v>854</v>
      </c>
      <c r="E278" s="348">
        <v>15</v>
      </c>
      <c r="F278" s="59">
        <v>5344</v>
      </c>
      <c r="G278" s="59">
        <v>0</v>
      </c>
      <c r="H278" s="59">
        <v>0</v>
      </c>
      <c r="I278" s="59">
        <v>0</v>
      </c>
      <c r="J278" s="59">
        <v>594</v>
      </c>
      <c r="K278" s="59">
        <v>0</v>
      </c>
      <c r="L278" s="59">
        <v>600</v>
      </c>
      <c r="M278" s="59">
        <v>0</v>
      </c>
      <c r="N278" s="59">
        <f t="shared" si="49"/>
        <v>4150</v>
      </c>
      <c r="O278" s="32"/>
    </row>
    <row r="279" spans="1:15" ht="42" customHeight="1">
      <c r="A279" s="15">
        <v>268</v>
      </c>
      <c r="B279" s="59" t="s">
        <v>922</v>
      </c>
      <c r="C279" s="43" t="s">
        <v>923</v>
      </c>
      <c r="D279" s="410" t="s">
        <v>972</v>
      </c>
      <c r="E279" s="348">
        <v>15</v>
      </c>
      <c r="F279" s="59">
        <v>3446</v>
      </c>
      <c r="G279" s="59">
        <v>0</v>
      </c>
      <c r="H279" s="59">
        <v>0</v>
      </c>
      <c r="I279" s="59">
        <v>0</v>
      </c>
      <c r="J279" s="59">
        <v>146</v>
      </c>
      <c r="K279" s="59">
        <v>0</v>
      </c>
      <c r="L279" s="59">
        <v>0</v>
      </c>
      <c r="M279" s="59">
        <v>0</v>
      </c>
      <c r="N279" s="59">
        <f t="shared" si="49"/>
        <v>3300</v>
      </c>
      <c r="O279" s="32"/>
    </row>
    <row r="280" spans="1:18" s="103" customFormat="1" ht="42" customHeight="1">
      <c r="A280" s="15">
        <v>289</v>
      </c>
      <c r="B280" s="59" t="s">
        <v>961</v>
      </c>
      <c r="C280" s="43" t="s">
        <v>962</v>
      </c>
      <c r="D280" s="43" t="s">
        <v>54</v>
      </c>
      <c r="E280" s="348">
        <v>15</v>
      </c>
      <c r="F280" s="59">
        <v>3109</v>
      </c>
      <c r="G280" s="59">
        <v>0</v>
      </c>
      <c r="H280" s="59">
        <v>0</v>
      </c>
      <c r="I280" s="59">
        <v>0</v>
      </c>
      <c r="J280" s="59">
        <v>109</v>
      </c>
      <c r="K280" s="59">
        <v>0</v>
      </c>
      <c r="L280" s="67">
        <v>0</v>
      </c>
      <c r="M280" s="59">
        <v>0</v>
      </c>
      <c r="N280" s="59">
        <f t="shared" si="49"/>
        <v>3000</v>
      </c>
      <c r="O280" s="32"/>
      <c r="P280" s="106"/>
      <c r="Q280" s="106"/>
      <c r="R280" s="106"/>
    </row>
    <row r="281" spans="1:15" ht="42" customHeight="1">
      <c r="A281" s="15">
        <v>334</v>
      </c>
      <c r="B281" s="59" t="s">
        <v>1158</v>
      </c>
      <c r="C281" s="43" t="s">
        <v>1159</v>
      </c>
      <c r="D281" s="410" t="s">
        <v>1160</v>
      </c>
      <c r="E281" s="314">
        <v>15</v>
      </c>
      <c r="F281" s="189">
        <v>3109</v>
      </c>
      <c r="G281" s="189">
        <v>0</v>
      </c>
      <c r="H281" s="189">
        <v>0</v>
      </c>
      <c r="I281" s="189">
        <v>0</v>
      </c>
      <c r="J281" s="189">
        <v>109</v>
      </c>
      <c r="K281" s="189">
        <v>0</v>
      </c>
      <c r="L281" s="189">
        <v>0</v>
      </c>
      <c r="M281" s="189">
        <v>0</v>
      </c>
      <c r="N281" s="59">
        <f t="shared" si="49"/>
        <v>3000</v>
      </c>
      <c r="O281" s="1063"/>
    </row>
    <row r="282" spans="1:18" s="220" customFormat="1" ht="30" customHeight="1">
      <c r="A282" s="645"/>
      <c r="B282" s="646" t="s">
        <v>527</v>
      </c>
      <c r="C282" s="646"/>
      <c r="D282" s="646"/>
      <c r="E282" s="647"/>
      <c r="F282" s="646">
        <f>SUM(F276:F281)</f>
        <v>20040</v>
      </c>
      <c r="G282" s="646">
        <f>SUM(G276:G281)</f>
        <v>0</v>
      </c>
      <c r="H282" s="646">
        <f aca="true" t="shared" si="50" ref="H282:M282">SUM(H276:H281)</f>
        <v>0</v>
      </c>
      <c r="I282" s="646">
        <f t="shared" si="50"/>
        <v>0</v>
      </c>
      <c r="J282" s="646">
        <f t="shared" si="50"/>
        <v>1067</v>
      </c>
      <c r="K282" s="646">
        <f t="shared" si="50"/>
        <v>77</v>
      </c>
      <c r="L282" s="646">
        <f t="shared" si="50"/>
        <v>600</v>
      </c>
      <c r="M282" s="646">
        <f t="shared" si="50"/>
        <v>0</v>
      </c>
      <c r="N282" s="646">
        <f>SUM(N276:N281)</f>
        <v>18450</v>
      </c>
      <c r="O282" s="646"/>
      <c r="P282" s="1068"/>
      <c r="Q282" s="1068"/>
      <c r="R282" s="1068"/>
    </row>
    <row r="283" spans="1:15" ht="31.5" customHeight="1">
      <c r="A283" s="1049"/>
      <c r="B283" s="1050" t="s">
        <v>1361</v>
      </c>
      <c r="C283" s="1051"/>
      <c r="D283" s="1051"/>
      <c r="E283" s="1052"/>
      <c r="F283" s="1051"/>
      <c r="G283" s="1051"/>
      <c r="H283" s="1051"/>
      <c r="I283" s="1053"/>
      <c r="J283" s="1051"/>
      <c r="K283" s="1051"/>
      <c r="L283" s="1054"/>
      <c r="M283" s="1051"/>
      <c r="N283" s="1051"/>
      <c r="O283" s="1055"/>
    </row>
    <row r="284" spans="1:15" ht="33" customHeight="1">
      <c r="A284" s="826" t="s">
        <v>1360</v>
      </c>
      <c r="B284" s="806"/>
      <c r="C284" s="807"/>
      <c r="D284" s="807"/>
      <c r="E284" s="808"/>
      <c r="F284" s="806"/>
      <c r="G284" s="806"/>
      <c r="H284" s="806"/>
      <c r="I284" s="806"/>
      <c r="J284" s="806"/>
      <c r="K284" s="806"/>
      <c r="L284" s="806"/>
      <c r="M284" s="806"/>
      <c r="N284" s="806"/>
      <c r="O284" s="709"/>
    </row>
    <row r="285" spans="1:15" ht="42" customHeight="1">
      <c r="A285" s="108">
        <v>77</v>
      </c>
      <c r="B285" s="59" t="s">
        <v>1362</v>
      </c>
      <c r="C285" s="43" t="s">
        <v>1363</v>
      </c>
      <c r="D285" s="410" t="s">
        <v>406</v>
      </c>
      <c r="E285" s="348">
        <v>15</v>
      </c>
      <c r="F285" s="59">
        <v>4420</v>
      </c>
      <c r="G285" s="59">
        <v>0</v>
      </c>
      <c r="H285" s="59">
        <v>0</v>
      </c>
      <c r="I285" s="59">
        <v>0</v>
      </c>
      <c r="J285" s="59">
        <v>420</v>
      </c>
      <c r="K285" s="59">
        <v>0</v>
      </c>
      <c r="L285" s="59">
        <v>0</v>
      </c>
      <c r="M285" s="59">
        <v>0</v>
      </c>
      <c r="N285" s="59">
        <f>F285+G285+H285+I285-J285+K285-L285-M285</f>
        <v>4000</v>
      </c>
      <c r="O285" s="29"/>
    </row>
    <row r="286" spans="1:18" s="220" customFormat="1" ht="30" customHeight="1">
      <c r="A286" s="645"/>
      <c r="B286" s="646" t="s">
        <v>527</v>
      </c>
      <c r="C286" s="646"/>
      <c r="D286" s="646"/>
      <c r="E286" s="647"/>
      <c r="F286" s="646">
        <f>F285</f>
        <v>4420</v>
      </c>
      <c r="G286" s="646">
        <f aca="true" t="shared" si="51" ref="G286:N286">G285</f>
        <v>0</v>
      </c>
      <c r="H286" s="646">
        <f t="shared" si="51"/>
        <v>0</v>
      </c>
      <c r="I286" s="646">
        <f t="shared" si="51"/>
        <v>0</v>
      </c>
      <c r="J286" s="646">
        <f t="shared" si="51"/>
        <v>420</v>
      </c>
      <c r="K286" s="646">
        <f t="shared" si="51"/>
        <v>0</v>
      </c>
      <c r="L286" s="646">
        <f t="shared" si="51"/>
        <v>0</v>
      </c>
      <c r="M286" s="646">
        <f t="shared" si="51"/>
        <v>0</v>
      </c>
      <c r="N286" s="646">
        <f t="shared" si="51"/>
        <v>4000</v>
      </c>
      <c r="O286" s="646"/>
      <c r="P286" s="1068"/>
      <c r="Q286" s="1068"/>
      <c r="R286" s="1068"/>
    </row>
    <row r="287" spans="1:18" s="23" customFormat="1" ht="33" customHeight="1">
      <c r="A287" s="56"/>
      <c r="B287" s="52" t="s">
        <v>31</v>
      </c>
      <c r="C287" s="61"/>
      <c r="D287" s="61"/>
      <c r="E287" s="349"/>
      <c r="F287" s="71">
        <f>F282+F286</f>
        <v>24460</v>
      </c>
      <c r="G287" s="71">
        <f>G282+G286</f>
        <v>0</v>
      </c>
      <c r="H287" s="71">
        <f aca="true" t="shared" si="52" ref="H287:M287">H282+H286</f>
        <v>0</v>
      </c>
      <c r="I287" s="71">
        <f t="shared" si="52"/>
        <v>0</v>
      </c>
      <c r="J287" s="71">
        <f t="shared" si="52"/>
        <v>1487</v>
      </c>
      <c r="K287" s="71">
        <f t="shared" si="52"/>
        <v>77</v>
      </c>
      <c r="L287" s="71">
        <f t="shared" si="52"/>
        <v>600</v>
      </c>
      <c r="M287" s="71">
        <f t="shared" si="52"/>
        <v>0</v>
      </c>
      <c r="N287" s="71">
        <f>N282+N286</f>
        <v>22450</v>
      </c>
      <c r="O287" s="57"/>
      <c r="P287" s="1065"/>
      <c r="Q287" s="1065"/>
      <c r="R287" s="1065"/>
    </row>
    <row r="288" ht="18">
      <c r="L288" s="1"/>
    </row>
    <row r="289" spans="1:15" ht="18.75">
      <c r="A289" s="451"/>
      <c r="B289" s="452"/>
      <c r="C289" s="452"/>
      <c r="D289" s="452" t="s">
        <v>540</v>
      </c>
      <c r="F289" s="453"/>
      <c r="G289" s="452"/>
      <c r="H289" s="452"/>
      <c r="J289" s="457" t="s">
        <v>541</v>
      </c>
      <c r="K289" s="452"/>
      <c r="L289" s="452"/>
      <c r="N289" s="452" t="s">
        <v>541</v>
      </c>
      <c r="O289" s="454"/>
    </row>
    <row r="290" spans="1:18" s="103" customFormat="1" ht="21.75">
      <c r="A290" s="451" t="s">
        <v>549</v>
      </c>
      <c r="B290" s="452"/>
      <c r="C290" s="452"/>
      <c r="D290" s="457" t="s">
        <v>829</v>
      </c>
      <c r="E290" s="452"/>
      <c r="F290" s="453"/>
      <c r="G290" s="452"/>
      <c r="H290" s="452"/>
      <c r="J290" s="457" t="s">
        <v>629</v>
      </c>
      <c r="K290" s="452"/>
      <c r="L290" s="451"/>
      <c r="M290" s="452" t="s">
        <v>630</v>
      </c>
      <c r="N290" s="452"/>
      <c r="O290" s="455"/>
      <c r="P290" s="106"/>
      <c r="Q290" s="106"/>
      <c r="R290" s="106"/>
    </row>
    <row r="291" spans="1:18" s="103" customFormat="1" ht="21.75">
      <c r="A291" s="451"/>
      <c r="B291" s="452"/>
      <c r="C291" s="452"/>
      <c r="D291" s="457" t="s">
        <v>830</v>
      </c>
      <c r="E291" s="452"/>
      <c r="F291" s="453"/>
      <c r="G291" s="452"/>
      <c r="H291" s="452"/>
      <c r="J291" s="456" t="s">
        <v>538</v>
      </c>
      <c r="K291" s="452"/>
      <c r="L291" s="452"/>
      <c r="M291" s="452" t="s">
        <v>539</v>
      </c>
      <c r="N291" s="452"/>
      <c r="O291" s="454"/>
      <c r="P291" s="106"/>
      <c r="Q291" s="106"/>
      <c r="R291" s="106"/>
    </row>
    <row r="294" spans="1:15" ht="26.25">
      <c r="A294" s="3" t="s">
        <v>0</v>
      </c>
      <c r="B294" s="33"/>
      <c r="C294" s="4"/>
      <c r="D294" s="109" t="s">
        <v>69</v>
      </c>
      <c r="E294" s="381"/>
      <c r="F294" s="4"/>
      <c r="G294" s="4"/>
      <c r="H294" s="4"/>
      <c r="I294" s="4"/>
      <c r="J294" s="4"/>
      <c r="K294" s="4"/>
      <c r="L294" s="5"/>
      <c r="M294" s="4"/>
      <c r="N294" s="4"/>
      <c r="O294" s="27"/>
    </row>
    <row r="295" spans="1:15" ht="18">
      <c r="A295" s="6"/>
      <c r="B295" s="110" t="s">
        <v>68</v>
      </c>
      <c r="C295" s="7"/>
      <c r="D295" s="7"/>
      <c r="E295" s="317"/>
      <c r="F295" s="7"/>
      <c r="G295" s="7"/>
      <c r="H295" s="7"/>
      <c r="I295" s="8"/>
      <c r="J295" s="7"/>
      <c r="K295" s="7"/>
      <c r="L295" s="9"/>
      <c r="M295" s="7"/>
      <c r="N295" s="7"/>
      <c r="O295" s="402" t="s">
        <v>1220</v>
      </c>
    </row>
    <row r="296" spans="1:15" ht="24.75">
      <c r="A296" s="10"/>
      <c r="B296" s="44"/>
      <c r="C296" s="11"/>
      <c r="D296" s="95" t="s">
        <v>1462</v>
      </c>
      <c r="E296" s="318"/>
      <c r="F296" s="12"/>
      <c r="G296" s="12"/>
      <c r="H296" s="12"/>
      <c r="I296" s="12"/>
      <c r="J296" s="12"/>
      <c r="K296" s="12"/>
      <c r="L296" s="13"/>
      <c r="M296" s="12"/>
      <c r="N296" s="12"/>
      <c r="O296" s="28"/>
    </row>
    <row r="297" spans="1:18" s="70" customFormat="1" ht="30.75" customHeight="1">
      <c r="A297" s="809" t="s">
        <v>501</v>
      </c>
      <c r="B297" s="810" t="s">
        <v>502</v>
      </c>
      <c r="C297" s="810" t="s">
        <v>1</v>
      </c>
      <c r="D297" s="810" t="s">
        <v>500</v>
      </c>
      <c r="E297" s="811" t="s">
        <v>511</v>
      </c>
      <c r="F297" s="812" t="s">
        <v>497</v>
      </c>
      <c r="G297" s="812" t="s">
        <v>498</v>
      </c>
      <c r="H297" s="812" t="s">
        <v>33</v>
      </c>
      <c r="I297" s="812" t="s">
        <v>403</v>
      </c>
      <c r="J297" s="812" t="s">
        <v>17</v>
      </c>
      <c r="K297" s="812" t="s">
        <v>18</v>
      </c>
      <c r="L297" s="785" t="s">
        <v>507</v>
      </c>
      <c r="M297" s="812" t="s">
        <v>30</v>
      </c>
      <c r="N297" s="812" t="s">
        <v>29</v>
      </c>
      <c r="O297" s="813" t="s">
        <v>19</v>
      </c>
      <c r="P297" s="1067"/>
      <c r="Q297" s="1067"/>
      <c r="R297" s="1067"/>
    </row>
    <row r="298" spans="1:18" s="103" customFormat="1" ht="18.75" customHeight="1">
      <c r="A298" s="1010" t="s">
        <v>516</v>
      </c>
      <c r="B298" s="1011"/>
      <c r="C298" s="822"/>
      <c r="D298" s="822"/>
      <c r="E298" s="823"/>
      <c r="F298" s="1011"/>
      <c r="G298" s="1011"/>
      <c r="H298" s="1011"/>
      <c r="I298" s="1011"/>
      <c r="J298" s="1011"/>
      <c r="K298" s="1011"/>
      <c r="L298" s="1011"/>
      <c r="M298" s="1011"/>
      <c r="N298" s="1011"/>
      <c r="O298" s="1012"/>
      <c r="P298" s="106"/>
      <c r="Q298" s="106"/>
      <c r="R298" s="106"/>
    </row>
    <row r="299" spans="1:15" ht="31.5" customHeight="1">
      <c r="A299" s="749">
        <v>227</v>
      </c>
      <c r="B299" s="130" t="s">
        <v>795</v>
      </c>
      <c r="C299" s="131" t="s">
        <v>809</v>
      </c>
      <c r="D299" s="447" t="s">
        <v>449</v>
      </c>
      <c r="E299" s="353">
        <v>15</v>
      </c>
      <c r="F299" s="130">
        <v>4420</v>
      </c>
      <c r="G299" s="130">
        <v>0</v>
      </c>
      <c r="H299" s="130">
        <v>0</v>
      </c>
      <c r="I299" s="130">
        <v>0</v>
      </c>
      <c r="J299" s="130">
        <v>420</v>
      </c>
      <c r="K299" s="130">
        <v>0</v>
      </c>
      <c r="L299" s="130">
        <v>0</v>
      </c>
      <c r="M299" s="130">
        <v>0</v>
      </c>
      <c r="N299" s="130">
        <f>F299+G299+H299+I299-J299+K299-L299-M299</f>
        <v>4000</v>
      </c>
      <c r="O299" s="133"/>
    </row>
    <row r="300" spans="1:15" ht="31.5" customHeight="1">
      <c r="A300" s="749">
        <v>258</v>
      </c>
      <c r="B300" s="130" t="s">
        <v>883</v>
      </c>
      <c r="C300" s="131" t="s">
        <v>884</v>
      </c>
      <c r="D300" s="447" t="s">
        <v>54</v>
      </c>
      <c r="E300" s="353">
        <v>15</v>
      </c>
      <c r="F300" s="130">
        <v>3109</v>
      </c>
      <c r="G300" s="130">
        <v>0</v>
      </c>
      <c r="H300" s="130">
        <v>0</v>
      </c>
      <c r="I300" s="130">
        <v>0</v>
      </c>
      <c r="J300" s="130">
        <v>109</v>
      </c>
      <c r="K300" s="130">
        <v>0</v>
      </c>
      <c r="L300" s="130">
        <v>0</v>
      </c>
      <c r="M300" s="130">
        <v>0</v>
      </c>
      <c r="N300" s="130">
        <f>F300+G300+H300+I300-J300+K300-L300-M300</f>
        <v>3000</v>
      </c>
      <c r="O300" s="133"/>
    </row>
    <row r="301" spans="1:18" s="103" customFormat="1" ht="19.5" customHeight="1">
      <c r="A301" s="717" t="s">
        <v>70</v>
      </c>
      <c r="B301" s="711"/>
      <c r="C301" s="712"/>
      <c r="D301" s="713"/>
      <c r="E301" s="714"/>
      <c r="F301" s="715">
        <f aca="true" t="shared" si="53" ref="F301:N301">SUM(F299:F300)</f>
        <v>7529</v>
      </c>
      <c r="G301" s="715">
        <f t="shared" si="53"/>
        <v>0</v>
      </c>
      <c r="H301" s="715">
        <f t="shared" si="53"/>
        <v>0</v>
      </c>
      <c r="I301" s="715">
        <f t="shared" si="53"/>
        <v>0</v>
      </c>
      <c r="J301" s="715">
        <f t="shared" si="53"/>
        <v>529</v>
      </c>
      <c r="K301" s="715">
        <f t="shared" si="53"/>
        <v>0</v>
      </c>
      <c r="L301" s="715">
        <f t="shared" si="53"/>
        <v>0</v>
      </c>
      <c r="M301" s="715">
        <f t="shared" si="53"/>
        <v>0</v>
      </c>
      <c r="N301" s="715">
        <f t="shared" si="53"/>
        <v>7000</v>
      </c>
      <c r="O301" s="716"/>
      <c r="P301" s="106"/>
      <c r="Q301" s="106"/>
      <c r="R301" s="106"/>
    </row>
    <row r="302" spans="1:15" ht="18.75" customHeight="1">
      <c r="A302" s="814" t="s">
        <v>57</v>
      </c>
      <c r="B302" s="815"/>
      <c r="C302" s="816"/>
      <c r="D302" s="817"/>
      <c r="E302" s="818"/>
      <c r="F302" s="815"/>
      <c r="G302" s="815"/>
      <c r="H302" s="815"/>
      <c r="I302" s="815"/>
      <c r="J302" s="815"/>
      <c r="K302" s="815"/>
      <c r="L302" s="815"/>
      <c r="M302" s="815"/>
      <c r="N302" s="815"/>
      <c r="O302" s="819"/>
    </row>
    <row r="303" spans="1:18" s="41" customFormat="1" ht="31.5" customHeight="1">
      <c r="A303" s="1077">
        <v>9</v>
      </c>
      <c r="B303" s="130" t="s">
        <v>817</v>
      </c>
      <c r="C303" s="131" t="s">
        <v>818</v>
      </c>
      <c r="D303" s="447" t="s">
        <v>10</v>
      </c>
      <c r="E303" s="353">
        <v>15</v>
      </c>
      <c r="F303" s="130">
        <v>2325</v>
      </c>
      <c r="G303" s="130">
        <v>1000</v>
      </c>
      <c r="H303" s="130">
        <v>0</v>
      </c>
      <c r="I303" s="130">
        <v>0</v>
      </c>
      <c r="J303" s="130">
        <v>0</v>
      </c>
      <c r="K303" s="130">
        <v>26</v>
      </c>
      <c r="L303" s="130">
        <v>0</v>
      </c>
      <c r="M303" s="130">
        <v>0</v>
      </c>
      <c r="N303" s="130">
        <f aca="true" t="shared" si="54" ref="N303:N314">F303+G303+H303+I303-J303+K303-L303-M303</f>
        <v>3351</v>
      </c>
      <c r="O303" s="133"/>
      <c r="P303" s="84"/>
      <c r="Q303" s="84"/>
      <c r="R303" s="84"/>
    </row>
    <row r="304" spans="1:18" s="41" customFormat="1" ht="31.5" customHeight="1">
      <c r="A304" s="1077">
        <v>11</v>
      </c>
      <c r="B304" s="130" t="s">
        <v>1184</v>
      </c>
      <c r="C304" s="131" t="s">
        <v>1185</v>
      </c>
      <c r="D304" s="447" t="s">
        <v>11</v>
      </c>
      <c r="E304" s="353">
        <v>15</v>
      </c>
      <c r="F304" s="130">
        <v>1923</v>
      </c>
      <c r="G304" s="130">
        <v>0</v>
      </c>
      <c r="H304" s="130">
        <v>0</v>
      </c>
      <c r="I304" s="130">
        <v>0</v>
      </c>
      <c r="J304" s="130">
        <v>0</v>
      </c>
      <c r="K304" s="130">
        <v>77</v>
      </c>
      <c r="L304" s="130">
        <v>0</v>
      </c>
      <c r="M304" s="130">
        <v>0</v>
      </c>
      <c r="N304" s="130">
        <f t="shared" si="54"/>
        <v>2000</v>
      </c>
      <c r="O304" s="312"/>
      <c r="P304" s="84"/>
      <c r="Q304" s="84"/>
      <c r="R304" s="84"/>
    </row>
    <row r="305" spans="1:15" ht="31.5" customHeight="1">
      <c r="A305" s="749">
        <v>17</v>
      </c>
      <c r="B305" s="262" t="s">
        <v>41</v>
      </c>
      <c r="C305" s="131" t="s">
        <v>496</v>
      </c>
      <c r="D305" s="447" t="s">
        <v>10</v>
      </c>
      <c r="E305" s="353">
        <v>15</v>
      </c>
      <c r="F305" s="262">
        <v>2293</v>
      </c>
      <c r="G305" s="262">
        <v>1650</v>
      </c>
      <c r="H305" s="262">
        <v>0</v>
      </c>
      <c r="I305" s="262">
        <v>0</v>
      </c>
      <c r="J305" s="262">
        <v>0</v>
      </c>
      <c r="K305" s="262">
        <v>29</v>
      </c>
      <c r="L305" s="262">
        <v>0</v>
      </c>
      <c r="M305" s="262">
        <v>0</v>
      </c>
      <c r="N305" s="130">
        <f t="shared" si="54"/>
        <v>3972</v>
      </c>
      <c r="O305" s="312"/>
    </row>
    <row r="306" spans="1:15" ht="31.5" customHeight="1">
      <c r="A306" s="749">
        <v>27</v>
      </c>
      <c r="B306" s="262" t="s">
        <v>450</v>
      </c>
      <c r="C306" s="131" t="s">
        <v>476</v>
      </c>
      <c r="D306" s="447" t="s">
        <v>10</v>
      </c>
      <c r="E306" s="353">
        <v>15</v>
      </c>
      <c r="F306" s="262">
        <v>2091</v>
      </c>
      <c r="G306" s="262">
        <v>0</v>
      </c>
      <c r="H306" s="262">
        <v>0</v>
      </c>
      <c r="I306" s="262">
        <v>0</v>
      </c>
      <c r="J306" s="262">
        <v>0</v>
      </c>
      <c r="K306" s="262">
        <v>65</v>
      </c>
      <c r="L306" s="262">
        <v>0</v>
      </c>
      <c r="M306" s="262">
        <v>0</v>
      </c>
      <c r="N306" s="130">
        <f t="shared" si="54"/>
        <v>2156</v>
      </c>
      <c r="O306" s="312"/>
    </row>
    <row r="307" spans="1:15" ht="31.5" customHeight="1">
      <c r="A307" s="749">
        <v>41</v>
      </c>
      <c r="B307" s="130" t="s">
        <v>1239</v>
      </c>
      <c r="C307" s="131" t="s">
        <v>1240</v>
      </c>
      <c r="D307" s="447" t="s">
        <v>10</v>
      </c>
      <c r="E307" s="353">
        <v>15</v>
      </c>
      <c r="F307" s="262">
        <v>2022</v>
      </c>
      <c r="G307" s="262">
        <v>1470</v>
      </c>
      <c r="H307" s="262">
        <v>0</v>
      </c>
      <c r="I307" s="262">
        <v>0</v>
      </c>
      <c r="J307" s="262">
        <v>0</v>
      </c>
      <c r="K307" s="262">
        <v>70</v>
      </c>
      <c r="L307" s="262">
        <v>0</v>
      </c>
      <c r="M307" s="262">
        <v>0</v>
      </c>
      <c r="N307" s="130">
        <f t="shared" si="54"/>
        <v>3562</v>
      </c>
      <c r="O307" s="312"/>
    </row>
    <row r="308" spans="1:15" ht="31.5" customHeight="1">
      <c r="A308" s="749">
        <v>49</v>
      </c>
      <c r="B308" s="130" t="s">
        <v>1284</v>
      </c>
      <c r="C308" s="131" t="s">
        <v>1285</v>
      </c>
      <c r="D308" s="447" t="s">
        <v>11</v>
      </c>
      <c r="E308" s="353">
        <v>15</v>
      </c>
      <c r="F308" s="262">
        <v>1838</v>
      </c>
      <c r="G308" s="262">
        <v>0</v>
      </c>
      <c r="H308" s="262">
        <v>0</v>
      </c>
      <c r="I308" s="262">
        <v>0</v>
      </c>
      <c r="J308" s="262">
        <v>0</v>
      </c>
      <c r="K308" s="262">
        <v>82</v>
      </c>
      <c r="L308" s="262">
        <v>0</v>
      </c>
      <c r="M308" s="262">
        <v>0</v>
      </c>
      <c r="N308" s="130">
        <f t="shared" si="54"/>
        <v>1920</v>
      </c>
      <c r="O308" s="312"/>
    </row>
    <row r="309" spans="1:15" ht="31.5" customHeight="1">
      <c r="A309" s="770">
        <v>54</v>
      </c>
      <c r="B309" s="140" t="s">
        <v>1345</v>
      </c>
      <c r="C309" s="141" t="s">
        <v>1346</v>
      </c>
      <c r="D309" s="710" t="s">
        <v>492</v>
      </c>
      <c r="E309" s="393">
        <v>15</v>
      </c>
      <c r="F309" s="497">
        <v>2509</v>
      </c>
      <c r="G309" s="497">
        <v>0</v>
      </c>
      <c r="H309" s="497">
        <v>0</v>
      </c>
      <c r="I309" s="497">
        <v>0</v>
      </c>
      <c r="J309" s="497">
        <v>9</v>
      </c>
      <c r="K309" s="497">
        <v>0</v>
      </c>
      <c r="L309" s="497">
        <v>300</v>
      </c>
      <c r="M309" s="497">
        <v>0</v>
      </c>
      <c r="N309" s="130">
        <f t="shared" si="54"/>
        <v>2200</v>
      </c>
      <c r="O309" s="394"/>
    </row>
    <row r="310" spans="1:15" ht="31.5" customHeight="1">
      <c r="A310" s="749">
        <v>59</v>
      </c>
      <c r="B310" s="130" t="s">
        <v>1336</v>
      </c>
      <c r="C310" s="131" t="s">
        <v>1337</v>
      </c>
      <c r="D310" s="447" t="s">
        <v>492</v>
      </c>
      <c r="E310" s="353">
        <v>15</v>
      </c>
      <c r="F310" s="130">
        <v>2509</v>
      </c>
      <c r="G310" s="130">
        <v>1760</v>
      </c>
      <c r="H310" s="130">
        <v>0</v>
      </c>
      <c r="I310" s="130">
        <v>0</v>
      </c>
      <c r="J310" s="130">
        <v>9</v>
      </c>
      <c r="K310" s="130">
        <v>0</v>
      </c>
      <c r="L310" s="130">
        <v>0</v>
      </c>
      <c r="M310" s="130">
        <v>0</v>
      </c>
      <c r="N310" s="130">
        <f t="shared" si="54"/>
        <v>4260</v>
      </c>
      <c r="O310" s="133"/>
    </row>
    <row r="311" spans="1:15" ht="31.5" customHeight="1">
      <c r="A311" s="1078">
        <v>76</v>
      </c>
      <c r="B311" s="139" t="s">
        <v>1364</v>
      </c>
      <c r="C311" s="443" t="s">
        <v>1365</v>
      </c>
      <c r="D311" s="718" t="s">
        <v>10</v>
      </c>
      <c r="E311" s="389">
        <v>15</v>
      </c>
      <c r="F311" s="719">
        <v>1377</v>
      </c>
      <c r="G311" s="719">
        <v>0</v>
      </c>
      <c r="H311" s="719">
        <v>0</v>
      </c>
      <c r="I311" s="719">
        <v>0</v>
      </c>
      <c r="J311" s="719">
        <v>0</v>
      </c>
      <c r="K311" s="719">
        <v>123</v>
      </c>
      <c r="L311" s="719">
        <v>0</v>
      </c>
      <c r="M311" s="719">
        <v>0</v>
      </c>
      <c r="N311" s="130">
        <f t="shared" si="54"/>
        <v>1500</v>
      </c>
      <c r="O311" s="1062"/>
    </row>
    <row r="312" spans="1:15" ht="31.5" customHeight="1">
      <c r="A312" s="749">
        <v>85</v>
      </c>
      <c r="B312" s="262" t="s">
        <v>45</v>
      </c>
      <c r="C312" s="131" t="s">
        <v>477</v>
      </c>
      <c r="D312" s="131" t="s">
        <v>10</v>
      </c>
      <c r="E312" s="353">
        <v>15</v>
      </c>
      <c r="F312" s="262">
        <v>2293</v>
      </c>
      <c r="G312" s="262">
        <v>1000</v>
      </c>
      <c r="H312" s="262">
        <v>0</v>
      </c>
      <c r="I312" s="262">
        <v>0</v>
      </c>
      <c r="J312" s="262">
        <v>0</v>
      </c>
      <c r="K312" s="262">
        <v>29</v>
      </c>
      <c r="L312" s="262">
        <v>0</v>
      </c>
      <c r="M312" s="262">
        <v>0</v>
      </c>
      <c r="N312" s="130">
        <f t="shared" si="54"/>
        <v>3322</v>
      </c>
      <c r="O312" s="312"/>
    </row>
    <row r="313" spans="1:15" ht="31.5" customHeight="1">
      <c r="A313" s="749">
        <v>86</v>
      </c>
      <c r="B313" s="262" t="s">
        <v>58</v>
      </c>
      <c r="C313" s="131" t="s">
        <v>478</v>
      </c>
      <c r="D313" s="131" t="s">
        <v>10</v>
      </c>
      <c r="E313" s="353">
        <v>15</v>
      </c>
      <c r="F313" s="262">
        <v>2293</v>
      </c>
      <c r="G313" s="262">
        <v>1000</v>
      </c>
      <c r="H313" s="262">
        <v>0</v>
      </c>
      <c r="I313" s="262">
        <v>0</v>
      </c>
      <c r="J313" s="262">
        <v>0</v>
      </c>
      <c r="K313" s="262">
        <v>29</v>
      </c>
      <c r="L313" s="262">
        <v>0</v>
      </c>
      <c r="M313" s="262">
        <v>0</v>
      </c>
      <c r="N313" s="130">
        <f t="shared" si="54"/>
        <v>3322</v>
      </c>
      <c r="O313" s="312"/>
    </row>
    <row r="314" spans="1:15" ht="31.5" customHeight="1">
      <c r="A314" s="749">
        <v>88</v>
      </c>
      <c r="B314" s="130" t="s">
        <v>1380</v>
      </c>
      <c r="C314" s="131" t="s">
        <v>1381</v>
      </c>
      <c r="D314" s="447" t="s">
        <v>9</v>
      </c>
      <c r="E314" s="353">
        <v>15</v>
      </c>
      <c r="F314" s="130">
        <v>3053</v>
      </c>
      <c r="G314" s="130">
        <v>1000</v>
      </c>
      <c r="H314" s="130">
        <v>0</v>
      </c>
      <c r="I314" s="130">
        <v>0</v>
      </c>
      <c r="J314" s="130">
        <v>83</v>
      </c>
      <c r="K314" s="130">
        <v>0</v>
      </c>
      <c r="L314" s="130">
        <v>0</v>
      </c>
      <c r="M314" s="130">
        <v>0</v>
      </c>
      <c r="N314" s="130">
        <f t="shared" si="54"/>
        <v>3970</v>
      </c>
      <c r="O314" s="133"/>
    </row>
    <row r="315" spans="1:15" ht="18.75" customHeight="1" hidden="1">
      <c r="A315" s="753"/>
      <c r="B315" s="754"/>
      <c r="C315" s="755"/>
      <c r="D315" s="755"/>
      <c r="E315" s="756"/>
      <c r="F315" s="757">
        <f>SUM(F303:F314)</f>
        <v>26526</v>
      </c>
      <c r="G315" s="757">
        <f aca="true" t="shared" si="55" ref="G315:N315">SUM(G303:G314)</f>
        <v>8880</v>
      </c>
      <c r="H315" s="757">
        <f t="shared" si="55"/>
        <v>0</v>
      </c>
      <c r="I315" s="757">
        <f t="shared" si="55"/>
        <v>0</v>
      </c>
      <c r="J315" s="757">
        <f t="shared" si="55"/>
        <v>101</v>
      </c>
      <c r="K315" s="757">
        <f t="shared" si="55"/>
        <v>530</v>
      </c>
      <c r="L315" s="757">
        <f t="shared" si="55"/>
        <v>300</v>
      </c>
      <c r="M315" s="757">
        <f t="shared" si="55"/>
        <v>0</v>
      </c>
      <c r="N315" s="757">
        <f t="shared" si="55"/>
        <v>35535</v>
      </c>
      <c r="O315" s="651"/>
    </row>
    <row r="316" spans="1:18" s="23" customFormat="1" ht="21.75" customHeight="1">
      <c r="A316" s="56"/>
      <c r="B316" s="52" t="s">
        <v>31</v>
      </c>
      <c r="C316" s="57"/>
      <c r="D316" s="57"/>
      <c r="E316" s="338"/>
      <c r="F316" s="57">
        <f aca="true" t="shared" si="56" ref="F316:M316">F301+F315</f>
        <v>34055</v>
      </c>
      <c r="G316" s="57">
        <f>G301+G315</f>
        <v>8880</v>
      </c>
      <c r="H316" s="57">
        <f t="shared" si="56"/>
        <v>0</v>
      </c>
      <c r="I316" s="57">
        <f t="shared" si="56"/>
        <v>0</v>
      </c>
      <c r="J316" s="57">
        <f t="shared" si="56"/>
        <v>630</v>
      </c>
      <c r="K316" s="57">
        <f t="shared" si="56"/>
        <v>530</v>
      </c>
      <c r="L316" s="57">
        <f t="shared" si="56"/>
        <v>300</v>
      </c>
      <c r="M316" s="57">
        <f t="shared" si="56"/>
        <v>0</v>
      </c>
      <c r="N316" s="57">
        <f>N301+N315</f>
        <v>42535</v>
      </c>
      <c r="O316" s="58"/>
      <c r="P316" s="1065"/>
      <c r="Q316" s="1065"/>
      <c r="R316" s="1065"/>
    </row>
    <row r="317" spans="1:18" s="103" customFormat="1" ht="17.25" customHeight="1">
      <c r="A317" s="451"/>
      <c r="B317" s="452"/>
      <c r="C317" s="452"/>
      <c r="D317" s="452" t="s">
        <v>540</v>
      </c>
      <c r="F317" s="453"/>
      <c r="G317" s="452"/>
      <c r="H317" s="452"/>
      <c r="J317" s="466" t="s">
        <v>541</v>
      </c>
      <c r="K317" s="452"/>
      <c r="L317" s="452"/>
      <c r="N317" s="452" t="s">
        <v>541</v>
      </c>
      <c r="O317" s="454"/>
      <c r="P317" s="106"/>
      <c r="Q317" s="106"/>
      <c r="R317" s="106"/>
    </row>
    <row r="318" spans="1:15" ht="12.75" customHeight="1">
      <c r="A318" s="451" t="s">
        <v>549</v>
      </c>
      <c r="B318" s="452"/>
      <c r="C318" s="452"/>
      <c r="D318" s="457" t="s">
        <v>829</v>
      </c>
      <c r="E318" s="452"/>
      <c r="F318" s="453"/>
      <c r="G318" s="452"/>
      <c r="H318" s="452"/>
      <c r="I318" s="2"/>
      <c r="J318" s="457" t="s">
        <v>629</v>
      </c>
      <c r="K318" s="452"/>
      <c r="L318" s="451"/>
      <c r="M318" s="452" t="s">
        <v>630</v>
      </c>
      <c r="N318" s="452"/>
      <c r="O318" s="455"/>
    </row>
    <row r="319" spans="1:15" ht="12.75" customHeight="1">
      <c r="A319" s="451"/>
      <c r="B319" s="452"/>
      <c r="C319" s="452"/>
      <c r="D319" s="457" t="s">
        <v>830</v>
      </c>
      <c r="E319" s="452"/>
      <c r="F319" s="453"/>
      <c r="G319" s="452"/>
      <c r="H319" s="452"/>
      <c r="I319" s="2"/>
      <c r="J319" s="456" t="s">
        <v>538</v>
      </c>
      <c r="K319" s="452"/>
      <c r="L319" s="452"/>
      <c r="M319" s="452" t="s">
        <v>539</v>
      </c>
      <c r="N319" s="452"/>
      <c r="O319" s="454"/>
    </row>
    <row r="320" spans="2:14" ht="12.75" customHeight="1">
      <c r="B320" s="18"/>
      <c r="C320" s="18"/>
      <c r="D320" s="18"/>
      <c r="E320" s="326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5" ht="21.75" customHeight="1">
      <c r="A321" s="3" t="s">
        <v>0</v>
      </c>
      <c r="B321" s="33"/>
      <c r="C321" s="4"/>
      <c r="D321" s="109" t="s">
        <v>69</v>
      </c>
      <c r="E321" s="381"/>
      <c r="F321" s="4"/>
      <c r="G321" s="4"/>
      <c r="H321" s="4"/>
      <c r="I321" s="4"/>
      <c r="J321" s="4"/>
      <c r="K321" s="4"/>
      <c r="L321" s="5"/>
      <c r="M321" s="4"/>
      <c r="N321" s="4"/>
      <c r="O321" s="27"/>
    </row>
    <row r="322" spans="1:15" ht="18">
      <c r="A322" s="6"/>
      <c r="B322" s="110" t="s">
        <v>68</v>
      </c>
      <c r="C322" s="7"/>
      <c r="D322" s="7"/>
      <c r="E322" s="317"/>
      <c r="F322" s="7"/>
      <c r="G322" s="7"/>
      <c r="H322" s="7"/>
      <c r="I322" s="8"/>
      <c r="J322" s="7"/>
      <c r="K322" s="7"/>
      <c r="L322" s="9"/>
      <c r="M322" s="7"/>
      <c r="N322" s="7"/>
      <c r="O322" s="402" t="s">
        <v>1272</v>
      </c>
    </row>
    <row r="323" spans="1:15" ht="18.75" customHeight="1">
      <c r="A323" s="10"/>
      <c r="B323" s="44"/>
      <c r="C323" s="11"/>
      <c r="D323" s="95" t="s">
        <v>1462</v>
      </c>
      <c r="E323" s="318"/>
      <c r="F323" s="12"/>
      <c r="G323" s="12"/>
      <c r="H323" s="12"/>
      <c r="I323" s="12"/>
      <c r="J323" s="12"/>
      <c r="K323" s="12"/>
      <c r="L323" s="13"/>
      <c r="M323" s="12"/>
      <c r="N323" s="12"/>
      <c r="O323" s="28"/>
    </row>
    <row r="324" spans="1:18" s="70" customFormat="1" ht="27.75" customHeight="1" thickBot="1">
      <c r="A324" s="124" t="s">
        <v>501</v>
      </c>
      <c r="B324" s="146" t="s">
        <v>502</v>
      </c>
      <c r="C324" s="146" t="s">
        <v>1</v>
      </c>
      <c r="D324" s="146" t="s">
        <v>500</v>
      </c>
      <c r="E324" s="376" t="s">
        <v>511</v>
      </c>
      <c r="F324" s="138" t="s">
        <v>497</v>
      </c>
      <c r="G324" s="138" t="s">
        <v>498</v>
      </c>
      <c r="H324" s="138" t="s">
        <v>33</v>
      </c>
      <c r="I324" s="138" t="s">
        <v>403</v>
      </c>
      <c r="J324" s="138" t="s">
        <v>17</v>
      </c>
      <c r="K324" s="138" t="s">
        <v>18</v>
      </c>
      <c r="L324" s="26" t="s">
        <v>507</v>
      </c>
      <c r="M324" s="138" t="s">
        <v>30</v>
      </c>
      <c r="N324" s="138" t="s">
        <v>29</v>
      </c>
      <c r="O324" s="147" t="s">
        <v>19</v>
      </c>
      <c r="P324" s="1067"/>
      <c r="Q324" s="1067"/>
      <c r="R324" s="1067"/>
    </row>
    <row r="325" spans="1:15" ht="24" customHeight="1" thickTop="1">
      <c r="A325" s="814" t="s">
        <v>57</v>
      </c>
      <c r="B325" s="815"/>
      <c r="C325" s="816"/>
      <c r="D325" s="817"/>
      <c r="E325" s="818"/>
      <c r="F325" s="815"/>
      <c r="G325" s="815"/>
      <c r="H325" s="815"/>
      <c r="I325" s="815"/>
      <c r="J325" s="815"/>
      <c r="K325" s="815"/>
      <c r="L325" s="815"/>
      <c r="M325" s="815"/>
      <c r="N325" s="815"/>
      <c r="O325" s="819"/>
    </row>
    <row r="326" spans="1:15" ht="31.5" customHeight="1">
      <c r="A326" s="1078">
        <v>90</v>
      </c>
      <c r="B326" s="139" t="s">
        <v>1384</v>
      </c>
      <c r="C326" s="443" t="s">
        <v>1385</v>
      </c>
      <c r="D326" s="443" t="s">
        <v>11</v>
      </c>
      <c r="E326" s="389">
        <v>15</v>
      </c>
      <c r="F326" s="719">
        <v>1697</v>
      </c>
      <c r="G326" s="719">
        <v>240</v>
      </c>
      <c r="H326" s="719">
        <v>0</v>
      </c>
      <c r="I326" s="719">
        <v>0</v>
      </c>
      <c r="J326" s="719">
        <v>0</v>
      </c>
      <c r="K326" s="719">
        <v>103</v>
      </c>
      <c r="L326" s="719">
        <v>450</v>
      </c>
      <c r="M326" s="719">
        <v>0</v>
      </c>
      <c r="N326" s="130">
        <f aca="true" t="shared" si="57" ref="N326:N341">F326+G326+H326+I326-J326+K326-L326-M326</f>
        <v>1590</v>
      </c>
      <c r="O326" s="1062"/>
    </row>
    <row r="327" spans="1:15" ht="31.5" customHeight="1">
      <c r="A327" s="749">
        <v>93</v>
      </c>
      <c r="B327" s="130" t="s">
        <v>470</v>
      </c>
      <c r="C327" s="131" t="s">
        <v>471</v>
      </c>
      <c r="D327" s="131" t="s">
        <v>10</v>
      </c>
      <c r="E327" s="353">
        <v>15</v>
      </c>
      <c r="F327" s="262">
        <v>2371</v>
      </c>
      <c r="G327" s="262">
        <v>1000</v>
      </c>
      <c r="H327" s="262">
        <v>0</v>
      </c>
      <c r="I327" s="262">
        <v>0</v>
      </c>
      <c r="J327" s="262">
        <v>0</v>
      </c>
      <c r="K327" s="262">
        <v>6</v>
      </c>
      <c r="L327" s="262">
        <v>0</v>
      </c>
      <c r="M327" s="262">
        <v>0</v>
      </c>
      <c r="N327" s="130">
        <f t="shared" si="57"/>
        <v>3377</v>
      </c>
      <c r="O327" s="312"/>
    </row>
    <row r="328" spans="1:15" ht="31.5" customHeight="1">
      <c r="A328" s="749">
        <v>131</v>
      </c>
      <c r="B328" s="130" t="s">
        <v>1437</v>
      </c>
      <c r="C328" s="131" t="s">
        <v>1438</v>
      </c>
      <c r="D328" s="447" t="s">
        <v>530</v>
      </c>
      <c r="E328" s="353">
        <v>15</v>
      </c>
      <c r="F328" s="262">
        <v>2396</v>
      </c>
      <c r="G328" s="262">
        <v>0</v>
      </c>
      <c r="H328" s="262">
        <v>0</v>
      </c>
      <c r="I328" s="262">
        <v>0</v>
      </c>
      <c r="J328" s="262">
        <v>0</v>
      </c>
      <c r="K328" s="262">
        <v>4</v>
      </c>
      <c r="L328" s="262">
        <v>0</v>
      </c>
      <c r="M328" s="262">
        <v>0</v>
      </c>
      <c r="N328" s="130">
        <f t="shared" si="57"/>
        <v>2400</v>
      </c>
      <c r="O328" s="394"/>
    </row>
    <row r="329" spans="1:15" ht="31.5" customHeight="1">
      <c r="A329" s="749">
        <v>136</v>
      </c>
      <c r="B329" s="130" t="s">
        <v>1448</v>
      </c>
      <c r="C329" s="131" t="s">
        <v>1449</v>
      </c>
      <c r="D329" s="447" t="s">
        <v>9</v>
      </c>
      <c r="E329" s="353">
        <v>15</v>
      </c>
      <c r="F329" s="262">
        <v>2509</v>
      </c>
      <c r="G329" s="262">
        <v>1060</v>
      </c>
      <c r="H329" s="262">
        <v>0</v>
      </c>
      <c r="I329" s="262">
        <v>0</v>
      </c>
      <c r="J329" s="262">
        <v>9</v>
      </c>
      <c r="K329" s="262">
        <v>0</v>
      </c>
      <c r="L329" s="262">
        <v>0</v>
      </c>
      <c r="M329" s="262">
        <v>0</v>
      </c>
      <c r="N329" s="130">
        <f t="shared" si="57"/>
        <v>3560</v>
      </c>
      <c r="O329" s="394"/>
    </row>
    <row r="330" spans="1:15" ht="31.5" customHeight="1">
      <c r="A330" s="749">
        <v>169</v>
      </c>
      <c r="B330" s="130" t="s">
        <v>536</v>
      </c>
      <c r="C330" s="131" t="s">
        <v>537</v>
      </c>
      <c r="D330" s="447" t="s">
        <v>11</v>
      </c>
      <c r="E330" s="353">
        <v>15</v>
      </c>
      <c r="F330" s="130">
        <v>1638</v>
      </c>
      <c r="G330" s="130">
        <v>0</v>
      </c>
      <c r="H330" s="130">
        <v>0</v>
      </c>
      <c r="I330" s="130">
        <v>0</v>
      </c>
      <c r="J330" s="130">
        <v>0</v>
      </c>
      <c r="K330" s="130">
        <v>107</v>
      </c>
      <c r="L330" s="130">
        <v>0</v>
      </c>
      <c r="M330" s="130">
        <v>0</v>
      </c>
      <c r="N330" s="130">
        <f t="shared" si="57"/>
        <v>1745</v>
      </c>
      <c r="O330" s="142"/>
    </row>
    <row r="331" spans="1:15" ht="33" customHeight="1">
      <c r="A331" s="749">
        <v>193</v>
      </c>
      <c r="B331" s="384" t="s">
        <v>568</v>
      </c>
      <c r="C331" s="131" t="s">
        <v>569</v>
      </c>
      <c r="D331" s="131" t="s">
        <v>10</v>
      </c>
      <c r="E331" s="353">
        <v>15</v>
      </c>
      <c r="F331" s="262">
        <v>1147</v>
      </c>
      <c r="G331" s="130">
        <v>0</v>
      </c>
      <c r="H331" s="262">
        <v>0</v>
      </c>
      <c r="I331" s="262">
        <v>0</v>
      </c>
      <c r="J331" s="262">
        <v>0</v>
      </c>
      <c r="K331" s="262">
        <v>138</v>
      </c>
      <c r="L331" s="262">
        <v>0</v>
      </c>
      <c r="M331" s="130">
        <v>0</v>
      </c>
      <c r="N331" s="130">
        <f t="shared" si="57"/>
        <v>1285</v>
      </c>
      <c r="O331" s="394"/>
    </row>
    <row r="332" spans="1:15" ht="33" customHeight="1">
      <c r="A332" s="749">
        <v>216</v>
      </c>
      <c r="B332" s="130" t="s">
        <v>623</v>
      </c>
      <c r="C332" s="131" t="s">
        <v>624</v>
      </c>
      <c r="D332" s="131" t="s">
        <v>11</v>
      </c>
      <c r="E332" s="353">
        <v>15</v>
      </c>
      <c r="F332" s="262">
        <v>1697</v>
      </c>
      <c r="G332" s="130">
        <v>0</v>
      </c>
      <c r="H332" s="262">
        <v>0</v>
      </c>
      <c r="I332" s="262">
        <v>0</v>
      </c>
      <c r="J332" s="262">
        <v>0</v>
      </c>
      <c r="K332" s="262">
        <v>103</v>
      </c>
      <c r="L332" s="262">
        <v>0</v>
      </c>
      <c r="M332" s="130">
        <v>0</v>
      </c>
      <c r="N332" s="130">
        <f t="shared" si="57"/>
        <v>1800</v>
      </c>
      <c r="O332" s="394"/>
    </row>
    <row r="333" spans="1:15" ht="33" customHeight="1">
      <c r="A333" s="749">
        <v>249</v>
      </c>
      <c r="B333" s="130" t="s">
        <v>859</v>
      </c>
      <c r="C333" s="131" t="s">
        <v>929</v>
      </c>
      <c r="D333" s="131" t="s">
        <v>11</v>
      </c>
      <c r="E333" s="353">
        <v>15</v>
      </c>
      <c r="F333" s="262">
        <v>1923</v>
      </c>
      <c r="G333" s="130">
        <v>0</v>
      </c>
      <c r="H333" s="262">
        <v>0</v>
      </c>
      <c r="I333" s="262">
        <v>0</v>
      </c>
      <c r="J333" s="262">
        <v>0</v>
      </c>
      <c r="K333" s="262">
        <v>77</v>
      </c>
      <c r="L333" s="262">
        <v>0</v>
      </c>
      <c r="M333" s="130">
        <v>0</v>
      </c>
      <c r="N333" s="130">
        <f t="shared" si="57"/>
        <v>2000</v>
      </c>
      <c r="O333" s="394"/>
    </row>
    <row r="334" spans="1:15" ht="33" customHeight="1">
      <c r="A334" s="749">
        <v>256</v>
      </c>
      <c r="B334" s="130" t="s">
        <v>885</v>
      </c>
      <c r="C334" s="131" t="s">
        <v>886</v>
      </c>
      <c r="D334" s="131" t="s">
        <v>9</v>
      </c>
      <c r="E334" s="353">
        <v>15</v>
      </c>
      <c r="F334" s="262">
        <v>3109</v>
      </c>
      <c r="G334" s="130">
        <v>1000</v>
      </c>
      <c r="H334" s="262">
        <v>0</v>
      </c>
      <c r="I334" s="262">
        <v>0</v>
      </c>
      <c r="J334" s="262">
        <v>109</v>
      </c>
      <c r="K334" s="262">
        <v>0</v>
      </c>
      <c r="L334" s="262">
        <v>0</v>
      </c>
      <c r="M334" s="130">
        <v>0</v>
      </c>
      <c r="N334" s="130">
        <f t="shared" si="57"/>
        <v>4000</v>
      </c>
      <c r="O334" s="133"/>
    </row>
    <row r="335" spans="1:15" ht="33" customHeight="1">
      <c r="A335" s="749">
        <v>266</v>
      </c>
      <c r="B335" s="130" t="s">
        <v>913</v>
      </c>
      <c r="C335" s="131" t="s">
        <v>930</v>
      </c>
      <c r="D335" s="131" t="s">
        <v>10</v>
      </c>
      <c r="E335" s="353">
        <v>15</v>
      </c>
      <c r="F335" s="262">
        <v>2509</v>
      </c>
      <c r="G335" s="130">
        <v>1600</v>
      </c>
      <c r="H335" s="262">
        <v>0</v>
      </c>
      <c r="I335" s="262">
        <v>0</v>
      </c>
      <c r="J335" s="262">
        <v>9</v>
      </c>
      <c r="K335" s="262">
        <v>0</v>
      </c>
      <c r="L335" s="262">
        <v>0</v>
      </c>
      <c r="M335" s="130">
        <v>0</v>
      </c>
      <c r="N335" s="130">
        <f t="shared" si="57"/>
        <v>4100</v>
      </c>
      <c r="O335" s="133"/>
    </row>
    <row r="336" spans="1:15" ht="33" customHeight="1">
      <c r="A336" s="749">
        <v>273</v>
      </c>
      <c r="B336" s="130" t="s">
        <v>963</v>
      </c>
      <c r="C336" s="131" t="s">
        <v>964</v>
      </c>
      <c r="D336" s="131" t="s">
        <v>11</v>
      </c>
      <c r="E336" s="353">
        <v>15</v>
      </c>
      <c r="F336" s="262">
        <v>1377</v>
      </c>
      <c r="G336" s="130">
        <v>0</v>
      </c>
      <c r="H336" s="262">
        <v>0</v>
      </c>
      <c r="I336" s="262">
        <v>0</v>
      </c>
      <c r="J336" s="262">
        <v>0</v>
      </c>
      <c r="K336" s="262">
        <v>123</v>
      </c>
      <c r="L336" s="262">
        <v>0</v>
      </c>
      <c r="M336" s="130">
        <v>0</v>
      </c>
      <c r="N336" s="130">
        <f t="shared" si="57"/>
        <v>1500</v>
      </c>
      <c r="O336" s="133"/>
    </row>
    <row r="337" spans="1:15" ht="33" customHeight="1">
      <c r="A337" s="749">
        <v>294</v>
      </c>
      <c r="B337" s="130" t="s">
        <v>973</v>
      </c>
      <c r="C337" s="131" t="s">
        <v>974</v>
      </c>
      <c r="D337" s="131" t="s">
        <v>11</v>
      </c>
      <c r="E337" s="353">
        <v>15</v>
      </c>
      <c r="F337" s="262">
        <v>1923</v>
      </c>
      <c r="G337" s="130">
        <v>0</v>
      </c>
      <c r="H337" s="262">
        <v>0</v>
      </c>
      <c r="I337" s="262">
        <v>0</v>
      </c>
      <c r="J337" s="262">
        <v>0</v>
      </c>
      <c r="K337" s="262">
        <v>77</v>
      </c>
      <c r="L337" s="262">
        <v>0</v>
      </c>
      <c r="M337" s="130">
        <v>0</v>
      </c>
      <c r="N337" s="130">
        <f t="shared" si="57"/>
        <v>2000</v>
      </c>
      <c r="O337" s="133"/>
    </row>
    <row r="338" spans="1:15" ht="33" customHeight="1">
      <c r="A338" s="749">
        <v>295</v>
      </c>
      <c r="B338" s="130" t="s">
        <v>975</v>
      </c>
      <c r="C338" s="131" t="s">
        <v>980</v>
      </c>
      <c r="D338" s="131" t="s">
        <v>11</v>
      </c>
      <c r="E338" s="353">
        <v>15</v>
      </c>
      <c r="F338" s="262">
        <v>1923</v>
      </c>
      <c r="G338" s="130">
        <v>0</v>
      </c>
      <c r="H338" s="262">
        <v>0</v>
      </c>
      <c r="I338" s="262">
        <v>0</v>
      </c>
      <c r="J338" s="262">
        <v>0</v>
      </c>
      <c r="K338" s="262">
        <v>77</v>
      </c>
      <c r="L338" s="262">
        <v>0</v>
      </c>
      <c r="M338" s="130">
        <v>0</v>
      </c>
      <c r="N338" s="130">
        <f t="shared" si="57"/>
        <v>2000</v>
      </c>
      <c r="O338" s="133"/>
    </row>
    <row r="339" spans="1:15" ht="33" customHeight="1">
      <c r="A339" s="749">
        <v>296</v>
      </c>
      <c r="B339" s="130" t="s">
        <v>976</v>
      </c>
      <c r="C339" s="131" t="s">
        <v>981</v>
      </c>
      <c r="D339" s="131" t="s">
        <v>11</v>
      </c>
      <c r="E339" s="353">
        <v>15</v>
      </c>
      <c r="F339" s="262">
        <v>1923</v>
      </c>
      <c r="G339" s="130">
        <v>0</v>
      </c>
      <c r="H339" s="262">
        <v>0</v>
      </c>
      <c r="I339" s="262">
        <v>0</v>
      </c>
      <c r="J339" s="262">
        <v>0</v>
      </c>
      <c r="K339" s="262">
        <v>77</v>
      </c>
      <c r="L339" s="262">
        <v>0</v>
      </c>
      <c r="M339" s="130">
        <v>0</v>
      </c>
      <c r="N339" s="130">
        <f t="shared" si="57"/>
        <v>2000</v>
      </c>
      <c r="O339" s="133"/>
    </row>
    <row r="340" spans="1:15" ht="33" customHeight="1">
      <c r="A340" s="749">
        <v>297</v>
      </c>
      <c r="B340" s="130" t="s">
        <v>977</v>
      </c>
      <c r="C340" s="131" t="s">
        <v>982</v>
      </c>
      <c r="D340" s="131" t="s">
        <v>11</v>
      </c>
      <c r="E340" s="353">
        <v>15</v>
      </c>
      <c r="F340" s="262">
        <v>1923</v>
      </c>
      <c r="G340" s="130">
        <v>0</v>
      </c>
      <c r="H340" s="262">
        <v>0</v>
      </c>
      <c r="I340" s="262">
        <v>0</v>
      </c>
      <c r="J340" s="262">
        <v>0</v>
      </c>
      <c r="K340" s="262">
        <v>77</v>
      </c>
      <c r="L340" s="262">
        <v>0</v>
      </c>
      <c r="M340" s="130">
        <v>0</v>
      </c>
      <c r="N340" s="130">
        <f t="shared" si="57"/>
        <v>2000</v>
      </c>
      <c r="O340" s="133"/>
    </row>
    <row r="341" spans="1:15" ht="33" customHeight="1">
      <c r="A341" s="749">
        <v>303</v>
      </c>
      <c r="B341" s="130" t="s">
        <v>1064</v>
      </c>
      <c r="C341" s="131" t="s">
        <v>1065</v>
      </c>
      <c r="D341" s="131" t="s">
        <v>11</v>
      </c>
      <c r="E341" s="353">
        <v>15</v>
      </c>
      <c r="F341" s="262">
        <v>1923</v>
      </c>
      <c r="G341" s="130">
        <v>0</v>
      </c>
      <c r="H341" s="262">
        <v>0</v>
      </c>
      <c r="I341" s="262">
        <v>0</v>
      </c>
      <c r="J341" s="262">
        <v>0</v>
      </c>
      <c r="K341" s="262">
        <v>77</v>
      </c>
      <c r="L341" s="262">
        <v>0</v>
      </c>
      <c r="M341" s="130">
        <v>0</v>
      </c>
      <c r="N341" s="130">
        <f t="shared" si="57"/>
        <v>2000</v>
      </c>
      <c r="O341" s="133"/>
    </row>
    <row r="342" spans="1:18" s="23" customFormat="1" ht="18" customHeight="1">
      <c r="A342" s="56"/>
      <c r="B342" s="52" t="s">
        <v>31</v>
      </c>
      <c r="C342" s="57"/>
      <c r="D342" s="57"/>
      <c r="E342" s="338"/>
      <c r="F342" s="57">
        <f>SUM(F326:F341)</f>
        <v>31988</v>
      </c>
      <c r="G342" s="57">
        <f aca="true" t="shared" si="58" ref="G342:N342">SUM(G326:G341)</f>
        <v>4900</v>
      </c>
      <c r="H342" s="57">
        <f t="shared" si="58"/>
        <v>0</v>
      </c>
      <c r="I342" s="57">
        <f t="shared" si="58"/>
        <v>0</v>
      </c>
      <c r="J342" s="57">
        <f t="shared" si="58"/>
        <v>127</v>
      </c>
      <c r="K342" s="57">
        <f t="shared" si="58"/>
        <v>1046</v>
      </c>
      <c r="L342" s="57">
        <f t="shared" si="58"/>
        <v>450</v>
      </c>
      <c r="M342" s="57">
        <f t="shared" si="58"/>
        <v>0</v>
      </c>
      <c r="N342" s="57">
        <f t="shared" si="58"/>
        <v>37357</v>
      </c>
      <c r="O342" s="57"/>
      <c r="P342" s="1065"/>
      <c r="Q342" s="1065"/>
      <c r="R342" s="1065"/>
    </row>
    <row r="343" spans="1:18" s="103" customFormat="1" ht="21.75">
      <c r="A343" s="451"/>
      <c r="B343" s="452"/>
      <c r="C343" s="452"/>
      <c r="D343" s="452" t="s">
        <v>540</v>
      </c>
      <c r="F343" s="453"/>
      <c r="G343" s="452"/>
      <c r="H343" s="452"/>
      <c r="J343" s="466" t="s">
        <v>541</v>
      </c>
      <c r="K343" s="452"/>
      <c r="L343" s="452"/>
      <c r="N343" s="452" t="s">
        <v>541</v>
      </c>
      <c r="O343" s="454"/>
      <c r="P343" s="106"/>
      <c r="Q343" s="106"/>
      <c r="R343" s="106"/>
    </row>
    <row r="344" spans="1:15" ht="18.75">
      <c r="A344" s="451" t="s">
        <v>549</v>
      </c>
      <c r="B344" s="452"/>
      <c r="C344" s="452"/>
      <c r="D344" s="457" t="s">
        <v>829</v>
      </c>
      <c r="E344" s="452"/>
      <c r="F344" s="453"/>
      <c r="G344" s="452"/>
      <c r="H344" s="452"/>
      <c r="I344" s="2"/>
      <c r="J344" s="457" t="s">
        <v>629</v>
      </c>
      <c r="K344" s="452"/>
      <c r="L344" s="451"/>
      <c r="M344" s="452" t="s">
        <v>630</v>
      </c>
      <c r="N344" s="452"/>
      <c r="O344" s="455"/>
    </row>
    <row r="345" spans="1:15" ht="10.5" customHeight="1">
      <c r="A345" s="451"/>
      <c r="B345" s="452"/>
      <c r="C345" s="452"/>
      <c r="D345" s="457" t="s">
        <v>830</v>
      </c>
      <c r="E345" s="452"/>
      <c r="F345" s="453"/>
      <c r="G345" s="452"/>
      <c r="H345" s="452"/>
      <c r="I345" s="2"/>
      <c r="J345" s="456" t="s">
        <v>538</v>
      </c>
      <c r="K345" s="452"/>
      <c r="L345" s="452"/>
      <c r="M345" s="452" t="s">
        <v>539</v>
      </c>
      <c r="N345" s="452"/>
      <c r="O345" s="454"/>
    </row>
    <row r="346" spans="1:15" ht="30.75" customHeight="1">
      <c r="A346" s="3" t="s">
        <v>0</v>
      </c>
      <c r="B346" s="33"/>
      <c r="C346" s="4"/>
      <c r="D346" s="109" t="s">
        <v>69</v>
      </c>
      <c r="E346" s="381"/>
      <c r="F346" s="4"/>
      <c r="G346" s="4"/>
      <c r="H346" s="4"/>
      <c r="I346" s="4"/>
      <c r="J346" s="4"/>
      <c r="K346" s="4"/>
      <c r="L346" s="5"/>
      <c r="M346" s="4"/>
      <c r="N346" s="4"/>
      <c r="O346" s="27"/>
    </row>
    <row r="347" spans="1:15" ht="22.5" customHeight="1">
      <c r="A347" s="6"/>
      <c r="B347" s="110" t="s">
        <v>68</v>
      </c>
      <c r="C347" s="7"/>
      <c r="D347" s="7"/>
      <c r="E347" s="317"/>
      <c r="F347" s="7"/>
      <c r="G347" s="7"/>
      <c r="H347" s="7"/>
      <c r="I347" s="8"/>
      <c r="J347" s="7"/>
      <c r="K347" s="7"/>
      <c r="L347" s="9"/>
      <c r="M347" s="7"/>
      <c r="N347" s="7"/>
      <c r="O347" s="402" t="s">
        <v>1273</v>
      </c>
    </row>
    <row r="348" spans="1:15" ht="27" customHeight="1">
      <c r="A348" s="10"/>
      <c r="B348" s="44"/>
      <c r="C348" s="11"/>
      <c r="D348" s="95" t="s">
        <v>1462</v>
      </c>
      <c r="E348" s="318"/>
      <c r="F348" s="12"/>
      <c r="G348" s="12"/>
      <c r="H348" s="12"/>
      <c r="I348" s="12"/>
      <c r="J348" s="12"/>
      <c r="K348" s="12"/>
      <c r="L348" s="9"/>
      <c r="M348" s="12"/>
      <c r="N348" s="12"/>
      <c r="O348" s="28"/>
    </row>
    <row r="349" spans="1:18" s="70" customFormat="1" ht="31.5" customHeight="1">
      <c r="A349" s="124" t="s">
        <v>501</v>
      </c>
      <c r="B349" s="146" t="s">
        <v>502</v>
      </c>
      <c r="C349" s="146" t="s">
        <v>1</v>
      </c>
      <c r="D349" s="146" t="s">
        <v>500</v>
      </c>
      <c r="E349" s="376" t="s">
        <v>511</v>
      </c>
      <c r="F349" s="138" t="s">
        <v>497</v>
      </c>
      <c r="G349" s="138" t="s">
        <v>498</v>
      </c>
      <c r="H349" s="138" t="s">
        <v>33</v>
      </c>
      <c r="I349" s="138" t="s">
        <v>403</v>
      </c>
      <c r="J349" s="138" t="s">
        <v>17</v>
      </c>
      <c r="K349" s="310" t="s">
        <v>18</v>
      </c>
      <c r="L349" s="1020" t="s">
        <v>507</v>
      </c>
      <c r="M349" s="138" t="s">
        <v>30</v>
      </c>
      <c r="N349" s="138" t="s">
        <v>29</v>
      </c>
      <c r="O349" s="147" t="s">
        <v>19</v>
      </c>
      <c r="P349" s="1067"/>
      <c r="Q349" s="1067"/>
      <c r="R349" s="1067"/>
    </row>
    <row r="350" spans="1:15" ht="19.5" customHeight="1">
      <c r="A350" s="814" t="s">
        <v>57</v>
      </c>
      <c r="B350" s="815"/>
      <c r="C350" s="816"/>
      <c r="D350" s="817"/>
      <c r="E350" s="818"/>
      <c r="F350" s="815"/>
      <c r="G350" s="815"/>
      <c r="H350" s="815"/>
      <c r="I350" s="815"/>
      <c r="J350" s="815"/>
      <c r="K350" s="815"/>
      <c r="L350" s="815"/>
      <c r="M350" s="815"/>
      <c r="N350" s="815"/>
      <c r="O350" s="819"/>
    </row>
    <row r="351" spans="1:15" ht="34.5" customHeight="1">
      <c r="A351" s="1078">
        <v>316</v>
      </c>
      <c r="B351" s="682" t="s">
        <v>1133</v>
      </c>
      <c r="C351" s="443" t="s">
        <v>1134</v>
      </c>
      <c r="D351" s="443" t="s">
        <v>10</v>
      </c>
      <c r="E351" s="389">
        <v>15</v>
      </c>
      <c r="F351" s="719">
        <v>1483</v>
      </c>
      <c r="G351" s="139">
        <v>0</v>
      </c>
      <c r="H351" s="719">
        <v>0</v>
      </c>
      <c r="I351" s="682">
        <v>0</v>
      </c>
      <c r="J351" s="719">
        <v>0</v>
      </c>
      <c r="K351" s="719">
        <v>117</v>
      </c>
      <c r="L351" s="719">
        <v>0</v>
      </c>
      <c r="M351" s="139">
        <v>0</v>
      </c>
      <c r="N351" s="130">
        <f>F351+G351+H351+I351-J351+K351-L351-M351</f>
        <v>1600</v>
      </c>
      <c r="O351" s="390"/>
    </row>
    <row r="352" spans="1:15" ht="34.5" customHeight="1">
      <c r="A352" s="749">
        <v>318</v>
      </c>
      <c r="B352" s="384" t="s">
        <v>1144</v>
      </c>
      <c r="C352" s="131" t="s">
        <v>1145</v>
      </c>
      <c r="D352" s="131" t="s">
        <v>10</v>
      </c>
      <c r="E352" s="353">
        <v>15</v>
      </c>
      <c r="F352" s="262">
        <v>1697</v>
      </c>
      <c r="G352" s="130">
        <v>0</v>
      </c>
      <c r="H352" s="262">
        <v>0</v>
      </c>
      <c r="I352" s="384">
        <v>0</v>
      </c>
      <c r="J352" s="262">
        <v>0</v>
      </c>
      <c r="K352" s="262">
        <v>103</v>
      </c>
      <c r="L352" s="262">
        <v>0</v>
      </c>
      <c r="M352" s="130">
        <v>0</v>
      </c>
      <c r="N352" s="130">
        <f>F352+G352+H352+I352-J352+K352-L352-M352</f>
        <v>1800</v>
      </c>
      <c r="O352" s="133"/>
    </row>
    <row r="353" spans="1:15" ht="34.5" customHeight="1">
      <c r="A353" s="749">
        <v>321</v>
      </c>
      <c r="B353" s="384" t="s">
        <v>1146</v>
      </c>
      <c r="C353" s="131" t="s">
        <v>1147</v>
      </c>
      <c r="D353" s="131" t="s">
        <v>11</v>
      </c>
      <c r="E353" s="353">
        <v>15</v>
      </c>
      <c r="F353" s="262">
        <v>2396</v>
      </c>
      <c r="G353" s="130">
        <v>0</v>
      </c>
      <c r="H353" s="262">
        <v>0</v>
      </c>
      <c r="I353" s="384">
        <v>0</v>
      </c>
      <c r="J353" s="262">
        <v>0</v>
      </c>
      <c r="K353" s="262">
        <v>4</v>
      </c>
      <c r="L353" s="262">
        <v>0</v>
      </c>
      <c r="M353" s="130">
        <v>0</v>
      </c>
      <c r="N353" s="130">
        <f>F353+G353+H353+I353-J353+K353-L353-M353</f>
        <v>2400</v>
      </c>
      <c r="O353" s="133"/>
    </row>
    <row r="354" spans="1:15" ht="34.5" customHeight="1">
      <c r="A354" s="749">
        <v>341</v>
      </c>
      <c r="B354" s="384" t="s">
        <v>1170</v>
      </c>
      <c r="C354" s="131" t="s">
        <v>1171</v>
      </c>
      <c r="D354" s="131" t="s">
        <v>11</v>
      </c>
      <c r="E354" s="353">
        <v>15</v>
      </c>
      <c r="F354" s="262">
        <v>1923</v>
      </c>
      <c r="G354" s="130">
        <v>0</v>
      </c>
      <c r="H354" s="262">
        <v>0</v>
      </c>
      <c r="I354" s="384">
        <v>0</v>
      </c>
      <c r="J354" s="262">
        <v>0</v>
      </c>
      <c r="K354" s="262">
        <v>77</v>
      </c>
      <c r="L354" s="262">
        <v>0</v>
      </c>
      <c r="M354" s="130">
        <v>0</v>
      </c>
      <c r="N354" s="130">
        <f>F354+G354+H354+I354-J354+K354-L354-M354</f>
        <v>2000</v>
      </c>
      <c r="O354" s="133"/>
    </row>
    <row r="355" spans="1:15" ht="25.5" customHeight="1" hidden="1">
      <c r="A355" s="758"/>
      <c r="B355" s="759"/>
      <c r="C355" s="760"/>
      <c r="D355" s="760"/>
      <c r="E355" s="761"/>
      <c r="F355" s="762">
        <f>SUM(F351:F354)</f>
        <v>7499</v>
      </c>
      <c r="G355" s="762">
        <f aca="true" t="shared" si="59" ref="G355:N355">SUM(G351:G354)</f>
        <v>0</v>
      </c>
      <c r="H355" s="762">
        <f t="shared" si="59"/>
        <v>0</v>
      </c>
      <c r="I355" s="762">
        <f t="shared" si="59"/>
        <v>0</v>
      </c>
      <c r="J355" s="762">
        <f t="shared" si="59"/>
        <v>0</v>
      </c>
      <c r="K355" s="762">
        <f t="shared" si="59"/>
        <v>301</v>
      </c>
      <c r="L355" s="762">
        <f t="shared" si="59"/>
        <v>0</v>
      </c>
      <c r="M355" s="762">
        <f t="shared" si="59"/>
        <v>0</v>
      </c>
      <c r="N355" s="762">
        <f t="shared" si="59"/>
        <v>7800</v>
      </c>
      <c r="O355" s="833"/>
    </row>
    <row r="356" spans="1:18" s="103" customFormat="1" ht="18" customHeight="1">
      <c r="A356" s="717" t="s">
        <v>70</v>
      </c>
      <c r="B356" s="711"/>
      <c r="C356" s="712"/>
      <c r="D356" s="713"/>
      <c r="E356" s="714"/>
      <c r="F356" s="928">
        <f aca="true" t="shared" si="60" ref="F356:N356">F315+F342+F355</f>
        <v>66013</v>
      </c>
      <c r="G356" s="928">
        <f t="shared" si="60"/>
        <v>13780</v>
      </c>
      <c r="H356" s="928">
        <f t="shared" si="60"/>
        <v>0</v>
      </c>
      <c r="I356" s="928">
        <f t="shared" si="60"/>
        <v>0</v>
      </c>
      <c r="J356" s="928">
        <f t="shared" si="60"/>
        <v>228</v>
      </c>
      <c r="K356" s="928">
        <f t="shared" si="60"/>
        <v>1877</v>
      </c>
      <c r="L356" s="928">
        <f t="shared" si="60"/>
        <v>750</v>
      </c>
      <c r="M356" s="928">
        <f t="shared" si="60"/>
        <v>0</v>
      </c>
      <c r="N356" s="928">
        <f t="shared" si="60"/>
        <v>80692</v>
      </c>
      <c r="O356" s="651"/>
      <c r="P356" s="106"/>
      <c r="Q356" s="106"/>
      <c r="R356" s="106"/>
    </row>
    <row r="357" spans="1:15" ht="24" customHeight="1">
      <c r="A357" s="820" t="s">
        <v>399</v>
      </c>
      <c r="B357" s="821"/>
      <c r="C357" s="822"/>
      <c r="D357" s="822"/>
      <c r="E357" s="823"/>
      <c r="F357" s="821"/>
      <c r="G357" s="821"/>
      <c r="H357" s="821"/>
      <c r="I357" s="821"/>
      <c r="J357" s="821"/>
      <c r="K357" s="821"/>
      <c r="L357" s="1004"/>
      <c r="M357" s="821"/>
      <c r="N357" s="821"/>
      <c r="O357" s="824"/>
    </row>
    <row r="358" spans="1:15" ht="34.5" customHeight="1">
      <c r="A358" s="749">
        <v>55</v>
      </c>
      <c r="B358" s="262" t="s">
        <v>400</v>
      </c>
      <c r="C358" s="131" t="s">
        <v>479</v>
      </c>
      <c r="D358" s="131" t="s">
        <v>285</v>
      </c>
      <c r="E358" s="353">
        <v>15</v>
      </c>
      <c r="F358" s="262">
        <v>1966</v>
      </c>
      <c r="G358" s="262">
        <v>1000</v>
      </c>
      <c r="H358" s="262">
        <v>0</v>
      </c>
      <c r="I358" s="262">
        <v>0</v>
      </c>
      <c r="J358" s="262">
        <v>0</v>
      </c>
      <c r="K358" s="262">
        <v>74</v>
      </c>
      <c r="L358" s="262">
        <v>0</v>
      </c>
      <c r="M358" s="262">
        <v>0</v>
      </c>
      <c r="N358" s="130">
        <f aca="true" t="shared" si="61" ref="N358:N366">F358+G358+H358+I358-J358+K358-L358-M358</f>
        <v>3040</v>
      </c>
      <c r="O358" s="312"/>
    </row>
    <row r="359" spans="1:15" ht="34.5" customHeight="1">
      <c r="A359" s="770">
        <v>56</v>
      </c>
      <c r="B359" s="497" t="s">
        <v>401</v>
      </c>
      <c r="C359" s="141" t="s">
        <v>480</v>
      </c>
      <c r="D359" s="141" t="s">
        <v>285</v>
      </c>
      <c r="E359" s="393">
        <v>15</v>
      </c>
      <c r="F359" s="497">
        <v>1966</v>
      </c>
      <c r="G359" s="497">
        <v>1000</v>
      </c>
      <c r="H359" s="497">
        <v>0</v>
      </c>
      <c r="I359" s="497">
        <v>0</v>
      </c>
      <c r="J359" s="497">
        <v>0</v>
      </c>
      <c r="K359" s="497">
        <v>74</v>
      </c>
      <c r="L359" s="497">
        <v>0</v>
      </c>
      <c r="M359" s="497">
        <v>0</v>
      </c>
      <c r="N359" s="130">
        <f t="shared" si="61"/>
        <v>3040</v>
      </c>
      <c r="O359" s="394"/>
    </row>
    <row r="360" spans="1:15" ht="34.5" customHeight="1">
      <c r="A360" s="770">
        <v>91</v>
      </c>
      <c r="B360" s="140" t="s">
        <v>1389</v>
      </c>
      <c r="C360" s="141" t="s">
        <v>1417</v>
      </c>
      <c r="D360" s="141" t="s">
        <v>285</v>
      </c>
      <c r="E360" s="393">
        <v>15</v>
      </c>
      <c r="F360" s="497">
        <v>2396</v>
      </c>
      <c r="G360" s="497">
        <v>1000</v>
      </c>
      <c r="H360" s="497">
        <v>0</v>
      </c>
      <c r="I360" s="497">
        <v>0</v>
      </c>
      <c r="J360" s="497">
        <v>0</v>
      </c>
      <c r="K360" s="497">
        <v>4</v>
      </c>
      <c r="L360" s="497">
        <v>0</v>
      </c>
      <c r="M360" s="497">
        <v>0</v>
      </c>
      <c r="N360" s="130">
        <f t="shared" si="61"/>
        <v>3400</v>
      </c>
      <c r="O360" s="394"/>
    </row>
    <row r="361" spans="1:15" ht="34.5" customHeight="1">
      <c r="A361" s="770">
        <v>187</v>
      </c>
      <c r="B361" s="140" t="s">
        <v>965</v>
      </c>
      <c r="C361" s="141" t="s">
        <v>966</v>
      </c>
      <c r="D361" s="141" t="s">
        <v>10</v>
      </c>
      <c r="E361" s="393">
        <v>15</v>
      </c>
      <c r="F361" s="140">
        <v>1817</v>
      </c>
      <c r="G361" s="497">
        <v>0</v>
      </c>
      <c r="H361" s="140">
        <v>0</v>
      </c>
      <c r="I361" s="140">
        <v>0</v>
      </c>
      <c r="J361" s="140">
        <v>0</v>
      </c>
      <c r="K361" s="140">
        <v>83</v>
      </c>
      <c r="L361" s="140">
        <v>0</v>
      </c>
      <c r="M361" s="140">
        <v>0</v>
      </c>
      <c r="N361" s="130">
        <f t="shared" si="61"/>
        <v>1900</v>
      </c>
      <c r="O361" s="394"/>
    </row>
    <row r="362" spans="1:15" ht="34.5" customHeight="1">
      <c r="A362" s="770">
        <v>214</v>
      </c>
      <c r="B362" s="140" t="s">
        <v>625</v>
      </c>
      <c r="C362" s="141" t="s">
        <v>626</v>
      </c>
      <c r="D362" s="141" t="s">
        <v>285</v>
      </c>
      <c r="E362" s="393">
        <v>15</v>
      </c>
      <c r="F362" s="497">
        <v>2000</v>
      </c>
      <c r="G362" s="497">
        <v>0</v>
      </c>
      <c r="H362" s="497">
        <v>0</v>
      </c>
      <c r="I362" s="497">
        <v>0</v>
      </c>
      <c r="J362" s="497">
        <v>0</v>
      </c>
      <c r="K362" s="497">
        <v>72</v>
      </c>
      <c r="L362" s="497">
        <v>0</v>
      </c>
      <c r="M362" s="497">
        <v>0</v>
      </c>
      <c r="N362" s="130">
        <f t="shared" si="61"/>
        <v>2072</v>
      </c>
      <c r="O362" s="394"/>
    </row>
    <row r="363" spans="1:15" ht="34.5" customHeight="1">
      <c r="A363" s="770">
        <v>248</v>
      </c>
      <c r="B363" s="140" t="s">
        <v>860</v>
      </c>
      <c r="C363" s="141" t="s">
        <v>880</v>
      </c>
      <c r="D363" s="141" t="s">
        <v>285</v>
      </c>
      <c r="E363" s="393">
        <v>15</v>
      </c>
      <c r="F363" s="497">
        <v>1923</v>
      </c>
      <c r="G363" s="497">
        <v>0</v>
      </c>
      <c r="H363" s="497">
        <v>0</v>
      </c>
      <c r="I363" s="497">
        <v>0</v>
      </c>
      <c r="J363" s="497">
        <v>0</v>
      </c>
      <c r="K363" s="497">
        <v>77</v>
      </c>
      <c r="L363" s="497">
        <v>0</v>
      </c>
      <c r="M363" s="497">
        <v>0</v>
      </c>
      <c r="N363" s="130">
        <f t="shared" si="61"/>
        <v>2000</v>
      </c>
      <c r="O363" s="394"/>
    </row>
    <row r="364" spans="1:15" ht="34.5" customHeight="1">
      <c r="A364" s="770">
        <v>267</v>
      </c>
      <c r="B364" s="140" t="s">
        <v>914</v>
      </c>
      <c r="C364" s="141" t="s">
        <v>928</v>
      </c>
      <c r="D364" s="141" t="s">
        <v>285</v>
      </c>
      <c r="E364" s="393">
        <v>15</v>
      </c>
      <c r="F364" s="497">
        <v>2509</v>
      </c>
      <c r="G364" s="497">
        <v>1000</v>
      </c>
      <c r="H364" s="140">
        <v>0</v>
      </c>
      <c r="I364" s="497">
        <v>0</v>
      </c>
      <c r="J364" s="497">
        <v>9</v>
      </c>
      <c r="K364" s="497">
        <v>0</v>
      </c>
      <c r="L364" s="497">
        <v>0</v>
      </c>
      <c r="M364" s="497">
        <v>0</v>
      </c>
      <c r="N364" s="130">
        <f t="shared" si="61"/>
        <v>3500</v>
      </c>
      <c r="O364" s="394"/>
    </row>
    <row r="365" spans="1:15" ht="34.5" customHeight="1">
      <c r="A365" s="770">
        <v>298</v>
      </c>
      <c r="B365" s="140" t="s">
        <v>1066</v>
      </c>
      <c r="C365" s="141" t="s">
        <v>1067</v>
      </c>
      <c r="D365" s="141" t="s">
        <v>11</v>
      </c>
      <c r="E365" s="393">
        <v>15</v>
      </c>
      <c r="F365" s="497">
        <v>2140</v>
      </c>
      <c r="G365" s="497">
        <v>1000</v>
      </c>
      <c r="H365" s="140">
        <v>0</v>
      </c>
      <c r="I365" s="497">
        <v>0</v>
      </c>
      <c r="J365" s="497">
        <v>0</v>
      </c>
      <c r="K365" s="497">
        <v>60</v>
      </c>
      <c r="L365" s="497">
        <v>0</v>
      </c>
      <c r="M365" s="497">
        <v>0</v>
      </c>
      <c r="N365" s="130">
        <f t="shared" si="61"/>
        <v>3200</v>
      </c>
      <c r="O365" s="394"/>
    </row>
    <row r="366" spans="1:15" ht="34.5" customHeight="1">
      <c r="A366" s="770">
        <v>317</v>
      </c>
      <c r="B366" s="140" t="s">
        <v>1148</v>
      </c>
      <c r="C366" s="141" t="s">
        <v>1149</v>
      </c>
      <c r="D366" s="141" t="s">
        <v>11</v>
      </c>
      <c r="E366" s="393">
        <v>15</v>
      </c>
      <c r="F366" s="497">
        <v>1923</v>
      </c>
      <c r="G366" s="497">
        <v>0</v>
      </c>
      <c r="H366" s="140">
        <v>0</v>
      </c>
      <c r="I366" s="497">
        <v>0</v>
      </c>
      <c r="J366" s="497">
        <v>0</v>
      </c>
      <c r="K366" s="497">
        <v>77</v>
      </c>
      <c r="L366" s="497">
        <v>0</v>
      </c>
      <c r="M366" s="497">
        <v>0</v>
      </c>
      <c r="N366" s="130">
        <f t="shared" si="61"/>
        <v>2000</v>
      </c>
      <c r="O366" s="394"/>
    </row>
    <row r="367" spans="1:15" ht="17.25" customHeight="1">
      <c r="A367" s="660" t="s">
        <v>70</v>
      </c>
      <c r="B367" s="661"/>
      <c r="C367" s="662"/>
      <c r="D367" s="662"/>
      <c r="E367" s="663"/>
      <c r="F367" s="664">
        <f>SUM(F358:F366)</f>
        <v>18640</v>
      </c>
      <c r="G367" s="664">
        <f>SUM(G358:G366)</f>
        <v>5000</v>
      </c>
      <c r="H367" s="664">
        <f aca="true" t="shared" si="62" ref="H367:M367">SUM(H358:H366)</f>
        <v>0</v>
      </c>
      <c r="I367" s="664">
        <f t="shared" si="62"/>
        <v>0</v>
      </c>
      <c r="J367" s="664">
        <f t="shared" si="62"/>
        <v>9</v>
      </c>
      <c r="K367" s="664">
        <f t="shared" si="62"/>
        <v>521</v>
      </c>
      <c r="L367" s="664">
        <f t="shared" si="62"/>
        <v>0</v>
      </c>
      <c r="M367" s="664">
        <f t="shared" si="62"/>
        <v>0</v>
      </c>
      <c r="N367" s="664">
        <f>SUM(N358:N366)</f>
        <v>24152</v>
      </c>
      <c r="O367" s="665"/>
    </row>
    <row r="368" spans="1:18" s="23" customFormat="1" ht="21" customHeight="1">
      <c r="A368" s="56"/>
      <c r="B368" s="52" t="s">
        <v>31</v>
      </c>
      <c r="C368" s="57"/>
      <c r="D368" s="57"/>
      <c r="E368" s="338"/>
      <c r="F368" s="57">
        <f>F355+F367</f>
        <v>26139</v>
      </c>
      <c r="G368" s="57">
        <f>G355+G367</f>
        <v>5000</v>
      </c>
      <c r="H368" s="57">
        <f aca="true" t="shared" si="63" ref="H368:M368">H355+H367</f>
        <v>0</v>
      </c>
      <c r="I368" s="57">
        <f t="shared" si="63"/>
        <v>0</v>
      </c>
      <c r="J368" s="57">
        <f t="shared" si="63"/>
        <v>9</v>
      </c>
      <c r="K368" s="57">
        <f t="shared" si="63"/>
        <v>822</v>
      </c>
      <c r="L368" s="57">
        <f t="shared" si="63"/>
        <v>0</v>
      </c>
      <c r="M368" s="57">
        <f t="shared" si="63"/>
        <v>0</v>
      </c>
      <c r="N368" s="57">
        <f>N355+N367</f>
        <v>31952</v>
      </c>
      <c r="O368" s="57"/>
      <c r="P368" s="1065"/>
      <c r="Q368" s="1065"/>
      <c r="R368" s="1065"/>
    </row>
    <row r="369" spans="1:18" s="103" customFormat="1" ht="22.5" customHeight="1">
      <c r="A369" s="451"/>
      <c r="B369" s="452"/>
      <c r="C369" s="452"/>
      <c r="D369" s="452"/>
      <c r="E369" s="452" t="s">
        <v>540</v>
      </c>
      <c r="F369" s="453"/>
      <c r="G369" s="452"/>
      <c r="H369" s="452"/>
      <c r="J369" s="457" t="s">
        <v>541</v>
      </c>
      <c r="K369" s="452"/>
      <c r="L369" s="452"/>
      <c r="N369" s="452" t="s">
        <v>541</v>
      </c>
      <c r="O369" s="454"/>
      <c r="P369" s="106"/>
      <c r="Q369" s="106"/>
      <c r="R369" s="106"/>
    </row>
    <row r="370" spans="1:15" ht="12.75" customHeight="1">
      <c r="A370" s="451" t="s">
        <v>549</v>
      </c>
      <c r="B370" s="452"/>
      <c r="C370" s="452"/>
      <c r="D370" s="452" t="s">
        <v>829</v>
      </c>
      <c r="E370" s="452"/>
      <c r="F370" s="453"/>
      <c r="G370" s="452"/>
      <c r="H370" s="452"/>
      <c r="J370" s="457" t="s">
        <v>629</v>
      </c>
      <c r="K370" s="452"/>
      <c r="L370" s="451"/>
      <c r="M370" s="452" t="s">
        <v>630</v>
      </c>
      <c r="N370" s="452"/>
      <c r="O370" s="455"/>
    </row>
    <row r="371" spans="1:15" ht="12.75" customHeight="1">
      <c r="A371" s="451"/>
      <c r="B371" s="452"/>
      <c r="C371" s="452"/>
      <c r="D371" s="452" t="s">
        <v>1071</v>
      </c>
      <c r="E371" s="452"/>
      <c r="F371" s="453"/>
      <c r="G371" s="452"/>
      <c r="H371" s="452"/>
      <c r="J371" s="456" t="s">
        <v>538</v>
      </c>
      <c r="K371" s="452"/>
      <c r="L371" s="452"/>
      <c r="M371" s="452" t="s">
        <v>539</v>
      </c>
      <c r="N371" s="452"/>
      <c r="O371" s="454"/>
    </row>
    <row r="372" spans="1:15" ht="30.75" customHeight="1">
      <c r="A372" s="3" t="s">
        <v>0</v>
      </c>
      <c r="B372" s="20"/>
      <c r="C372" s="4"/>
      <c r="D372" s="93" t="s">
        <v>69</v>
      </c>
      <c r="E372" s="327"/>
      <c r="F372" s="4"/>
      <c r="G372" s="4"/>
      <c r="H372" s="4"/>
      <c r="I372" s="4"/>
      <c r="J372" s="4"/>
      <c r="K372" s="4"/>
      <c r="L372" s="5"/>
      <c r="M372" s="4"/>
      <c r="N372" s="4"/>
      <c r="O372" s="27"/>
    </row>
    <row r="373" spans="1:15" ht="18.75">
      <c r="A373" s="6"/>
      <c r="B373" s="98" t="s">
        <v>1074</v>
      </c>
      <c r="C373" s="7"/>
      <c r="D373" s="7"/>
      <c r="E373" s="317"/>
      <c r="F373" s="7"/>
      <c r="G373" s="7"/>
      <c r="H373" s="7"/>
      <c r="I373" s="8"/>
      <c r="J373" s="7"/>
      <c r="K373" s="7"/>
      <c r="L373" s="9"/>
      <c r="M373" s="7"/>
      <c r="N373" s="7"/>
      <c r="O373" s="402" t="s">
        <v>1274</v>
      </c>
    </row>
    <row r="374" spans="1:15" ht="24.75">
      <c r="A374" s="10"/>
      <c r="B374" s="44"/>
      <c r="C374" s="11"/>
      <c r="D374" s="95" t="s">
        <v>1462</v>
      </c>
      <c r="E374" s="318"/>
      <c r="F374" s="12"/>
      <c r="G374" s="12"/>
      <c r="H374" s="12"/>
      <c r="I374" s="12"/>
      <c r="J374" s="12"/>
      <c r="K374" s="12"/>
      <c r="L374" s="13"/>
      <c r="M374" s="12"/>
      <c r="N374" s="12"/>
      <c r="O374" s="28"/>
    </row>
    <row r="375" spans="1:18" s="70" customFormat="1" ht="31.5" customHeight="1" thickBot="1">
      <c r="A375" s="46" t="s">
        <v>501</v>
      </c>
      <c r="B375" s="62" t="s">
        <v>502</v>
      </c>
      <c r="C375" s="62" t="s">
        <v>1</v>
      </c>
      <c r="D375" s="62" t="s">
        <v>500</v>
      </c>
      <c r="E375" s="339" t="s">
        <v>511</v>
      </c>
      <c r="F375" s="26" t="s">
        <v>497</v>
      </c>
      <c r="G375" s="26" t="s">
        <v>498</v>
      </c>
      <c r="H375" s="26" t="s">
        <v>33</v>
      </c>
      <c r="I375" s="26" t="s">
        <v>403</v>
      </c>
      <c r="J375" s="26" t="s">
        <v>17</v>
      </c>
      <c r="K375" s="26" t="s">
        <v>18</v>
      </c>
      <c r="L375" s="26" t="s">
        <v>507</v>
      </c>
      <c r="M375" s="26" t="s">
        <v>30</v>
      </c>
      <c r="N375" s="26" t="s">
        <v>29</v>
      </c>
      <c r="O375" s="63" t="s">
        <v>19</v>
      </c>
      <c r="P375" s="1067"/>
      <c r="Q375" s="1067"/>
      <c r="R375" s="1067"/>
    </row>
    <row r="376" spans="1:15" ht="21" customHeight="1" thickTop="1">
      <c r="A376" s="826" t="s">
        <v>1075</v>
      </c>
      <c r="B376" s="806"/>
      <c r="C376" s="807"/>
      <c r="D376" s="807"/>
      <c r="E376" s="808"/>
      <c r="F376" s="806"/>
      <c r="G376" s="806"/>
      <c r="H376" s="806"/>
      <c r="I376" s="806"/>
      <c r="J376" s="806"/>
      <c r="K376" s="806"/>
      <c r="L376" s="806"/>
      <c r="M376" s="806"/>
      <c r="N376" s="806"/>
      <c r="O376" s="709"/>
    </row>
    <row r="377" spans="1:15" ht="36" customHeight="1">
      <c r="A377" s="15">
        <v>8</v>
      </c>
      <c r="B377" s="746" t="s">
        <v>1035</v>
      </c>
      <c r="C377" s="43" t="s">
        <v>1100</v>
      </c>
      <c r="D377" s="410" t="s">
        <v>1036</v>
      </c>
      <c r="E377" s="377">
        <v>15</v>
      </c>
      <c r="F377" s="65">
        <v>5382</v>
      </c>
      <c r="G377" s="65">
        <v>0</v>
      </c>
      <c r="H377" s="65">
        <v>0</v>
      </c>
      <c r="I377" s="65">
        <v>0</v>
      </c>
      <c r="J377" s="65">
        <v>602</v>
      </c>
      <c r="K377" s="65">
        <v>0</v>
      </c>
      <c r="L377" s="65">
        <v>0</v>
      </c>
      <c r="M377" s="65">
        <v>0</v>
      </c>
      <c r="N377" s="59">
        <f>F377+G377+H377+I377-J377+K377-L377-M377</f>
        <v>4780</v>
      </c>
      <c r="O377" s="29"/>
    </row>
    <row r="378" spans="1:18" s="220" customFormat="1" ht="21" customHeight="1">
      <c r="A378" s="645"/>
      <c r="B378" s="646" t="s">
        <v>527</v>
      </c>
      <c r="C378" s="646"/>
      <c r="D378" s="646"/>
      <c r="E378" s="647"/>
      <c r="F378" s="646">
        <f aca="true" t="shared" si="64" ref="F378:N378">SUM(F377:F377)</f>
        <v>5382</v>
      </c>
      <c r="G378" s="646">
        <f t="shared" si="64"/>
        <v>0</v>
      </c>
      <c r="H378" s="646">
        <f t="shared" si="64"/>
        <v>0</v>
      </c>
      <c r="I378" s="646">
        <f t="shared" si="64"/>
        <v>0</v>
      </c>
      <c r="J378" s="646">
        <f t="shared" si="64"/>
        <v>602</v>
      </c>
      <c r="K378" s="646">
        <f t="shared" si="64"/>
        <v>0</v>
      </c>
      <c r="L378" s="646">
        <f t="shared" si="64"/>
        <v>0</v>
      </c>
      <c r="M378" s="646">
        <f t="shared" si="64"/>
        <v>0</v>
      </c>
      <c r="N378" s="646">
        <f t="shared" si="64"/>
        <v>4780</v>
      </c>
      <c r="O378" s="646"/>
      <c r="P378" s="1068"/>
      <c r="Q378" s="1068"/>
      <c r="R378" s="1068"/>
    </row>
    <row r="379" spans="1:15" ht="21" customHeight="1">
      <c r="A379" s="100" t="s">
        <v>996</v>
      </c>
      <c r="B379" s="79"/>
      <c r="C379" s="81"/>
      <c r="D379" s="82"/>
      <c r="E379" s="343"/>
      <c r="F379" s="79"/>
      <c r="G379" s="79"/>
      <c r="H379" s="79"/>
      <c r="I379" s="79"/>
      <c r="J379" s="79"/>
      <c r="K379" s="79"/>
      <c r="L379" s="79"/>
      <c r="M379" s="79"/>
      <c r="N379" s="79"/>
      <c r="O379" s="76"/>
    </row>
    <row r="380" spans="1:15" ht="36" customHeight="1">
      <c r="A380" s="15">
        <v>13</v>
      </c>
      <c r="B380" s="15" t="s">
        <v>1197</v>
      </c>
      <c r="C380" s="43" t="s">
        <v>1198</v>
      </c>
      <c r="D380" s="410" t="s">
        <v>219</v>
      </c>
      <c r="E380" s="377">
        <v>15</v>
      </c>
      <c r="F380" s="65">
        <v>4420</v>
      </c>
      <c r="G380" s="65">
        <v>290</v>
      </c>
      <c r="H380" s="65">
        <v>0</v>
      </c>
      <c r="I380" s="65">
        <v>0</v>
      </c>
      <c r="J380" s="65">
        <v>420</v>
      </c>
      <c r="K380" s="65">
        <v>0</v>
      </c>
      <c r="L380" s="65">
        <v>0</v>
      </c>
      <c r="M380" s="65">
        <v>0</v>
      </c>
      <c r="N380" s="59">
        <f aca="true" t="shared" si="65" ref="N380:N385">F380+G380+H380+I380-J380+K380-L380-M380</f>
        <v>4290</v>
      </c>
      <c r="O380" s="29"/>
    </row>
    <row r="381" spans="1:15" ht="36" customHeight="1">
      <c r="A381" s="15">
        <v>29</v>
      </c>
      <c r="B381" s="15" t="s">
        <v>1199</v>
      </c>
      <c r="C381" s="43" t="s">
        <v>1200</v>
      </c>
      <c r="D381" s="410" t="s">
        <v>999</v>
      </c>
      <c r="E381" s="377">
        <v>15</v>
      </c>
      <c r="F381" s="65">
        <v>2140</v>
      </c>
      <c r="G381" s="65">
        <v>280</v>
      </c>
      <c r="H381" s="65">
        <v>0</v>
      </c>
      <c r="I381" s="65">
        <v>0</v>
      </c>
      <c r="J381" s="65">
        <v>0</v>
      </c>
      <c r="K381" s="65">
        <v>60</v>
      </c>
      <c r="L381" s="65">
        <v>0</v>
      </c>
      <c r="M381" s="65">
        <v>0</v>
      </c>
      <c r="N381" s="59">
        <f t="shared" si="65"/>
        <v>2480</v>
      </c>
      <c r="O381" s="29"/>
    </row>
    <row r="382" spans="1:15" ht="36" customHeight="1">
      <c r="A382" s="15">
        <v>75</v>
      </c>
      <c r="B382" s="15" t="s">
        <v>1366</v>
      </c>
      <c r="C382" s="43" t="s">
        <v>1367</v>
      </c>
      <c r="D382" s="410" t="s">
        <v>492</v>
      </c>
      <c r="E382" s="377">
        <v>15</v>
      </c>
      <c r="F382" s="65">
        <v>1870</v>
      </c>
      <c r="G382" s="65">
        <v>0</v>
      </c>
      <c r="H382" s="65">
        <v>0</v>
      </c>
      <c r="I382" s="65">
        <v>0</v>
      </c>
      <c r="J382" s="65">
        <v>0</v>
      </c>
      <c r="K382" s="65">
        <v>80</v>
      </c>
      <c r="L382" s="65">
        <v>300</v>
      </c>
      <c r="M382" s="65">
        <v>0</v>
      </c>
      <c r="N382" s="59">
        <f t="shared" si="65"/>
        <v>1650</v>
      </c>
      <c r="O382" s="29"/>
    </row>
    <row r="383" spans="1:15" ht="36" customHeight="1">
      <c r="A383" s="15">
        <v>122</v>
      </c>
      <c r="B383" s="15" t="s">
        <v>1426</v>
      </c>
      <c r="C383" s="43" t="s">
        <v>1424</v>
      </c>
      <c r="D383" s="410" t="s">
        <v>492</v>
      </c>
      <c r="E383" s="377">
        <v>15</v>
      </c>
      <c r="F383" s="65">
        <v>1852</v>
      </c>
      <c r="G383" s="65">
        <v>0</v>
      </c>
      <c r="H383" s="65">
        <v>0</v>
      </c>
      <c r="I383" s="65">
        <v>0</v>
      </c>
      <c r="J383" s="65">
        <v>0</v>
      </c>
      <c r="K383" s="65">
        <v>81</v>
      </c>
      <c r="L383" s="65">
        <v>0</v>
      </c>
      <c r="M383" s="65">
        <v>0</v>
      </c>
      <c r="N383" s="59">
        <f t="shared" si="65"/>
        <v>1933</v>
      </c>
      <c r="O383" s="29"/>
    </row>
    <row r="384" spans="1:15" ht="36" customHeight="1">
      <c r="A384" s="15">
        <v>324</v>
      </c>
      <c r="B384" s="15" t="s">
        <v>1030</v>
      </c>
      <c r="C384" s="43" t="s">
        <v>1097</v>
      </c>
      <c r="D384" s="410" t="s">
        <v>1031</v>
      </c>
      <c r="E384" s="377">
        <v>15</v>
      </c>
      <c r="F384" s="65">
        <v>1600</v>
      </c>
      <c r="G384" s="65">
        <v>0</v>
      </c>
      <c r="H384" s="65">
        <v>0</v>
      </c>
      <c r="I384" s="65">
        <v>0</v>
      </c>
      <c r="J384" s="65">
        <v>0</v>
      </c>
      <c r="K384" s="65">
        <v>109</v>
      </c>
      <c r="L384" s="65">
        <v>0</v>
      </c>
      <c r="M384" s="65">
        <v>0</v>
      </c>
      <c r="N384" s="59">
        <f t="shared" si="65"/>
        <v>1709</v>
      </c>
      <c r="O384" s="29"/>
    </row>
    <row r="385" spans="1:15" ht="36" customHeight="1">
      <c r="A385" s="15">
        <v>325</v>
      </c>
      <c r="B385" s="15" t="s">
        <v>1078</v>
      </c>
      <c r="C385" s="43" t="s">
        <v>1098</v>
      </c>
      <c r="D385" s="410" t="s">
        <v>1032</v>
      </c>
      <c r="E385" s="377">
        <v>15</v>
      </c>
      <c r="F385" s="65">
        <v>2316</v>
      </c>
      <c r="G385" s="65">
        <v>0</v>
      </c>
      <c r="H385" s="65">
        <v>0</v>
      </c>
      <c r="I385" s="65">
        <v>0</v>
      </c>
      <c r="J385" s="65">
        <v>0</v>
      </c>
      <c r="K385" s="65">
        <v>27</v>
      </c>
      <c r="L385" s="65">
        <v>0</v>
      </c>
      <c r="M385" s="65">
        <v>0</v>
      </c>
      <c r="N385" s="59">
        <f t="shared" si="65"/>
        <v>2343</v>
      </c>
      <c r="O385" s="29"/>
    </row>
    <row r="386" spans="1:15" ht="21" customHeight="1">
      <c r="A386" s="611" t="s">
        <v>70</v>
      </c>
      <c r="B386" s="612"/>
      <c r="C386" s="616"/>
      <c r="D386" s="635"/>
      <c r="E386" s="636"/>
      <c r="F386" s="637">
        <f aca="true" t="shared" si="66" ref="F386:M386">SUM(F380:F385)</f>
        <v>14198</v>
      </c>
      <c r="G386" s="637">
        <f>SUM(G380:G385)</f>
        <v>570</v>
      </c>
      <c r="H386" s="637">
        <f t="shared" si="66"/>
        <v>0</v>
      </c>
      <c r="I386" s="637">
        <f t="shared" si="66"/>
        <v>0</v>
      </c>
      <c r="J386" s="637">
        <f t="shared" si="66"/>
        <v>420</v>
      </c>
      <c r="K386" s="637">
        <f t="shared" si="66"/>
        <v>357</v>
      </c>
      <c r="L386" s="637">
        <f t="shared" si="66"/>
        <v>300</v>
      </c>
      <c r="M386" s="637">
        <f t="shared" si="66"/>
        <v>0</v>
      </c>
      <c r="N386" s="637">
        <f>SUM(N380:N385)</f>
        <v>14405</v>
      </c>
      <c r="O386" s="609"/>
    </row>
    <row r="387" spans="1:15" ht="21" customHeight="1">
      <c r="A387" s="100" t="s">
        <v>997</v>
      </c>
      <c r="B387" s="79"/>
      <c r="C387" s="81"/>
      <c r="D387" s="82"/>
      <c r="E387" s="343"/>
      <c r="F387" s="79"/>
      <c r="G387" s="79"/>
      <c r="H387" s="79"/>
      <c r="I387" s="79"/>
      <c r="J387" s="79"/>
      <c r="K387" s="79"/>
      <c r="L387" s="79"/>
      <c r="M387" s="79"/>
      <c r="N387" s="79"/>
      <c r="O387" s="76"/>
    </row>
    <row r="388" spans="1:15" ht="36.75" customHeight="1">
      <c r="A388" s="15" t="s">
        <v>534</v>
      </c>
      <c r="B388" s="15" t="s">
        <v>994</v>
      </c>
      <c r="C388" s="43" t="s">
        <v>1106</v>
      </c>
      <c r="D388" s="410" t="s">
        <v>995</v>
      </c>
      <c r="E388" s="377">
        <v>15</v>
      </c>
      <c r="F388" s="65">
        <v>2100</v>
      </c>
      <c r="G388" s="65">
        <v>0</v>
      </c>
      <c r="H388" s="65">
        <v>0</v>
      </c>
      <c r="I388" s="65">
        <v>0</v>
      </c>
      <c r="J388" s="65">
        <v>0</v>
      </c>
      <c r="K388" s="65">
        <v>64</v>
      </c>
      <c r="L388" s="65">
        <v>0</v>
      </c>
      <c r="M388" s="65">
        <v>0</v>
      </c>
      <c r="N388" s="59">
        <f>F388+G388+H388+I388-J388+K388-L388-M388</f>
        <v>2164</v>
      </c>
      <c r="O388" s="29"/>
    </row>
    <row r="389" spans="1:18" s="41" customFormat="1" ht="36.75" customHeight="1">
      <c r="A389" s="15">
        <v>38</v>
      </c>
      <c r="B389" s="59" t="s">
        <v>1011</v>
      </c>
      <c r="C389" s="43" t="s">
        <v>1090</v>
      </c>
      <c r="D389" s="410" t="s">
        <v>1009</v>
      </c>
      <c r="E389" s="377">
        <v>15</v>
      </c>
      <c r="F389" s="65">
        <v>2268</v>
      </c>
      <c r="G389" s="65">
        <v>100</v>
      </c>
      <c r="H389" s="65">
        <v>0</v>
      </c>
      <c r="I389" s="65">
        <v>0</v>
      </c>
      <c r="J389" s="65">
        <v>0</v>
      </c>
      <c r="K389" s="65">
        <v>32</v>
      </c>
      <c r="L389" s="65">
        <v>0</v>
      </c>
      <c r="M389" s="65">
        <v>0</v>
      </c>
      <c r="N389" s="59">
        <f>F389+G389+H389+I389-J389+K389-L389-M389</f>
        <v>2400</v>
      </c>
      <c r="O389" s="104"/>
      <c r="P389" s="84"/>
      <c r="Q389" s="84"/>
      <c r="R389" s="84"/>
    </row>
    <row r="390" spans="1:18" s="41" customFormat="1" ht="36.75" customHeight="1">
      <c r="A390" s="15">
        <v>40</v>
      </c>
      <c r="B390" s="59" t="s">
        <v>1019</v>
      </c>
      <c r="C390" s="43" t="s">
        <v>1112</v>
      </c>
      <c r="D390" s="410" t="s">
        <v>1020</v>
      </c>
      <c r="E390" s="377">
        <v>15</v>
      </c>
      <c r="F390" s="65">
        <v>1654</v>
      </c>
      <c r="G390" s="65">
        <v>0</v>
      </c>
      <c r="H390" s="65">
        <v>0</v>
      </c>
      <c r="I390" s="65">
        <v>0</v>
      </c>
      <c r="J390" s="65">
        <v>0</v>
      </c>
      <c r="K390" s="65">
        <v>106</v>
      </c>
      <c r="L390" s="65">
        <v>0</v>
      </c>
      <c r="M390" s="65">
        <v>0</v>
      </c>
      <c r="N390" s="59">
        <f>F390+G390+H390+I390-J390+K390-L390-M390</f>
        <v>1760</v>
      </c>
      <c r="O390" s="104"/>
      <c r="P390" s="84"/>
      <c r="Q390" s="84"/>
      <c r="R390" s="84"/>
    </row>
    <row r="391" spans="1:15" ht="21" customHeight="1">
      <c r="A391" s="611" t="s">
        <v>70</v>
      </c>
      <c r="B391" s="612"/>
      <c r="C391" s="616"/>
      <c r="D391" s="616"/>
      <c r="E391" s="636"/>
      <c r="F391" s="637">
        <f aca="true" t="shared" si="67" ref="F391:M391">SUM(F388:F390)</f>
        <v>6022</v>
      </c>
      <c r="G391" s="637">
        <f>SUM(G388:G390)</f>
        <v>100</v>
      </c>
      <c r="H391" s="637">
        <f t="shared" si="67"/>
        <v>0</v>
      </c>
      <c r="I391" s="637">
        <f t="shared" si="67"/>
        <v>0</v>
      </c>
      <c r="J391" s="637">
        <f t="shared" si="67"/>
        <v>0</v>
      </c>
      <c r="K391" s="637">
        <f t="shared" si="67"/>
        <v>202</v>
      </c>
      <c r="L391" s="637">
        <f t="shared" si="67"/>
        <v>0</v>
      </c>
      <c r="M391" s="637">
        <f t="shared" si="67"/>
        <v>0</v>
      </c>
      <c r="N391" s="637">
        <f>SUM(N388:N390)</f>
        <v>6324</v>
      </c>
      <c r="O391" s="609"/>
    </row>
    <row r="392" spans="1:18" s="23" customFormat="1" ht="26.25" customHeight="1">
      <c r="A392" s="56"/>
      <c r="B392" s="52" t="s">
        <v>31</v>
      </c>
      <c r="C392" s="61"/>
      <c r="D392" s="61"/>
      <c r="E392" s="349"/>
      <c r="F392" s="71">
        <f aca="true" t="shared" si="68" ref="F392:M392">F378+F386+F391</f>
        <v>25602</v>
      </c>
      <c r="G392" s="71">
        <f>G378+G386+G391</f>
        <v>670</v>
      </c>
      <c r="H392" s="71">
        <f t="shared" si="68"/>
        <v>0</v>
      </c>
      <c r="I392" s="71">
        <f t="shared" si="68"/>
        <v>0</v>
      </c>
      <c r="J392" s="71">
        <f t="shared" si="68"/>
        <v>1022</v>
      </c>
      <c r="K392" s="71">
        <f t="shared" si="68"/>
        <v>559</v>
      </c>
      <c r="L392" s="71">
        <f t="shared" si="68"/>
        <v>300</v>
      </c>
      <c r="M392" s="71">
        <f t="shared" si="68"/>
        <v>0</v>
      </c>
      <c r="N392" s="71">
        <f>N378+N386+N391</f>
        <v>25509</v>
      </c>
      <c r="O392" s="57"/>
      <c r="P392" s="1065"/>
      <c r="Q392" s="1065"/>
      <c r="R392" s="1065"/>
    </row>
    <row r="393" spans="1:15" ht="18.75">
      <c r="A393" s="451"/>
      <c r="B393" s="452"/>
      <c r="C393" s="452"/>
      <c r="D393" s="452" t="s">
        <v>540</v>
      </c>
      <c r="F393" s="453"/>
      <c r="G393" s="452"/>
      <c r="H393" s="452"/>
      <c r="J393" s="457" t="s">
        <v>541</v>
      </c>
      <c r="K393" s="452"/>
      <c r="L393" s="452"/>
      <c r="N393" s="452" t="s">
        <v>541</v>
      </c>
      <c r="O393" s="454"/>
    </row>
    <row r="394" spans="1:18" s="103" customFormat="1" ht="16.5" customHeight="1">
      <c r="A394" s="451" t="s">
        <v>549</v>
      </c>
      <c r="B394" s="452"/>
      <c r="C394" s="452"/>
      <c r="D394" s="457" t="s">
        <v>829</v>
      </c>
      <c r="E394" s="452"/>
      <c r="F394" s="453"/>
      <c r="G394" s="452"/>
      <c r="H394" s="452"/>
      <c r="J394" s="457" t="s">
        <v>629</v>
      </c>
      <c r="K394" s="452"/>
      <c r="L394" s="451"/>
      <c r="M394" s="452" t="s">
        <v>630</v>
      </c>
      <c r="N394" s="452"/>
      <c r="O394" s="455"/>
      <c r="P394" s="106"/>
      <c r="Q394" s="106"/>
      <c r="R394" s="106"/>
    </row>
    <row r="395" spans="1:18" s="103" customFormat="1" ht="12" customHeight="1">
      <c r="A395" s="451"/>
      <c r="B395" s="452"/>
      <c r="C395" s="452"/>
      <c r="D395" s="457" t="s">
        <v>830</v>
      </c>
      <c r="E395" s="452"/>
      <c r="F395" s="453"/>
      <c r="G395" s="452"/>
      <c r="H395" s="452"/>
      <c r="J395" s="456" t="s">
        <v>538</v>
      </c>
      <c r="K395" s="452"/>
      <c r="L395" s="452"/>
      <c r="M395" s="452" t="s">
        <v>539</v>
      </c>
      <c r="N395" s="452"/>
      <c r="O395" s="454"/>
      <c r="P395" s="106"/>
      <c r="Q395" s="106"/>
      <c r="R395" s="106"/>
    </row>
    <row r="396" spans="1:15" ht="23.25" customHeight="1">
      <c r="A396" s="3" t="s">
        <v>0</v>
      </c>
      <c r="B396" s="33"/>
      <c r="C396" s="4"/>
      <c r="D396" s="93" t="s">
        <v>69</v>
      </c>
      <c r="E396" s="327"/>
      <c r="F396" s="4"/>
      <c r="G396" s="4"/>
      <c r="H396" s="4"/>
      <c r="I396" s="4"/>
      <c r="J396" s="4"/>
      <c r="K396" s="4"/>
      <c r="L396" s="5"/>
      <c r="M396" s="4"/>
      <c r="N396" s="4"/>
      <c r="O396" s="27"/>
    </row>
    <row r="397" spans="1:15" ht="15" customHeight="1">
      <c r="A397" s="6"/>
      <c r="B397" s="98" t="s">
        <v>24</v>
      </c>
      <c r="C397" s="7"/>
      <c r="D397" s="7"/>
      <c r="E397" s="317"/>
      <c r="F397" s="7"/>
      <c r="G397" s="7"/>
      <c r="H397" s="7"/>
      <c r="I397" s="8"/>
      <c r="J397" s="7"/>
      <c r="K397" s="7"/>
      <c r="L397" s="9"/>
      <c r="M397" s="7"/>
      <c r="N397" s="7"/>
      <c r="O397" s="402" t="s">
        <v>1275</v>
      </c>
    </row>
    <row r="398" spans="1:15" ht="18" customHeight="1">
      <c r="A398" s="10"/>
      <c r="B398" s="44"/>
      <c r="C398" s="11"/>
      <c r="D398" s="95" t="s">
        <v>1462</v>
      </c>
      <c r="E398" s="318"/>
      <c r="F398" s="12"/>
      <c r="G398" s="12"/>
      <c r="H398" s="12"/>
      <c r="I398" s="12"/>
      <c r="J398" s="12"/>
      <c r="K398" s="12"/>
      <c r="L398" s="13"/>
      <c r="M398" s="12"/>
      <c r="N398" s="12"/>
      <c r="O398" s="28"/>
    </row>
    <row r="399" spans="1:18" s="70" customFormat="1" ht="25.5" customHeight="1" thickBot="1">
      <c r="A399" s="46" t="s">
        <v>501</v>
      </c>
      <c r="B399" s="62" t="s">
        <v>502</v>
      </c>
      <c r="C399" s="62" t="s">
        <v>1</v>
      </c>
      <c r="D399" s="62" t="s">
        <v>500</v>
      </c>
      <c r="E399" s="339" t="s">
        <v>511</v>
      </c>
      <c r="F399" s="26" t="s">
        <v>497</v>
      </c>
      <c r="G399" s="26" t="s">
        <v>498</v>
      </c>
      <c r="H399" s="26" t="s">
        <v>33</v>
      </c>
      <c r="I399" s="26" t="s">
        <v>403</v>
      </c>
      <c r="J399" s="26" t="s">
        <v>17</v>
      </c>
      <c r="K399" s="26" t="s">
        <v>18</v>
      </c>
      <c r="L399" s="26" t="s">
        <v>507</v>
      </c>
      <c r="M399" s="26" t="s">
        <v>30</v>
      </c>
      <c r="N399" s="26" t="s">
        <v>29</v>
      </c>
      <c r="O399" s="63" t="s">
        <v>19</v>
      </c>
      <c r="P399" s="1067"/>
      <c r="Q399" s="1067"/>
      <c r="R399" s="1067"/>
    </row>
    <row r="400" spans="1:15" ht="15" customHeight="1" thickTop="1">
      <c r="A400" s="704" t="s">
        <v>402</v>
      </c>
      <c r="B400" s="806"/>
      <c r="C400" s="807"/>
      <c r="D400" s="807"/>
      <c r="E400" s="808"/>
      <c r="F400" s="705"/>
      <c r="G400" s="705"/>
      <c r="H400" s="705"/>
      <c r="I400" s="705"/>
      <c r="J400" s="705"/>
      <c r="K400" s="705"/>
      <c r="L400" s="705"/>
      <c r="M400" s="705"/>
      <c r="N400" s="705"/>
      <c r="O400" s="709"/>
    </row>
    <row r="401" spans="1:15" ht="30" customHeight="1">
      <c r="A401" s="15">
        <v>6</v>
      </c>
      <c r="B401" s="59" t="s">
        <v>1176</v>
      </c>
      <c r="C401" s="43" t="s">
        <v>1177</v>
      </c>
      <c r="D401" s="410" t="s">
        <v>11</v>
      </c>
      <c r="E401" s="348">
        <v>13</v>
      </c>
      <c r="F401" s="59">
        <v>1471</v>
      </c>
      <c r="G401" s="59">
        <v>0</v>
      </c>
      <c r="H401" s="59">
        <v>0</v>
      </c>
      <c r="I401" s="59">
        <v>0</v>
      </c>
      <c r="J401" s="59">
        <v>0</v>
      </c>
      <c r="K401" s="59">
        <v>117</v>
      </c>
      <c r="L401" s="59">
        <v>0</v>
      </c>
      <c r="M401" s="59">
        <v>0</v>
      </c>
      <c r="N401" s="59">
        <f aca="true" t="shared" si="69" ref="N401:N413">F401+G401+H401+I401-J401+K401-L401-M401</f>
        <v>1588</v>
      </c>
      <c r="O401" s="29"/>
    </row>
    <row r="402" spans="1:15" ht="30" customHeight="1">
      <c r="A402" s="15">
        <v>8</v>
      </c>
      <c r="B402" s="59" t="s">
        <v>1186</v>
      </c>
      <c r="C402" s="43" t="s">
        <v>1187</v>
      </c>
      <c r="D402" s="410" t="s">
        <v>530</v>
      </c>
      <c r="E402" s="348">
        <v>15</v>
      </c>
      <c r="F402" s="59">
        <v>5662</v>
      </c>
      <c r="G402" s="59">
        <v>0</v>
      </c>
      <c r="H402" s="59">
        <v>0</v>
      </c>
      <c r="I402" s="59">
        <v>0</v>
      </c>
      <c r="J402" s="59">
        <v>662</v>
      </c>
      <c r="K402" s="59">
        <v>0</v>
      </c>
      <c r="L402" s="59">
        <v>0</v>
      </c>
      <c r="M402" s="59">
        <v>0</v>
      </c>
      <c r="N402" s="59">
        <f t="shared" si="69"/>
        <v>5000</v>
      </c>
      <c r="O402" s="29"/>
    </row>
    <row r="403" spans="1:15" ht="30" customHeight="1">
      <c r="A403" s="15">
        <v>26</v>
      </c>
      <c r="B403" s="746" t="s">
        <v>1410</v>
      </c>
      <c r="C403" s="43" t="s">
        <v>1411</v>
      </c>
      <c r="D403" s="410" t="s">
        <v>9</v>
      </c>
      <c r="E403" s="348">
        <v>15</v>
      </c>
      <c r="F403" s="59">
        <v>2746</v>
      </c>
      <c r="G403" s="59">
        <v>0</v>
      </c>
      <c r="H403" s="59">
        <v>0</v>
      </c>
      <c r="I403" s="59">
        <v>0</v>
      </c>
      <c r="J403" s="59">
        <v>49</v>
      </c>
      <c r="K403" s="59">
        <v>0</v>
      </c>
      <c r="L403" s="59">
        <v>0</v>
      </c>
      <c r="M403" s="59">
        <v>0</v>
      </c>
      <c r="N403" s="59">
        <f t="shared" si="69"/>
        <v>2697</v>
      </c>
      <c r="O403" s="29"/>
    </row>
    <row r="404" spans="1:15" ht="30" customHeight="1">
      <c r="A404" s="15">
        <v>58</v>
      </c>
      <c r="B404" s="59" t="s">
        <v>1334</v>
      </c>
      <c r="C404" s="43" t="s">
        <v>1335</v>
      </c>
      <c r="D404" s="410" t="s">
        <v>492</v>
      </c>
      <c r="E404" s="348">
        <v>15</v>
      </c>
      <c r="F404" s="59">
        <v>2509</v>
      </c>
      <c r="G404" s="59">
        <v>0</v>
      </c>
      <c r="H404" s="59">
        <v>0</v>
      </c>
      <c r="I404" s="59">
        <v>0</v>
      </c>
      <c r="J404" s="59">
        <v>9</v>
      </c>
      <c r="K404" s="59">
        <v>0</v>
      </c>
      <c r="L404" s="59">
        <v>0</v>
      </c>
      <c r="M404" s="59">
        <v>0</v>
      </c>
      <c r="N404" s="59">
        <f t="shared" si="69"/>
        <v>2500</v>
      </c>
      <c r="O404" s="29"/>
    </row>
    <row r="405" spans="1:15" ht="30" customHeight="1">
      <c r="A405" s="15">
        <v>65</v>
      </c>
      <c r="B405" s="59" t="s">
        <v>819</v>
      </c>
      <c r="C405" s="43" t="s">
        <v>820</v>
      </c>
      <c r="D405" s="410" t="s">
        <v>11</v>
      </c>
      <c r="E405" s="348">
        <v>15</v>
      </c>
      <c r="F405" s="59">
        <v>2174</v>
      </c>
      <c r="G405" s="59">
        <v>0</v>
      </c>
      <c r="H405" s="59">
        <v>0</v>
      </c>
      <c r="I405" s="59">
        <v>0</v>
      </c>
      <c r="J405" s="59">
        <v>0</v>
      </c>
      <c r="K405" s="59">
        <v>56</v>
      </c>
      <c r="L405" s="59">
        <v>0</v>
      </c>
      <c r="M405" s="59">
        <v>0</v>
      </c>
      <c r="N405" s="59">
        <f t="shared" si="69"/>
        <v>2230</v>
      </c>
      <c r="O405" s="29"/>
    </row>
    <row r="406" spans="1:15" ht="30" customHeight="1">
      <c r="A406" s="15">
        <v>71</v>
      </c>
      <c r="B406" s="59" t="s">
        <v>1368</v>
      </c>
      <c r="C406" s="43" t="s">
        <v>1369</v>
      </c>
      <c r="D406" s="410" t="s">
        <v>492</v>
      </c>
      <c r="E406" s="348">
        <v>15</v>
      </c>
      <c r="F406" s="59">
        <v>2509</v>
      </c>
      <c r="G406" s="59">
        <v>0</v>
      </c>
      <c r="H406" s="59">
        <v>0</v>
      </c>
      <c r="I406" s="59">
        <v>0</v>
      </c>
      <c r="J406" s="59">
        <v>9</v>
      </c>
      <c r="K406" s="59">
        <v>0</v>
      </c>
      <c r="L406" s="59">
        <v>0</v>
      </c>
      <c r="M406" s="59">
        <v>0</v>
      </c>
      <c r="N406" s="59">
        <f t="shared" si="69"/>
        <v>2500</v>
      </c>
      <c r="O406" s="29"/>
    </row>
    <row r="407" spans="1:15" ht="30" customHeight="1">
      <c r="A407" s="15">
        <v>101</v>
      </c>
      <c r="B407" s="59" t="s">
        <v>1406</v>
      </c>
      <c r="C407" s="43" t="s">
        <v>1407</v>
      </c>
      <c r="D407" s="410" t="s">
        <v>9</v>
      </c>
      <c r="E407" s="348">
        <v>15</v>
      </c>
      <c r="F407" s="59">
        <v>1645</v>
      </c>
      <c r="G407" s="59">
        <v>1470</v>
      </c>
      <c r="H407" s="59">
        <v>0</v>
      </c>
      <c r="I407" s="59">
        <v>0</v>
      </c>
      <c r="J407" s="59">
        <v>0</v>
      </c>
      <c r="K407" s="59">
        <v>106</v>
      </c>
      <c r="L407" s="59">
        <v>0</v>
      </c>
      <c r="M407" s="59">
        <v>0</v>
      </c>
      <c r="N407" s="59">
        <f t="shared" si="69"/>
        <v>3221</v>
      </c>
      <c r="O407" s="29"/>
    </row>
    <row r="408" spans="1:15" ht="30" customHeight="1">
      <c r="A408" s="15">
        <v>109</v>
      </c>
      <c r="B408" s="59" t="s">
        <v>493</v>
      </c>
      <c r="C408" s="43" t="s">
        <v>494</v>
      </c>
      <c r="D408" s="410" t="s">
        <v>438</v>
      </c>
      <c r="E408" s="348">
        <v>15</v>
      </c>
      <c r="F408" s="59">
        <v>4000</v>
      </c>
      <c r="G408" s="59">
        <v>0</v>
      </c>
      <c r="H408" s="59">
        <v>0</v>
      </c>
      <c r="I408" s="59">
        <v>0</v>
      </c>
      <c r="J408" s="59">
        <v>349</v>
      </c>
      <c r="K408" s="59">
        <v>0</v>
      </c>
      <c r="L408" s="59">
        <v>0</v>
      </c>
      <c r="M408" s="59">
        <v>0</v>
      </c>
      <c r="N408" s="59">
        <f t="shared" si="69"/>
        <v>3651</v>
      </c>
      <c r="O408" s="29"/>
    </row>
    <row r="409" spans="1:15" ht="30" customHeight="1">
      <c r="A409" s="15">
        <v>124</v>
      </c>
      <c r="B409" s="59" t="s">
        <v>189</v>
      </c>
      <c r="C409" s="43" t="s">
        <v>1435</v>
      </c>
      <c r="D409" s="410" t="s">
        <v>340</v>
      </c>
      <c r="E409" s="348">
        <v>15</v>
      </c>
      <c r="F409" s="59">
        <v>3194</v>
      </c>
      <c r="G409" s="59">
        <v>0</v>
      </c>
      <c r="H409" s="59">
        <v>0</v>
      </c>
      <c r="I409" s="59">
        <v>0</v>
      </c>
      <c r="J409" s="59">
        <v>118</v>
      </c>
      <c r="K409" s="59">
        <v>0</v>
      </c>
      <c r="L409" s="59">
        <v>0</v>
      </c>
      <c r="M409" s="59">
        <v>0</v>
      </c>
      <c r="N409" s="59">
        <f t="shared" si="69"/>
        <v>3076</v>
      </c>
      <c r="O409" s="29"/>
    </row>
    <row r="410" spans="1:15" ht="30" customHeight="1">
      <c r="A410" s="15">
        <v>128</v>
      </c>
      <c r="B410" s="59" t="s">
        <v>1427</v>
      </c>
      <c r="C410" s="43" t="s">
        <v>1428</v>
      </c>
      <c r="D410" s="410" t="s">
        <v>340</v>
      </c>
      <c r="E410" s="348">
        <v>15</v>
      </c>
      <c r="F410" s="59">
        <v>3194</v>
      </c>
      <c r="G410" s="59">
        <v>0</v>
      </c>
      <c r="H410" s="59">
        <v>0</v>
      </c>
      <c r="I410" s="59">
        <v>0</v>
      </c>
      <c r="J410" s="59">
        <v>118</v>
      </c>
      <c r="K410" s="59">
        <v>0</v>
      </c>
      <c r="L410" s="59">
        <v>0</v>
      </c>
      <c r="M410" s="59">
        <v>0</v>
      </c>
      <c r="N410" s="59">
        <f t="shared" si="69"/>
        <v>3076</v>
      </c>
      <c r="O410" s="29"/>
    </row>
    <row r="411" spans="1:15" ht="30" customHeight="1">
      <c r="A411" s="15">
        <v>184</v>
      </c>
      <c r="B411" s="59" t="s">
        <v>554</v>
      </c>
      <c r="C411" s="43" t="s">
        <v>555</v>
      </c>
      <c r="D411" s="410" t="s">
        <v>440</v>
      </c>
      <c r="E411" s="348">
        <v>15</v>
      </c>
      <c r="F411" s="59">
        <v>3750</v>
      </c>
      <c r="G411" s="59">
        <v>0</v>
      </c>
      <c r="H411" s="59">
        <v>0</v>
      </c>
      <c r="I411" s="59">
        <v>0</v>
      </c>
      <c r="J411" s="59">
        <v>309</v>
      </c>
      <c r="K411" s="59">
        <v>0</v>
      </c>
      <c r="L411" s="59">
        <v>0</v>
      </c>
      <c r="M411" s="59">
        <v>0</v>
      </c>
      <c r="N411" s="59">
        <f t="shared" si="69"/>
        <v>3441</v>
      </c>
      <c r="O411" s="29"/>
    </row>
    <row r="412" spans="1:15" ht="30" customHeight="1">
      <c r="A412" s="15">
        <v>260</v>
      </c>
      <c r="B412" s="59" t="s">
        <v>887</v>
      </c>
      <c r="C412" s="43" t="s">
        <v>888</v>
      </c>
      <c r="D412" s="410" t="s">
        <v>2</v>
      </c>
      <c r="E412" s="348">
        <v>15</v>
      </c>
      <c r="F412" s="59">
        <v>2621</v>
      </c>
      <c r="G412" s="59">
        <v>0</v>
      </c>
      <c r="H412" s="59">
        <v>0</v>
      </c>
      <c r="I412" s="59">
        <v>0</v>
      </c>
      <c r="J412" s="59">
        <v>21</v>
      </c>
      <c r="K412" s="59">
        <v>0</v>
      </c>
      <c r="L412" s="59">
        <v>500</v>
      </c>
      <c r="M412" s="59">
        <v>0</v>
      </c>
      <c r="N412" s="59">
        <f t="shared" si="69"/>
        <v>2100</v>
      </c>
      <c r="O412" s="29"/>
    </row>
    <row r="413" spans="1:15" ht="30" customHeight="1">
      <c r="A413" s="15">
        <v>291</v>
      </c>
      <c r="B413" s="59" t="s">
        <v>970</v>
      </c>
      <c r="C413" s="43" t="s">
        <v>971</v>
      </c>
      <c r="D413" s="410" t="s">
        <v>440</v>
      </c>
      <c r="E413" s="348">
        <v>15</v>
      </c>
      <c r="F413" s="59">
        <v>3333</v>
      </c>
      <c r="G413" s="59">
        <v>0</v>
      </c>
      <c r="H413" s="59">
        <v>0</v>
      </c>
      <c r="I413" s="59">
        <v>0</v>
      </c>
      <c r="J413" s="59">
        <v>133</v>
      </c>
      <c r="K413" s="59">
        <v>0</v>
      </c>
      <c r="L413" s="59">
        <v>0</v>
      </c>
      <c r="M413" s="59">
        <v>0</v>
      </c>
      <c r="N413" s="59">
        <f t="shared" si="69"/>
        <v>3200</v>
      </c>
      <c r="O413" s="29"/>
    </row>
    <row r="414" spans="1:15" ht="15.75" customHeight="1">
      <c r="A414" s="611" t="s">
        <v>70</v>
      </c>
      <c r="B414" s="627"/>
      <c r="C414" s="628"/>
      <c r="D414" s="628"/>
      <c r="E414" s="629"/>
      <c r="F414" s="646">
        <f aca="true" t="shared" si="70" ref="F414:N414">SUM(F401:F413)</f>
        <v>38808</v>
      </c>
      <c r="G414" s="646">
        <f t="shared" si="70"/>
        <v>1470</v>
      </c>
      <c r="H414" s="646">
        <f t="shared" si="70"/>
        <v>0</v>
      </c>
      <c r="I414" s="646">
        <f t="shared" si="70"/>
        <v>0</v>
      </c>
      <c r="J414" s="646">
        <f t="shared" si="70"/>
        <v>1777</v>
      </c>
      <c r="K414" s="646">
        <f t="shared" si="70"/>
        <v>279</v>
      </c>
      <c r="L414" s="646">
        <f t="shared" si="70"/>
        <v>500</v>
      </c>
      <c r="M414" s="646">
        <f t="shared" si="70"/>
        <v>0</v>
      </c>
      <c r="N414" s="646">
        <f t="shared" si="70"/>
        <v>38280</v>
      </c>
      <c r="O414" s="609"/>
    </row>
    <row r="415" spans="1:15" ht="15.75" customHeight="1">
      <c r="A415" s="100" t="s">
        <v>1068</v>
      </c>
      <c r="B415" s="74"/>
      <c r="C415" s="416"/>
      <c r="D415" s="75"/>
      <c r="E415" s="337"/>
      <c r="F415" s="74"/>
      <c r="G415" s="74"/>
      <c r="H415" s="74"/>
      <c r="I415" s="74"/>
      <c r="J415" s="74"/>
      <c r="K415" s="74"/>
      <c r="L415" s="74"/>
      <c r="M415" s="74"/>
      <c r="N415" s="74"/>
      <c r="O415" s="76"/>
    </row>
    <row r="416" spans="1:15" ht="30" customHeight="1">
      <c r="A416" s="120">
        <v>309</v>
      </c>
      <c r="B416" s="287" t="s">
        <v>1069</v>
      </c>
      <c r="C416" s="166" t="s">
        <v>1070</v>
      </c>
      <c r="D416" s="410" t="s">
        <v>340</v>
      </c>
      <c r="E416" s="348">
        <v>15</v>
      </c>
      <c r="F416" s="59">
        <v>2509</v>
      </c>
      <c r="G416" s="59">
        <v>1000</v>
      </c>
      <c r="H416" s="59">
        <v>0</v>
      </c>
      <c r="I416" s="59">
        <v>0</v>
      </c>
      <c r="J416" s="59">
        <v>9</v>
      </c>
      <c r="K416" s="59">
        <v>0</v>
      </c>
      <c r="L416" s="59">
        <v>0</v>
      </c>
      <c r="M416" s="59">
        <v>0</v>
      </c>
      <c r="N416" s="59">
        <f>F416+G416+H416+I416-J416+K416-L416-M416</f>
        <v>3500</v>
      </c>
      <c r="O416" s="29"/>
    </row>
    <row r="417" spans="1:15" ht="15.75" customHeight="1">
      <c r="A417" s="603" t="s">
        <v>70</v>
      </c>
      <c r="B417" s="627"/>
      <c r="C417" s="617"/>
      <c r="D417" s="628"/>
      <c r="E417" s="629"/>
      <c r="F417" s="633">
        <f aca="true" t="shared" si="71" ref="F417:M417">SUM(F416:F416)</f>
        <v>2509</v>
      </c>
      <c r="G417" s="633">
        <f>SUM(G416:G416)</f>
        <v>1000</v>
      </c>
      <c r="H417" s="633">
        <f t="shared" si="71"/>
        <v>0</v>
      </c>
      <c r="I417" s="633">
        <f t="shared" si="71"/>
        <v>0</v>
      </c>
      <c r="J417" s="633">
        <f t="shared" si="71"/>
        <v>9</v>
      </c>
      <c r="K417" s="633">
        <f t="shared" si="71"/>
        <v>0</v>
      </c>
      <c r="L417" s="633">
        <f>SUM(L416:L416)</f>
        <v>0</v>
      </c>
      <c r="M417" s="633">
        <f t="shared" si="71"/>
        <v>0</v>
      </c>
      <c r="N417" s="633">
        <f>SUM(N416:N416)</f>
        <v>3500</v>
      </c>
      <c r="O417" s="609"/>
    </row>
    <row r="418" spans="1:15" ht="22.5" customHeight="1">
      <c r="A418" s="56"/>
      <c r="B418" s="52" t="s">
        <v>31</v>
      </c>
      <c r="C418" s="68"/>
      <c r="D418" s="68"/>
      <c r="E418" s="375"/>
      <c r="F418" s="69">
        <f>F414+F417</f>
        <v>41317</v>
      </c>
      <c r="G418" s="69">
        <f>G414+G417</f>
        <v>2470</v>
      </c>
      <c r="H418" s="69">
        <f aca="true" t="shared" si="72" ref="H418:M418">H414+H417</f>
        <v>0</v>
      </c>
      <c r="I418" s="69">
        <f t="shared" si="72"/>
        <v>0</v>
      </c>
      <c r="J418" s="69">
        <f t="shared" si="72"/>
        <v>1786</v>
      </c>
      <c r="K418" s="69">
        <f t="shared" si="72"/>
        <v>279</v>
      </c>
      <c r="L418" s="69">
        <f>L414+L417</f>
        <v>500</v>
      </c>
      <c r="M418" s="69">
        <f t="shared" si="72"/>
        <v>0</v>
      </c>
      <c r="N418" s="69">
        <f>N414+N417</f>
        <v>41780</v>
      </c>
      <c r="O418" s="58"/>
    </row>
    <row r="419" spans="1:15" ht="22.5" customHeight="1">
      <c r="A419" s="451"/>
      <c r="B419" s="452"/>
      <c r="C419" s="452"/>
      <c r="D419" s="452"/>
      <c r="E419" s="452" t="s">
        <v>540</v>
      </c>
      <c r="F419" s="453"/>
      <c r="G419" s="452"/>
      <c r="H419" s="452"/>
      <c r="I419" s="2"/>
      <c r="J419" s="457" t="s">
        <v>541</v>
      </c>
      <c r="K419" s="452"/>
      <c r="L419" s="452"/>
      <c r="N419" s="452" t="s">
        <v>541</v>
      </c>
      <c r="O419" s="454"/>
    </row>
    <row r="420" spans="1:18" s="103" customFormat="1" ht="14.25" customHeight="1">
      <c r="A420" s="451" t="s">
        <v>549</v>
      </c>
      <c r="B420" s="452"/>
      <c r="C420" s="452"/>
      <c r="D420" s="452" t="s">
        <v>829</v>
      </c>
      <c r="E420" s="452"/>
      <c r="F420" s="453"/>
      <c r="G420" s="452"/>
      <c r="H420" s="452"/>
      <c r="J420" s="457" t="s">
        <v>629</v>
      </c>
      <c r="K420" s="452"/>
      <c r="L420" s="451"/>
      <c r="M420" s="452" t="s">
        <v>630</v>
      </c>
      <c r="N420" s="452"/>
      <c r="O420" s="455"/>
      <c r="P420" s="106"/>
      <c r="Q420" s="106"/>
      <c r="R420" s="106"/>
    </row>
    <row r="421" spans="1:15" ht="15" customHeight="1">
      <c r="A421" s="451"/>
      <c r="B421" s="452"/>
      <c r="C421" s="452"/>
      <c r="D421" s="452" t="s">
        <v>904</v>
      </c>
      <c r="E421" s="452"/>
      <c r="F421" s="453"/>
      <c r="G421" s="452"/>
      <c r="H421" s="452"/>
      <c r="I421" s="2"/>
      <c r="J421" s="456" t="s">
        <v>538</v>
      </c>
      <c r="K421" s="452"/>
      <c r="L421" s="452"/>
      <c r="M421" s="452" t="s">
        <v>539</v>
      </c>
      <c r="N421" s="452"/>
      <c r="O421" s="454"/>
    </row>
    <row r="422" spans="1:15" ht="4.5" customHeight="1">
      <c r="A422" s="86"/>
      <c r="B422" s="87"/>
      <c r="C422" s="87"/>
      <c r="D422" s="87"/>
      <c r="E422" s="357"/>
      <c r="F422" s="87"/>
      <c r="G422" s="87"/>
      <c r="H422" s="87"/>
      <c r="I422" s="87"/>
      <c r="J422" s="87"/>
      <c r="K422" s="87"/>
      <c r="L422" s="88"/>
      <c r="M422" s="87"/>
      <c r="N422" s="87"/>
      <c r="O422" s="89"/>
    </row>
    <row r="423" spans="1:15" ht="22.5" customHeight="1">
      <c r="A423" s="3" t="s">
        <v>0</v>
      </c>
      <c r="B423" s="33"/>
      <c r="C423" s="4"/>
      <c r="D423" s="169" t="s">
        <v>69</v>
      </c>
      <c r="E423" s="327"/>
      <c r="F423" s="55"/>
      <c r="G423" s="4"/>
      <c r="H423" s="4"/>
      <c r="I423" s="4"/>
      <c r="J423" s="4"/>
      <c r="K423" s="4"/>
      <c r="L423" s="5"/>
      <c r="M423" s="4"/>
      <c r="N423" s="4"/>
      <c r="O423" s="27"/>
    </row>
    <row r="424" spans="1:15" ht="15" customHeight="1">
      <c r="A424" s="6"/>
      <c r="B424" s="97" t="s">
        <v>25</v>
      </c>
      <c r="C424" s="7"/>
      <c r="D424" s="7"/>
      <c r="E424" s="317"/>
      <c r="F424" s="7"/>
      <c r="G424" s="7"/>
      <c r="H424" s="7"/>
      <c r="I424" s="8"/>
      <c r="J424" s="7"/>
      <c r="K424" s="7"/>
      <c r="L424" s="9"/>
      <c r="M424" s="7"/>
      <c r="N424" s="7"/>
      <c r="O424" s="402" t="s">
        <v>1276</v>
      </c>
    </row>
    <row r="425" spans="1:15" ht="16.5" customHeight="1">
      <c r="A425" s="10"/>
      <c r="B425" s="11"/>
      <c r="C425" s="11"/>
      <c r="D425" s="1019" t="s">
        <v>1462</v>
      </c>
      <c r="E425" s="318"/>
      <c r="F425" s="12"/>
      <c r="G425" s="12"/>
      <c r="H425" s="12"/>
      <c r="I425" s="12"/>
      <c r="J425" s="12"/>
      <c r="K425" s="12"/>
      <c r="L425" s="13"/>
      <c r="M425" s="12"/>
      <c r="N425" s="12"/>
      <c r="O425" s="28"/>
    </row>
    <row r="426" spans="1:18" s="70" customFormat="1" ht="24.75" customHeight="1">
      <c r="A426" s="245" t="s">
        <v>501</v>
      </c>
      <c r="B426" s="294" t="s">
        <v>502</v>
      </c>
      <c r="C426" s="294" t="s">
        <v>1</v>
      </c>
      <c r="D426" s="294" t="s">
        <v>500</v>
      </c>
      <c r="E426" s="379" t="s">
        <v>511</v>
      </c>
      <c r="F426" s="248" t="s">
        <v>497</v>
      </c>
      <c r="G426" s="248" t="s">
        <v>498</v>
      </c>
      <c r="H426" s="248" t="s">
        <v>33</v>
      </c>
      <c r="I426" s="248" t="s">
        <v>403</v>
      </c>
      <c r="J426" s="248" t="s">
        <v>17</v>
      </c>
      <c r="K426" s="248" t="s">
        <v>18</v>
      </c>
      <c r="L426" s="248" t="s">
        <v>507</v>
      </c>
      <c r="M426" s="248" t="s">
        <v>30</v>
      </c>
      <c r="N426" s="248" t="s">
        <v>29</v>
      </c>
      <c r="O426" s="1009" t="s">
        <v>19</v>
      </c>
      <c r="P426" s="1067"/>
      <c r="Q426" s="1067"/>
      <c r="R426" s="1067"/>
    </row>
    <row r="427" spans="1:15" ht="30" customHeight="1">
      <c r="A427" s="1010" t="s">
        <v>318</v>
      </c>
      <c r="B427" s="1011"/>
      <c r="C427" s="822"/>
      <c r="D427" s="822"/>
      <c r="E427" s="823"/>
      <c r="F427" s="821"/>
      <c r="G427" s="821"/>
      <c r="H427" s="821"/>
      <c r="I427" s="821"/>
      <c r="J427" s="821"/>
      <c r="K427" s="821"/>
      <c r="L427" s="821"/>
      <c r="M427" s="821"/>
      <c r="N427" s="821"/>
      <c r="O427" s="1012"/>
    </row>
    <row r="428" spans="1:15" ht="39.75" customHeight="1">
      <c r="A428" s="749">
        <v>14</v>
      </c>
      <c r="B428" s="130" t="s">
        <v>1201</v>
      </c>
      <c r="C428" s="131" t="s">
        <v>1202</v>
      </c>
      <c r="D428" s="447" t="s">
        <v>1203</v>
      </c>
      <c r="E428" s="353">
        <v>15</v>
      </c>
      <c r="F428" s="130">
        <v>2268</v>
      </c>
      <c r="G428" s="130">
        <v>0</v>
      </c>
      <c r="H428" s="130">
        <v>0</v>
      </c>
      <c r="I428" s="130">
        <v>0</v>
      </c>
      <c r="J428" s="130">
        <v>0</v>
      </c>
      <c r="K428" s="130">
        <v>32</v>
      </c>
      <c r="L428" s="130">
        <v>0</v>
      </c>
      <c r="M428" s="130">
        <v>0</v>
      </c>
      <c r="N428" s="130">
        <f>F428+G428+H428+I428-J428+K428-L428-M428</f>
        <v>2300</v>
      </c>
      <c r="O428" s="133"/>
    </row>
    <row r="429" spans="1:15" ht="39.75" customHeight="1">
      <c r="A429" s="749">
        <v>70</v>
      </c>
      <c r="B429" s="130" t="s">
        <v>1350</v>
      </c>
      <c r="C429" s="131" t="s">
        <v>1351</v>
      </c>
      <c r="D429" s="447" t="s">
        <v>891</v>
      </c>
      <c r="E429" s="353">
        <v>15</v>
      </c>
      <c r="F429" s="130">
        <v>2509</v>
      </c>
      <c r="G429" s="130">
        <v>0</v>
      </c>
      <c r="H429" s="130">
        <v>0</v>
      </c>
      <c r="I429" s="130">
        <v>0</v>
      </c>
      <c r="J429" s="130">
        <v>9</v>
      </c>
      <c r="K429" s="130">
        <v>0</v>
      </c>
      <c r="L429" s="130">
        <v>0</v>
      </c>
      <c r="M429" s="130">
        <v>0</v>
      </c>
      <c r="N429" s="130">
        <f>F429+G429+H429+I429-J429+K429-L429-M429</f>
        <v>2500</v>
      </c>
      <c r="O429" s="133"/>
    </row>
    <row r="430" spans="1:15" ht="39.75" customHeight="1">
      <c r="A430" s="749">
        <v>134</v>
      </c>
      <c r="B430" s="130" t="s">
        <v>1444</v>
      </c>
      <c r="C430" s="131" t="s">
        <v>1445</v>
      </c>
      <c r="D430" s="447" t="s">
        <v>406</v>
      </c>
      <c r="E430" s="353">
        <v>15</v>
      </c>
      <c r="F430" s="130">
        <v>1697</v>
      </c>
      <c r="G430" s="130">
        <v>0</v>
      </c>
      <c r="H430" s="130">
        <v>0</v>
      </c>
      <c r="I430" s="130">
        <v>0</v>
      </c>
      <c r="J430" s="130">
        <v>0</v>
      </c>
      <c r="K430" s="130">
        <v>103</v>
      </c>
      <c r="L430" s="130">
        <v>0</v>
      </c>
      <c r="M430" s="130">
        <v>0</v>
      </c>
      <c r="N430" s="130">
        <f>F430+G430+H430+I430-J430+K430-L430-M430</f>
        <v>1800</v>
      </c>
      <c r="O430" s="133"/>
    </row>
    <row r="431" spans="1:15" ht="39.75" customHeight="1">
      <c r="A431" s="749">
        <v>252</v>
      </c>
      <c r="B431" s="384" t="s">
        <v>889</v>
      </c>
      <c r="C431" s="131" t="s">
        <v>890</v>
      </c>
      <c r="D431" s="447" t="s">
        <v>891</v>
      </c>
      <c r="E431" s="353">
        <v>15</v>
      </c>
      <c r="F431" s="130">
        <v>4420</v>
      </c>
      <c r="G431" s="130">
        <v>0</v>
      </c>
      <c r="H431" s="130">
        <v>0</v>
      </c>
      <c r="I431" s="130">
        <v>0</v>
      </c>
      <c r="J431" s="130">
        <v>420</v>
      </c>
      <c r="K431" s="130">
        <v>0</v>
      </c>
      <c r="L431" s="130">
        <v>0</v>
      </c>
      <c r="M431" s="130">
        <v>0</v>
      </c>
      <c r="N431" s="130">
        <f>F431+G431+H431+I431-J431+K431-L431-M431</f>
        <v>4000</v>
      </c>
      <c r="O431" s="133"/>
    </row>
    <row r="432" spans="1:18" s="201" customFormat="1" ht="19.5" customHeight="1">
      <c r="A432" s="583" t="s">
        <v>70</v>
      </c>
      <c r="B432" s="1024"/>
      <c r="C432" s="1024"/>
      <c r="D432" s="1025"/>
      <c r="E432" s="1026"/>
      <c r="F432" s="1024">
        <f aca="true" t="shared" si="73" ref="F432:N432">SUM(F428:F431)</f>
        <v>10894</v>
      </c>
      <c r="G432" s="1024">
        <f t="shared" si="73"/>
        <v>0</v>
      </c>
      <c r="H432" s="1024">
        <f t="shared" si="73"/>
        <v>0</v>
      </c>
      <c r="I432" s="1024">
        <f t="shared" si="73"/>
        <v>0</v>
      </c>
      <c r="J432" s="1024">
        <f t="shared" si="73"/>
        <v>429</v>
      </c>
      <c r="K432" s="1024">
        <f t="shared" si="73"/>
        <v>135</v>
      </c>
      <c r="L432" s="1024">
        <f t="shared" si="73"/>
        <v>0</v>
      </c>
      <c r="M432" s="1024">
        <f t="shared" si="73"/>
        <v>0</v>
      </c>
      <c r="N432" s="1024">
        <f t="shared" si="73"/>
        <v>10600</v>
      </c>
      <c r="O432" s="1027"/>
      <c r="P432" s="1069"/>
      <c r="Q432" s="1069"/>
      <c r="R432" s="1069"/>
    </row>
    <row r="433" spans="1:15" ht="30" customHeight="1">
      <c r="A433" s="1010" t="s">
        <v>12</v>
      </c>
      <c r="B433" s="1011"/>
      <c r="C433" s="822"/>
      <c r="D433" s="1016"/>
      <c r="E433" s="823"/>
      <c r="F433" s="821"/>
      <c r="G433" s="821"/>
      <c r="H433" s="821"/>
      <c r="I433" s="821"/>
      <c r="J433" s="821"/>
      <c r="K433" s="821"/>
      <c r="L433" s="821"/>
      <c r="M433" s="821"/>
      <c r="N433" s="821"/>
      <c r="O433" s="1012"/>
    </row>
    <row r="434" spans="1:15" ht="39.75" customHeight="1">
      <c r="A434" s="749">
        <v>12</v>
      </c>
      <c r="B434" s="130" t="s">
        <v>1213</v>
      </c>
      <c r="C434" s="131" t="s">
        <v>1214</v>
      </c>
      <c r="D434" s="447" t="s">
        <v>1215</v>
      </c>
      <c r="E434" s="353">
        <v>15</v>
      </c>
      <c r="F434" s="130">
        <v>3109</v>
      </c>
      <c r="G434" s="130">
        <v>0</v>
      </c>
      <c r="H434" s="130">
        <v>0</v>
      </c>
      <c r="I434" s="130">
        <v>0</v>
      </c>
      <c r="J434" s="130">
        <v>109</v>
      </c>
      <c r="K434" s="130">
        <v>0</v>
      </c>
      <c r="L434" s="130">
        <v>0</v>
      </c>
      <c r="M434" s="130">
        <v>0</v>
      </c>
      <c r="N434" s="130">
        <f>F434+G434+H434+I434-J434+K434-L434-M434</f>
        <v>3000</v>
      </c>
      <c r="O434" s="133"/>
    </row>
    <row r="435" spans="1:15" ht="39.75" customHeight="1">
      <c r="A435" s="749">
        <v>15</v>
      </c>
      <c r="B435" s="130" t="s">
        <v>532</v>
      </c>
      <c r="C435" s="261" t="s">
        <v>533</v>
      </c>
      <c r="D435" s="738" t="s">
        <v>13</v>
      </c>
      <c r="E435" s="353">
        <v>15</v>
      </c>
      <c r="F435" s="130">
        <v>2730</v>
      </c>
      <c r="G435" s="130">
        <v>0</v>
      </c>
      <c r="H435" s="130">
        <v>300</v>
      </c>
      <c r="I435" s="130">
        <v>0</v>
      </c>
      <c r="J435" s="130">
        <v>48</v>
      </c>
      <c r="K435" s="130">
        <v>0</v>
      </c>
      <c r="L435" s="130">
        <v>0</v>
      </c>
      <c r="M435" s="130">
        <v>0</v>
      </c>
      <c r="N435" s="130">
        <f>F435+G435+H435+I435-J435+K435-L435-M435</f>
        <v>2982</v>
      </c>
      <c r="O435" s="133"/>
    </row>
    <row r="436" spans="1:15" ht="39.75" customHeight="1">
      <c r="A436" s="749">
        <v>30</v>
      </c>
      <c r="B436" s="130" t="s">
        <v>1216</v>
      </c>
      <c r="C436" s="131" t="s">
        <v>1217</v>
      </c>
      <c r="D436" s="447" t="s">
        <v>1215</v>
      </c>
      <c r="E436" s="353">
        <v>15</v>
      </c>
      <c r="F436" s="130">
        <v>3109</v>
      </c>
      <c r="G436" s="130">
        <v>0</v>
      </c>
      <c r="H436" s="130">
        <v>0</v>
      </c>
      <c r="I436" s="130">
        <v>0</v>
      </c>
      <c r="J436" s="130">
        <v>109</v>
      </c>
      <c r="K436" s="130">
        <v>0</v>
      </c>
      <c r="L436" s="130">
        <v>0</v>
      </c>
      <c r="M436" s="130">
        <v>0</v>
      </c>
      <c r="N436" s="130">
        <f>F436+G436+H436+I436-J436+K436-L436-M436</f>
        <v>3000</v>
      </c>
      <c r="O436" s="133"/>
    </row>
    <row r="437" spans="1:15" ht="36.75" customHeight="1" hidden="1">
      <c r="A437" s="1034"/>
      <c r="B437" s="1035"/>
      <c r="C437" s="1036"/>
      <c r="D437" s="1037"/>
      <c r="E437" s="1038"/>
      <c r="F437" s="1035">
        <f aca="true" t="shared" si="74" ref="F437:N437">SUM(F434:F436)</f>
        <v>8948</v>
      </c>
      <c r="G437" s="1035">
        <f t="shared" si="74"/>
        <v>0</v>
      </c>
      <c r="H437" s="1040">
        <f t="shared" si="74"/>
        <v>300</v>
      </c>
      <c r="I437" s="1035">
        <f t="shared" si="74"/>
        <v>0</v>
      </c>
      <c r="J437" s="1035">
        <f t="shared" si="74"/>
        <v>266</v>
      </c>
      <c r="K437" s="1035">
        <f t="shared" si="74"/>
        <v>0</v>
      </c>
      <c r="L437" s="1035">
        <f t="shared" si="74"/>
        <v>0</v>
      </c>
      <c r="M437" s="1035">
        <f t="shared" si="74"/>
        <v>0</v>
      </c>
      <c r="N437" s="1035">
        <f t="shared" si="74"/>
        <v>8982</v>
      </c>
      <c r="O437" s="1039"/>
    </row>
    <row r="438" spans="1:18" s="41" customFormat="1" ht="24" customHeight="1">
      <c r="A438" s="485"/>
      <c r="B438" s="1028" t="s">
        <v>31</v>
      </c>
      <c r="C438" s="229"/>
      <c r="D438" s="229"/>
      <c r="E438" s="364"/>
      <c r="F438" s="229">
        <f aca="true" t="shared" si="75" ref="F438:N438">F432+F437</f>
        <v>19842</v>
      </c>
      <c r="G438" s="229">
        <f t="shared" si="75"/>
        <v>0</v>
      </c>
      <c r="H438" s="229">
        <f t="shared" si="75"/>
        <v>300</v>
      </c>
      <c r="I438" s="229">
        <f t="shared" si="75"/>
        <v>0</v>
      </c>
      <c r="J438" s="229">
        <f t="shared" si="75"/>
        <v>695</v>
      </c>
      <c r="K438" s="229">
        <f t="shared" si="75"/>
        <v>135</v>
      </c>
      <c r="L438" s="229">
        <f t="shared" si="75"/>
        <v>0</v>
      </c>
      <c r="M438" s="229">
        <f t="shared" si="75"/>
        <v>0</v>
      </c>
      <c r="N438" s="229">
        <f t="shared" si="75"/>
        <v>19582</v>
      </c>
      <c r="O438" s="1029"/>
      <c r="P438" s="84"/>
      <c r="Q438" s="84"/>
      <c r="R438" s="84"/>
    </row>
    <row r="439" spans="1:18" s="1032" customFormat="1" ht="42.75" customHeight="1">
      <c r="A439" s="451"/>
      <c r="B439" s="452"/>
      <c r="C439" s="452"/>
      <c r="D439" s="452" t="s">
        <v>905</v>
      </c>
      <c r="F439" s="453"/>
      <c r="G439" s="452"/>
      <c r="H439" s="452"/>
      <c r="J439" s="466" t="s">
        <v>541</v>
      </c>
      <c r="K439" s="452"/>
      <c r="L439" s="452"/>
      <c r="N439" s="452" t="s">
        <v>541</v>
      </c>
      <c r="O439" s="1033"/>
      <c r="P439" s="1070"/>
      <c r="Q439" s="1070"/>
      <c r="R439" s="1070"/>
    </row>
    <row r="440" spans="1:18" s="1032" customFormat="1" ht="15.75" customHeight="1">
      <c r="A440" s="451" t="s">
        <v>549</v>
      </c>
      <c r="B440" s="452"/>
      <c r="C440" s="452"/>
      <c r="D440" s="452" t="s">
        <v>829</v>
      </c>
      <c r="E440" s="452"/>
      <c r="F440" s="453"/>
      <c r="G440" s="452"/>
      <c r="H440" s="452"/>
      <c r="J440" s="457" t="s">
        <v>629</v>
      </c>
      <c r="K440" s="452"/>
      <c r="L440" s="451"/>
      <c r="M440" s="452" t="s">
        <v>630</v>
      </c>
      <c r="N440" s="452"/>
      <c r="O440" s="452"/>
      <c r="P440" s="1070"/>
      <c r="Q440" s="1070"/>
      <c r="R440" s="1070"/>
    </row>
    <row r="441" spans="1:18" s="490" customFormat="1" ht="14.25" customHeight="1">
      <c r="A441" s="451"/>
      <c r="B441" s="452"/>
      <c r="C441" s="452"/>
      <c r="D441" s="452" t="s">
        <v>834</v>
      </c>
      <c r="E441" s="452"/>
      <c r="F441" s="453"/>
      <c r="G441" s="452"/>
      <c r="H441" s="452"/>
      <c r="J441" s="456" t="s">
        <v>538</v>
      </c>
      <c r="K441" s="452"/>
      <c r="L441" s="452"/>
      <c r="M441" s="452" t="s">
        <v>539</v>
      </c>
      <c r="N441" s="452"/>
      <c r="O441" s="1033"/>
      <c r="P441" s="668"/>
      <c r="Q441" s="668"/>
      <c r="R441" s="668"/>
    </row>
    <row r="442" spans="1:15" ht="22.5" customHeight="1">
      <c r="A442" s="3" t="s">
        <v>0</v>
      </c>
      <c r="B442" s="33"/>
      <c r="C442" s="4"/>
      <c r="D442" s="169" t="s">
        <v>69</v>
      </c>
      <c r="E442" s="327"/>
      <c r="F442" s="55"/>
      <c r="G442" s="4"/>
      <c r="H442" s="4"/>
      <c r="I442" s="4"/>
      <c r="J442" s="4"/>
      <c r="K442" s="4"/>
      <c r="L442" s="5"/>
      <c r="M442" s="4"/>
      <c r="N442" s="4"/>
      <c r="O442" s="27"/>
    </row>
    <row r="443" spans="1:15" ht="15" customHeight="1">
      <c r="A443" s="6"/>
      <c r="B443" s="97" t="s">
        <v>25</v>
      </c>
      <c r="C443" s="7"/>
      <c r="D443" s="7"/>
      <c r="E443" s="317"/>
      <c r="F443" s="7"/>
      <c r="G443" s="7"/>
      <c r="H443" s="7"/>
      <c r="I443" s="8"/>
      <c r="J443" s="7"/>
      <c r="K443" s="7"/>
      <c r="L443" s="9"/>
      <c r="M443" s="7"/>
      <c r="N443" s="7"/>
      <c r="O443" s="402" t="s">
        <v>1277</v>
      </c>
    </row>
    <row r="444" spans="1:15" ht="16.5" customHeight="1">
      <c r="A444" s="10"/>
      <c r="B444" s="11"/>
      <c r="C444" s="11"/>
      <c r="D444" s="1019" t="s">
        <v>1462</v>
      </c>
      <c r="E444" s="318"/>
      <c r="F444" s="12"/>
      <c r="G444" s="12"/>
      <c r="H444" s="12"/>
      <c r="I444" s="12"/>
      <c r="J444" s="12"/>
      <c r="K444" s="12"/>
      <c r="L444" s="13"/>
      <c r="M444" s="12"/>
      <c r="N444" s="12"/>
      <c r="O444" s="28"/>
    </row>
    <row r="445" spans="1:18" s="70" customFormat="1" ht="24.75" customHeight="1">
      <c r="A445" s="245" t="s">
        <v>501</v>
      </c>
      <c r="B445" s="294" t="s">
        <v>502</v>
      </c>
      <c r="C445" s="294" t="s">
        <v>1</v>
      </c>
      <c r="D445" s="294" t="s">
        <v>500</v>
      </c>
      <c r="E445" s="379" t="s">
        <v>511</v>
      </c>
      <c r="F445" s="248" t="s">
        <v>497</v>
      </c>
      <c r="G445" s="248" t="s">
        <v>498</v>
      </c>
      <c r="H445" s="248" t="s">
        <v>33</v>
      </c>
      <c r="I445" s="248" t="s">
        <v>403</v>
      </c>
      <c r="J445" s="248" t="s">
        <v>17</v>
      </c>
      <c r="K445" s="248" t="s">
        <v>18</v>
      </c>
      <c r="L445" s="248" t="s">
        <v>507</v>
      </c>
      <c r="M445" s="248" t="s">
        <v>30</v>
      </c>
      <c r="N445" s="248" t="s">
        <v>29</v>
      </c>
      <c r="O445" s="1009" t="s">
        <v>19</v>
      </c>
      <c r="P445" s="1067"/>
      <c r="Q445" s="1067"/>
      <c r="R445" s="1067"/>
    </row>
    <row r="446" spans="1:15" ht="30" customHeight="1">
      <c r="A446" s="1010" t="s">
        <v>12</v>
      </c>
      <c r="B446" s="1011"/>
      <c r="C446" s="822"/>
      <c r="D446" s="1016"/>
      <c r="E446" s="823"/>
      <c r="F446" s="821"/>
      <c r="G446" s="821"/>
      <c r="H446" s="821"/>
      <c r="I446" s="821"/>
      <c r="J446" s="821"/>
      <c r="K446" s="821"/>
      <c r="L446" s="821"/>
      <c r="M446" s="821"/>
      <c r="N446" s="821"/>
      <c r="O446" s="1012"/>
    </row>
    <row r="447" spans="1:15" ht="42" customHeight="1">
      <c r="A447" s="749">
        <v>32</v>
      </c>
      <c r="B447" s="130" t="s">
        <v>1218</v>
      </c>
      <c r="C447" s="131" t="s">
        <v>1219</v>
      </c>
      <c r="D447" s="447" t="s">
        <v>1215</v>
      </c>
      <c r="E447" s="353">
        <v>15</v>
      </c>
      <c r="F447" s="130">
        <v>3109</v>
      </c>
      <c r="G447" s="130">
        <v>0</v>
      </c>
      <c r="H447" s="130">
        <v>0</v>
      </c>
      <c r="I447" s="130">
        <v>0</v>
      </c>
      <c r="J447" s="130">
        <v>109</v>
      </c>
      <c r="K447" s="130">
        <v>0</v>
      </c>
      <c r="L447" s="130">
        <v>0</v>
      </c>
      <c r="M447" s="130">
        <v>0</v>
      </c>
      <c r="N447" s="130">
        <f aca="true" t="shared" si="76" ref="N447:N455">F447+G447+H447+I447-J447+K447-L447-M447</f>
        <v>3000</v>
      </c>
      <c r="O447" s="133"/>
    </row>
    <row r="448" spans="1:15" ht="42" customHeight="1">
      <c r="A448" s="749">
        <v>40</v>
      </c>
      <c r="B448" s="130" t="s">
        <v>1382</v>
      </c>
      <c r="C448" s="131" t="s">
        <v>1235</v>
      </c>
      <c r="D448" s="447" t="s">
        <v>319</v>
      </c>
      <c r="E448" s="353">
        <v>15</v>
      </c>
      <c r="F448" s="130">
        <v>6348</v>
      </c>
      <c r="G448" s="130">
        <v>0</v>
      </c>
      <c r="H448" s="130">
        <v>300</v>
      </c>
      <c r="I448" s="130">
        <v>0</v>
      </c>
      <c r="J448" s="130">
        <v>809</v>
      </c>
      <c r="K448" s="130">
        <v>0</v>
      </c>
      <c r="L448" s="130">
        <v>0</v>
      </c>
      <c r="M448" s="130">
        <v>0</v>
      </c>
      <c r="N448" s="130">
        <f t="shared" si="76"/>
        <v>5839</v>
      </c>
      <c r="O448" s="133"/>
    </row>
    <row r="449" spans="1:15" ht="42" customHeight="1">
      <c r="A449" s="749">
        <v>46</v>
      </c>
      <c r="B449" s="943" t="s">
        <v>59</v>
      </c>
      <c r="C449" s="131" t="s">
        <v>481</v>
      </c>
      <c r="D449" s="447" t="s">
        <v>13</v>
      </c>
      <c r="E449" s="353">
        <v>15</v>
      </c>
      <c r="F449" s="130">
        <v>2730</v>
      </c>
      <c r="G449" s="130">
        <v>0</v>
      </c>
      <c r="H449" s="130">
        <v>300</v>
      </c>
      <c r="I449" s="130">
        <v>0</v>
      </c>
      <c r="J449" s="130">
        <v>48</v>
      </c>
      <c r="K449" s="130">
        <v>0</v>
      </c>
      <c r="L449" s="130">
        <v>0</v>
      </c>
      <c r="M449" s="130">
        <v>0</v>
      </c>
      <c r="N449" s="130">
        <f t="shared" si="76"/>
        <v>2982</v>
      </c>
      <c r="O449" s="133"/>
    </row>
    <row r="450" spans="1:15" ht="42" customHeight="1">
      <c r="A450" s="749">
        <v>61</v>
      </c>
      <c r="B450" s="130" t="s">
        <v>1338</v>
      </c>
      <c r="C450" s="131" t="s">
        <v>1339</v>
      </c>
      <c r="D450" s="447" t="s">
        <v>319</v>
      </c>
      <c r="E450" s="353">
        <v>15</v>
      </c>
      <c r="F450" s="130">
        <v>6348</v>
      </c>
      <c r="G450" s="130">
        <v>0</v>
      </c>
      <c r="H450" s="130">
        <v>300</v>
      </c>
      <c r="I450" s="130">
        <v>0</v>
      </c>
      <c r="J450" s="130">
        <v>809</v>
      </c>
      <c r="K450" s="130">
        <v>0</v>
      </c>
      <c r="L450" s="130">
        <v>0</v>
      </c>
      <c r="M450" s="130">
        <v>0</v>
      </c>
      <c r="N450" s="130">
        <f t="shared" si="76"/>
        <v>5839</v>
      </c>
      <c r="O450" s="133"/>
    </row>
    <row r="451" spans="1:15" ht="42" customHeight="1">
      <c r="A451" s="749">
        <v>84</v>
      </c>
      <c r="B451" s="130" t="s">
        <v>1373</v>
      </c>
      <c r="C451" s="131" t="s">
        <v>1374</v>
      </c>
      <c r="D451" s="447" t="s">
        <v>13</v>
      </c>
      <c r="E451" s="353">
        <v>15</v>
      </c>
      <c r="F451" s="130">
        <v>2730</v>
      </c>
      <c r="G451" s="130">
        <v>0</v>
      </c>
      <c r="H451" s="130">
        <v>300</v>
      </c>
      <c r="I451" s="130">
        <v>0</v>
      </c>
      <c r="J451" s="130">
        <v>48</v>
      </c>
      <c r="K451" s="130">
        <v>0</v>
      </c>
      <c r="L451" s="130">
        <v>0</v>
      </c>
      <c r="M451" s="130">
        <v>0</v>
      </c>
      <c r="N451" s="130">
        <f t="shared" si="76"/>
        <v>2982</v>
      </c>
      <c r="O451" s="133"/>
    </row>
    <row r="452" spans="1:18" ht="42" customHeight="1">
      <c r="A452" s="749">
        <v>132</v>
      </c>
      <c r="B452" s="130" t="s">
        <v>1182</v>
      </c>
      <c r="C452" s="396" t="s">
        <v>1440</v>
      </c>
      <c r="D452" s="471" t="s">
        <v>1183</v>
      </c>
      <c r="E452" s="353">
        <v>15</v>
      </c>
      <c r="F452" s="130">
        <v>2167</v>
      </c>
      <c r="G452" s="130">
        <v>0</v>
      </c>
      <c r="H452" s="130">
        <v>0</v>
      </c>
      <c r="I452" s="130">
        <v>0</v>
      </c>
      <c r="J452" s="130">
        <v>0</v>
      </c>
      <c r="K452" s="130">
        <v>57</v>
      </c>
      <c r="L452" s="130">
        <v>0</v>
      </c>
      <c r="M452" s="130">
        <v>0</v>
      </c>
      <c r="N452" s="130">
        <f t="shared" si="76"/>
        <v>2224</v>
      </c>
      <c r="O452" s="133"/>
      <c r="P452" s="2"/>
      <c r="Q452" s="2"/>
      <c r="R452" s="2"/>
    </row>
    <row r="453" spans="1:18" ht="42" customHeight="1">
      <c r="A453" s="749">
        <v>137</v>
      </c>
      <c r="B453" s="130" t="s">
        <v>1450</v>
      </c>
      <c r="C453" s="396" t="s">
        <v>1451</v>
      </c>
      <c r="D453" s="471" t="s">
        <v>13</v>
      </c>
      <c r="E453" s="353">
        <v>15</v>
      </c>
      <c r="F453" s="130">
        <v>2730</v>
      </c>
      <c r="G453" s="130">
        <v>0</v>
      </c>
      <c r="H453" s="130">
        <v>300</v>
      </c>
      <c r="I453" s="130">
        <v>0</v>
      </c>
      <c r="J453" s="130">
        <v>48</v>
      </c>
      <c r="K453" s="130">
        <v>0</v>
      </c>
      <c r="L453" s="130">
        <v>0</v>
      </c>
      <c r="M453" s="130">
        <v>0</v>
      </c>
      <c r="N453" s="130">
        <f t="shared" si="76"/>
        <v>2982</v>
      </c>
      <c r="O453" s="133"/>
      <c r="P453" s="2"/>
      <c r="Q453" s="2"/>
      <c r="R453" s="2"/>
    </row>
    <row r="454" spans="1:15" ht="42" customHeight="1">
      <c r="A454" s="749">
        <v>195</v>
      </c>
      <c r="B454" s="130" t="s">
        <v>576</v>
      </c>
      <c r="C454" s="131" t="s">
        <v>577</v>
      </c>
      <c r="D454" s="447" t="s">
        <v>578</v>
      </c>
      <c r="E454" s="353">
        <v>15</v>
      </c>
      <c r="F454" s="130">
        <v>2508</v>
      </c>
      <c r="G454" s="130">
        <v>0</v>
      </c>
      <c r="H454" s="130">
        <v>300</v>
      </c>
      <c r="I454" s="130">
        <v>0</v>
      </c>
      <c r="J454" s="130">
        <v>9</v>
      </c>
      <c r="K454" s="130">
        <v>0</v>
      </c>
      <c r="L454" s="130">
        <v>0</v>
      </c>
      <c r="M454" s="130">
        <v>0</v>
      </c>
      <c r="N454" s="130">
        <f t="shared" si="76"/>
        <v>2799</v>
      </c>
      <c r="O454" s="133"/>
    </row>
    <row r="455" spans="1:15" ht="42" customHeight="1">
      <c r="A455" s="749">
        <v>253</v>
      </c>
      <c r="B455" s="130" t="s">
        <v>892</v>
      </c>
      <c r="C455" s="131" t="s">
        <v>893</v>
      </c>
      <c r="D455" s="447" t="s">
        <v>894</v>
      </c>
      <c r="E455" s="353">
        <v>15</v>
      </c>
      <c r="F455" s="130">
        <v>6348</v>
      </c>
      <c r="G455" s="130">
        <v>0</v>
      </c>
      <c r="H455" s="130">
        <v>300</v>
      </c>
      <c r="I455" s="130">
        <v>0</v>
      </c>
      <c r="J455" s="130">
        <v>809</v>
      </c>
      <c r="K455" s="130">
        <v>0</v>
      </c>
      <c r="L455" s="130">
        <v>0</v>
      </c>
      <c r="M455" s="130">
        <v>0</v>
      </c>
      <c r="N455" s="130">
        <f t="shared" si="76"/>
        <v>5839</v>
      </c>
      <c r="O455" s="133"/>
    </row>
    <row r="456" spans="1:18" s="23" customFormat="1" ht="24" customHeight="1">
      <c r="A456" s="648" t="s">
        <v>70</v>
      </c>
      <c r="B456" s="1013"/>
      <c r="C456" s="1014"/>
      <c r="D456" s="1017"/>
      <c r="E456" s="1015"/>
      <c r="F456" s="587">
        <f aca="true" t="shared" si="77" ref="F456:N456">F437+F457</f>
        <v>43966</v>
      </c>
      <c r="G456" s="587">
        <f t="shared" si="77"/>
        <v>0</v>
      </c>
      <c r="H456" s="587">
        <f t="shared" si="77"/>
        <v>2400</v>
      </c>
      <c r="I456" s="587">
        <f t="shared" si="77"/>
        <v>0</v>
      </c>
      <c r="J456" s="587">
        <f t="shared" si="77"/>
        <v>2955</v>
      </c>
      <c r="K456" s="587">
        <f t="shared" si="77"/>
        <v>57</v>
      </c>
      <c r="L456" s="587">
        <f t="shared" si="77"/>
        <v>0</v>
      </c>
      <c r="M456" s="587">
        <f t="shared" si="77"/>
        <v>0</v>
      </c>
      <c r="N456" s="587">
        <f t="shared" si="77"/>
        <v>43468</v>
      </c>
      <c r="O456" s="1018"/>
      <c r="P456" s="1065"/>
      <c r="Q456" s="1065"/>
      <c r="R456" s="1065"/>
    </row>
    <row r="457" spans="1:18" s="41" customFormat="1" ht="24" customHeight="1">
      <c r="A457" s="485"/>
      <c r="B457" s="1028" t="s">
        <v>31</v>
      </c>
      <c r="C457" s="229"/>
      <c r="D457" s="229"/>
      <c r="E457" s="364"/>
      <c r="F457" s="229">
        <f aca="true" t="shared" si="78" ref="F457:N457">SUM(F447:F455)</f>
        <v>35018</v>
      </c>
      <c r="G457" s="229">
        <f t="shared" si="78"/>
        <v>0</v>
      </c>
      <c r="H457" s="229">
        <f t="shared" si="78"/>
        <v>2100</v>
      </c>
      <c r="I457" s="229">
        <f t="shared" si="78"/>
        <v>0</v>
      </c>
      <c r="J457" s="229">
        <f t="shared" si="78"/>
        <v>2689</v>
      </c>
      <c r="K457" s="229">
        <f t="shared" si="78"/>
        <v>57</v>
      </c>
      <c r="L457" s="229">
        <f t="shared" si="78"/>
        <v>0</v>
      </c>
      <c r="M457" s="229">
        <f t="shared" si="78"/>
        <v>0</v>
      </c>
      <c r="N457" s="229">
        <f t="shared" si="78"/>
        <v>34486</v>
      </c>
      <c r="O457" s="1029"/>
      <c r="P457" s="84"/>
      <c r="Q457" s="84"/>
      <c r="R457" s="84"/>
    </row>
    <row r="458" spans="1:18" s="1032" customFormat="1" ht="54" customHeight="1">
      <c r="A458" s="451"/>
      <c r="B458" s="452"/>
      <c r="C458" s="452"/>
      <c r="D458" s="452" t="s">
        <v>905</v>
      </c>
      <c r="F458" s="453"/>
      <c r="G458" s="452"/>
      <c r="H458" s="452"/>
      <c r="J458" s="466" t="s">
        <v>541</v>
      </c>
      <c r="K458" s="452"/>
      <c r="L458" s="452"/>
      <c r="N458" s="452" t="s">
        <v>541</v>
      </c>
      <c r="O458" s="1033"/>
      <c r="P458" s="1070"/>
      <c r="Q458" s="1070"/>
      <c r="R458" s="1070"/>
    </row>
    <row r="459" spans="1:18" s="1032" customFormat="1" ht="18" customHeight="1">
      <c r="A459" s="451" t="s">
        <v>549</v>
      </c>
      <c r="B459" s="452"/>
      <c r="C459" s="452"/>
      <c r="D459" s="452" t="s">
        <v>829</v>
      </c>
      <c r="E459" s="452"/>
      <c r="F459" s="453"/>
      <c r="G459" s="452"/>
      <c r="H459" s="452"/>
      <c r="J459" s="457" t="s">
        <v>629</v>
      </c>
      <c r="K459" s="452"/>
      <c r="L459" s="451"/>
      <c r="M459" s="452" t="s">
        <v>630</v>
      </c>
      <c r="N459" s="452"/>
      <c r="O459" s="452"/>
      <c r="P459" s="1070"/>
      <c r="Q459" s="1070"/>
      <c r="R459" s="1070"/>
    </row>
    <row r="460" spans="1:18" s="490" customFormat="1" ht="15.75" customHeight="1">
      <c r="A460" s="451"/>
      <c r="B460" s="452"/>
      <c r="C460" s="452"/>
      <c r="D460" s="452" t="s">
        <v>834</v>
      </c>
      <c r="E460" s="452"/>
      <c r="F460" s="453"/>
      <c r="G460" s="452"/>
      <c r="H460" s="452"/>
      <c r="J460" s="456" t="s">
        <v>538</v>
      </c>
      <c r="K460" s="452"/>
      <c r="L460" s="452"/>
      <c r="M460" s="452" t="s">
        <v>539</v>
      </c>
      <c r="N460" s="452"/>
      <c r="O460" s="1033"/>
      <c r="P460" s="668"/>
      <c r="Q460" s="668"/>
      <c r="R460" s="668"/>
    </row>
    <row r="461" spans="1:15" ht="55.5" customHeight="1">
      <c r="A461" s="3" t="s">
        <v>0</v>
      </c>
      <c r="B461" s="33"/>
      <c r="C461" s="4"/>
      <c r="D461" s="93" t="s">
        <v>69</v>
      </c>
      <c r="E461" s="327"/>
      <c r="F461" s="4"/>
      <c r="G461" s="4"/>
      <c r="H461" s="4"/>
      <c r="I461" s="4"/>
      <c r="J461" s="4"/>
      <c r="K461" s="4"/>
      <c r="L461" s="5"/>
      <c r="M461" s="4"/>
      <c r="N461" s="4"/>
      <c r="O461" s="27"/>
    </row>
    <row r="462" spans="1:15" ht="40.5" customHeight="1">
      <c r="A462" s="6"/>
      <c r="B462" s="98" t="s">
        <v>26</v>
      </c>
      <c r="C462" s="7"/>
      <c r="D462" s="7"/>
      <c r="E462" s="317"/>
      <c r="F462" s="7"/>
      <c r="G462" s="7"/>
      <c r="H462" s="7"/>
      <c r="I462" s="8"/>
      <c r="J462" s="7"/>
      <c r="K462" s="7"/>
      <c r="L462" s="9"/>
      <c r="M462" s="7"/>
      <c r="N462" s="7"/>
      <c r="O462" s="402" t="s">
        <v>1278</v>
      </c>
    </row>
    <row r="463" spans="1:15" ht="46.5" customHeight="1">
      <c r="A463" s="10"/>
      <c r="B463" s="44"/>
      <c r="C463" s="11"/>
      <c r="D463" s="95" t="s">
        <v>1462</v>
      </c>
      <c r="E463" s="318"/>
      <c r="F463" s="12"/>
      <c r="G463" s="12"/>
      <c r="H463" s="12"/>
      <c r="I463" s="12"/>
      <c r="J463" s="12"/>
      <c r="K463" s="12"/>
      <c r="L463" s="13"/>
      <c r="M463" s="12"/>
      <c r="N463" s="12"/>
      <c r="O463" s="28"/>
    </row>
    <row r="464" spans="1:18" s="70" customFormat="1" ht="40.5" customHeight="1" thickBot="1">
      <c r="A464" s="46" t="s">
        <v>501</v>
      </c>
      <c r="B464" s="62" t="s">
        <v>502</v>
      </c>
      <c r="C464" s="62" t="s">
        <v>1</v>
      </c>
      <c r="D464" s="62" t="s">
        <v>500</v>
      </c>
      <c r="E464" s="339" t="s">
        <v>511</v>
      </c>
      <c r="F464" s="26" t="s">
        <v>497</v>
      </c>
      <c r="G464" s="26" t="s">
        <v>498</v>
      </c>
      <c r="H464" s="26" t="s">
        <v>33</v>
      </c>
      <c r="I464" s="26" t="s">
        <v>403</v>
      </c>
      <c r="J464" s="26" t="s">
        <v>17</v>
      </c>
      <c r="K464" s="26" t="s">
        <v>18</v>
      </c>
      <c r="L464" s="26" t="s">
        <v>507</v>
      </c>
      <c r="M464" s="26" t="s">
        <v>30</v>
      </c>
      <c r="N464" s="26" t="s">
        <v>29</v>
      </c>
      <c r="O464" s="63" t="s">
        <v>19</v>
      </c>
      <c r="P464" s="1067"/>
      <c r="Q464" s="1067"/>
      <c r="R464" s="1067"/>
    </row>
    <row r="465" spans="1:15" ht="34.5" customHeight="1" thickTop="1">
      <c r="A465" s="704" t="s">
        <v>327</v>
      </c>
      <c r="B465" s="705"/>
      <c r="C465" s="705"/>
      <c r="D465" s="705"/>
      <c r="E465" s="707"/>
      <c r="F465" s="705"/>
      <c r="G465" s="705"/>
      <c r="H465" s="705"/>
      <c r="I465" s="705"/>
      <c r="J465" s="705"/>
      <c r="K465" s="705"/>
      <c r="L465" s="708"/>
      <c r="M465" s="705"/>
      <c r="N465" s="705"/>
      <c r="O465" s="709"/>
    </row>
    <row r="466" spans="1:15" ht="46.5" customHeight="1">
      <c r="A466" s="15">
        <v>217</v>
      </c>
      <c r="B466" s="59" t="s">
        <v>627</v>
      </c>
      <c r="C466" s="43" t="s">
        <v>628</v>
      </c>
      <c r="D466" s="43" t="s">
        <v>11</v>
      </c>
      <c r="E466" s="348">
        <v>15</v>
      </c>
      <c r="F466" s="59">
        <v>1703</v>
      </c>
      <c r="G466" s="59">
        <v>0</v>
      </c>
      <c r="H466" s="59">
        <v>0</v>
      </c>
      <c r="I466" s="39">
        <v>0</v>
      </c>
      <c r="J466" s="59">
        <v>0</v>
      </c>
      <c r="K466" s="59">
        <v>103</v>
      </c>
      <c r="L466" s="59">
        <v>0</v>
      </c>
      <c r="M466" s="59">
        <v>0</v>
      </c>
      <c r="N466" s="59">
        <f>F466+G466+H466+I466-J466+K466-L466-M466</f>
        <v>1806</v>
      </c>
      <c r="O466" s="29"/>
    </row>
    <row r="467" spans="1:15" ht="46.5" customHeight="1">
      <c r="A467" s="15">
        <v>287</v>
      </c>
      <c r="B467" s="59" t="s">
        <v>328</v>
      </c>
      <c r="C467" s="43" t="s">
        <v>967</v>
      </c>
      <c r="D467" s="43" t="s">
        <v>11</v>
      </c>
      <c r="E467" s="348">
        <v>15</v>
      </c>
      <c r="F467" s="59">
        <v>524</v>
      </c>
      <c r="G467" s="59">
        <v>0</v>
      </c>
      <c r="H467" s="59">
        <v>0</v>
      </c>
      <c r="I467" s="39">
        <v>0</v>
      </c>
      <c r="J467" s="59">
        <v>0</v>
      </c>
      <c r="K467" s="59">
        <v>178</v>
      </c>
      <c r="L467" s="59">
        <v>0</v>
      </c>
      <c r="M467" s="59">
        <v>0</v>
      </c>
      <c r="N467" s="59">
        <f>F467+G467+H467+I467-J467+K467-L467-M467</f>
        <v>702</v>
      </c>
      <c r="O467" s="29"/>
    </row>
    <row r="468" spans="1:15" ht="17.25" customHeight="1">
      <c r="A468" s="611" t="s">
        <v>70</v>
      </c>
      <c r="B468" s="627"/>
      <c r="C468" s="628"/>
      <c r="D468" s="628"/>
      <c r="E468" s="629"/>
      <c r="F468" s="633">
        <f aca="true" t="shared" si="79" ref="F468:N468">SUM(F466:F467)</f>
        <v>2227</v>
      </c>
      <c r="G468" s="633">
        <f t="shared" si="79"/>
        <v>0</v>
      </c>
      <c r="H468" s="633">
        <f t="shared" si="79"/>
        <v>0</v>
      </c>
      <c r="I468" s="633">
        <f t="shared" si="79"/>
        <v>0</v>
      </c>
      <c r="J468" s="633">
        <f t="shared" si="79"/>
        <v>0</v>
      </c>
      <c r="K468" s="633">
        <f t="shared" si="79"/>
        <v>281</v>
      </c>
      <c r="L468" s="633">
        <f t="shared" si="79"/>
        <v>0</v>
      </c>
      <c r="M468" s="633">
        <f t="shared" si="79"/>
        <v>0</v>
      </c>
      <c r="N468" s="633">
        <f t="shared" si="79"/>
        <v>2508</v>
      </c>
      <c r="O468" s="609"/>
    </row>
    <row r="469" spans="1:15" ht="33.75" customHeight="1">
      <c r="A469" s="704" t="s">
        <v>60</v>
      </c>
      <c r="B469" s="806"/>
      <c r="C469" s="807"/>
      <c r="D469" s="807"/>
      <c r="E469" s="808"/>
      <c r="F469" s="806"/>
      <c r="G469" s="806"/>
      <c r="H469" s="806"/>
      <c r="I469" s="806"/>
      <c r="J469" s="806"/>
      <c r="K469" s="806"/>
      <c r="L469" s="806"/>
      <c r="M469" s="806"/>
      <c r="N469" s="806"/>
      <c r="O469" s="709"/>
    </row>
    <row r="470" spans="1:15" ht="45.75" customHeight="1">
      <c r="A470" s="15">
        <v>98</v>
      </c>
      <c r="B470" s="59" t="s">
        <v>48</v>
      </c>
      <c r="C470" s="43" t="s">
        <v>482</v>
      </c>
      <c r="D470" s="410" t="s">
        <v>54</v>
      </c>
      <c r="E470" s="348">
        <v>15</v>
      </c>
      <c r="F470" s="59">
        <v>2184</v>
      </c>
      <c r="G470" s="59">
        <v>0</v>
      </c>
      <c r="H470" s="59">
        <v>0</v>
      </c>
      <c r="I470" s="59">
        <v>0</v>
      </c>
      <c r="J470" s="59">
        <v>0</v>
      </c>
      <c r="K470" s="59">
        <v>55</v>
      </c>
      <c r="L470" s="67">
        <v>600</v>
      </c>
      <c r="M470" s="59">
        <v>0</v>
      </c>
      <c r="N470" s="59">
        <f>F470+G470+H470+I470-J470+K470-L470-M470</f>
        <v>1639</v>
      </c>
      <c r="O470" s="29"/>
    </row>
    <row r="471" spans="1:15" ht="45.75" customHeight="1">
      <c r="A471" s="15">
        <v>264</v>
      </c>
      <c r="B471" s="59" t="s">
        <v>911</v>
      </c>
      <c r="C471" s="43" t="s">
        <v>912</v>
      </c>
      <c r="D471" s="410" t="s">
        <v>530</v>
      </c>
      <c r="E471" s="348">
        <v>15</v>
      </c>
      <c r="F471" s="59">
        <v>3820</v>
      </c>
      <c r="G471" s="59">
        <v>0</v>
      </c>
      <c r="H471" s="59">
        <v>0</v>
      </c>
      <c r="I471" s="59">
        <v>0</v>
      </c>
      <c r="J471" s="59">
        <v>320</v>
      </c>
      <c r="K471" s="59">
        <v>0</v>
      </c>
      <c r="L471" s="67">
        <v>0</v>
      </c>
      <c r="M471" s="59">
        <v>0</v>
      </c>
      <c r="N471" s="59">
        <f>F471+G471+H471+I471-J471+K471-L471-M471</f>
        <v>3500</v>
      </c>
      <c r="O471" s="29"/>
    </row>
    <row r="472" spans="1:15" ht="17.25" customHeight="1">
      <c r="A472" s="611" t="s">
        <v>70</v>
      </c>
      <c r="B472" s="627"/>
      <c r="C472" s="628"/>
      <c r="D472" s="628"/>
      <c r="E472" s="629"/>
      <c r="F472" s="630">
        <f aca="true" t="shared" si="80" ref="F472:N472">SUM(F470:F471)</f>
        <v>6004</v>
      </c>
      <c r="G472" s="630">
        <f t="shared" si="80"/>
        <v>0</v>
      </c>
      <c r="H472" s="630">
        <f t="shared" si="80"/>
        <v>0</v>
      </c>
      <c r="I472" s="630">
        <f t="shared" si="80"/>
        <v>0</v>
      </c>
      <c r="J472" s="630">
        <f t="shared" si="80"/>
        <v>320</v>
      </c>
      <c r="K472" s="630">
        <f t="shared" si="80"/>
        <v>55</v>
      </c>
      <c r="L472" s="630">
        <f t="shared" si="80"/>
        <v>600</v>
      </c>
      <c r="M472" s="630">
        <f t="shared" si="80"/>
        <v>0</v>
      </c>
      <c r="N472" s="630">
        <f t="shared" si="80"/>
        <v>5139</v>
      </c>
      <c r="O472" s="609"/>
    </row>
    <row r="473" spans="1:15" ht="30" customHeight="1">
      <c r="A473" s="56"/>
      <c r="B473" s="52" t="s">
        <v>31</v>
      </c>
      <c r="C473" s="68"/>
      <c r="D473" s="68"/>
      <c r="E473" s="375"/>
      <c r="F473" s="69">
        <f aca="true" t="shared" si="81" ref="F473:N473">F468+F472</f>
        <v>8231</v>
      </c>
      <c r="G473" s="69">
        <f t="shared" si="81"/>
        <v>0</v>
      </c>
      <c r="H473" s="69">
        <f t="shared" si="81"/>
        <v>0</v>
      </c>
      <c r="I473" s="69">
        <f t="shared" si="81"/>
        <v>0</v>
      </c>
      <c r="J473" s="69">
        <f t="shared" si="81"/>
        <v>320</v>
      </c>
      <c r="K473" s="69">
        <f t="shared" si="81"/>
        <v>336</v>
      </c>
      <c r="L473" s="69">
        <f t="shared" si="81"/>
        <v>600</v>
      </c>
      <c r="M473" s="69">
        <f t="shared" si="81"/>
        <v>0</v>
      </c>
      <c r="N473" s="69">
        <f t="shared" si="81"/>
        <v>7647</v>
      </c>
      <c r="O473" s="58"/>
    </row>
    <row r="478" spans="1:18" s="103" customFormat="1" ht="20.25">
      <c r="A478" s="451"/>
      <c r="B478" s="452"/>
      <c r="C478" s="452"/>
      <c r="D478" s="452"/>
      <c r="E478" s="452" t="s">
        <v>540</v>
      </c>
      <c r="F478" s="453"/>
      <c r="G478" s="452"/>
      <c r="H478" s="452"/>
      <c r="J478" s="457" t="s">
        <v>541</v>
      </c>
      <c r="K478" s="457"/>
      <c r="L478" s="452"/>
      <c r="N478" s="452"/>
      <c r="O478" s="452" t="s">
        <v>541</v>
      </c>
      <c r="P478" s="106"/>
      <c r="Q478" s="106"/>
      <c r="R478" s="106"/>
    </row>
    <row r="479" spans="1:18" s="103" customFormat="1" ht="21.75">
      <c r="A479" s="451"/>
      <c r="B479" s="452"/>
      <c r="C479" s="452"/>
      <c r="D479" s="452"/>
      <c r="E479" s="452"/>
      <c r="F479" s="453"/>
      <c r="G479" s="452"/>
      <c r="H479" s="452"/>
      <c r="J479" s="457"/>
      <c r="K479" s="487"/>
      <c r="L479" s="451"/>
      <c r="M479" s="452"/>
      <c r="N479" s="452"/>
      <c r="O479" s="455"/>
      <c r="P479" s="106"/>
      <c r="Q479" s="106"/>
      <c r="R479" s="106"/>
    </row>
    <row r="480" spans="1:18" s="103" customFormat="1" ht="21.75">
      <c r="A480" s="451" t="s">
        <v>549</v>
      </c>
      <c r="B480" s="452"/>
      <c r="C480" s="452"/>
      <c r="D480" s="452" t="s">
        <v>829</v>
      </c>
      <c r="E480" s="452"/>
      <c r="F480" s="453"/>
      <c r="G480" s="452"/>
      <c r="H480" s="452"/>
      <c r="J480" s="457" t="s">
        <v>629</v>
      </c>
      <c r="K480" s="487"/>
      <c r="L480" s="451"/>
      <c r="M480" s="452"/>
      <c r="N480" s="452" t="s">
        <v>630</v>
      </c>
      <c r="O480" s="455"/>
      <c r="P480" s="106"/>
      <c r="Q480" s="106"/>
      <c r="R480" s="106"/>
    </row>
    <row r="481" spans="1:18" s="103" customFormat="1" ht="21.75">
      <c r="A481" s="451"/>
      <c r="B481" s="452"/>
      <c r="C481" s="452"/>
      <c r="D481" s="452"/>
      <c r="E481" s="457" t="s">
        <v>830</v>
      </c>
      <c r="F481" s="453"/>
      <c r="G481" s="452"/>
      <c r="H481" s="452"/>
      <c r="J481" s="456" t="s">
        <v>538</v>
      </c>
      <c r="K481" s="456"/>
      <c r="L481" s="452"/>
      <c r="M481" s="452"/>
      <c r="N481" s="452" t="s">
        <v>539</v>
      </c>
      <c r="O481" s="454"/>
      <c r="P481" s="106"/>
      <c r="Q481" s="106"/>
      <c r="R481" s="106"/>
    </row>
    <row r="482" spans="1:15" ht="33.75">
      <c r="A482" s="3" t="s">
        <v>0</v>
      </c>
      <c r="B482" s="33"/>
      <c r="C482" s="4"/>
      <c r="D482" s="93" t="s">
        <v>69</v>
      </c>
      <c r="E482" s="327"/>
      <c r="F482" s="4"/>
      <c r="G482" s="4"/>
      <c r="H482" s="4"/>
      <c r="I482" s="4"/>
      <c r="J482" s="4"/>
      <c r="K482" s="4"/>
      <c r="L482" s="5"/>
      <c r="M482" s="4"/>
      <c r="N482" s="4"/>
      <c r="O482" s="27"/>
    </row>
    <row r="483" spans="1:15" ht="26.25" customHeight="1">
      <c r="A483" s="6"/>
      <c r="B483" s="97" t="s">
        <v>61</v>
      </c>
      <c r="C483" s="7"/>
      <c r="D483" s="7"/>
      <c r="E483" s="317"/>
      <c r="F483" s="7"/>
      <c r="G483" s="7"/>
      <c r="H483" s="7"/>
      <c r="I483" s="8"/>
      <c r="J483" s="7"/>
      <c r="K483" s="7"/>
      <c r="L483" s="9"/>
      <c r="M483" s="7"/>
      <c r="N483" s="7"/>
      <c r="O483" s="402" t="s">
        <v>1279</v>
      </c>
    </row>
    <row r="484" spans="1:15" ht="28.5" customHeight="1">
      <c r="A484" s="10"/>
      <c r="B484" s="11"/>
      <c r="C484" s="11"/>
      <c r="D484" s="95" t="s">
        <v>1462</v>
      </c>
      <c r="E484" s="318"/>
      <c r="F484" s="12"/>
      <c r="G484" s="12"/>
      <c r="H484" s="12"/>
      <c r="I484" s="12"/>
      <c r="J484" s="12"/>
      <c r="K484" s="12"/>
      <c r="L484" s="13"/>
      <c r="M484" s="12"/>
      <c r="N484" s="12"/>
      <c r="O484" s="28"/>
    </row>
    <row r="485" spans="1:18" s="70" customFormat="1" ht="35.25" customHeight="1" thickBot="1">
      <c r="A485" s="46" t="s">
        <v>501</v>
      </c>
      <c r="B485" s="62" t="s">
        <v>502</v>
      </c>
      <c r="C485" s="62" t="s">
        <v>1</v>
      </c>
      <c r="D485" s="62" t="s">
        <v>500</v>
      </c>
      <c r="E485" s="339" t="s">
        <v>511</v>
      </c>
      <c r="F485" s="26" t="s">
        <v>497</v>
      </c>
      <c r="G485" s="26" t="s">
        <v>498</v>
      </c>
      <c r="H485" s="26" t="s">
        <v>33</v>
      </c>
      <c r="I485" s="26" t="s">
        <v>403</v>
      </c>
      <c r="J485" s="26" t="s">
        <v>17</v>
      </c>
      <c r="K485" s="26" t="s">
        <v>18</v>
      </c>
      <c r="L485" s="26" t="s">
        <v>507</v>
      </c>
      <c r="M485" s="26" t="s">
        <v>30</v>
      </c>
      <c r="N485" s="26" t="s">
        <v>29</v>
      </c>
      <c r="O485" s="63" t="s">
        <v>19</v>
      </c>
      <c r="P485" s="1067"/>
      <c r="Q485" s="1067"/>
      <c r="R485" s="1067"/>
    </row>
    <row r="486" spans="1:15" ht="28.5" customHeight="1" thickTop="1">
      <c r="A486" s="826" t="s">
        <v>62</v>
      </c>
      <c r="B486" s="705"/>
      <c r="C486" s="705"/>
      <c r="D486" s="705"/>
      <c r="E486" s="707"/>
      <c r="F486" s="705"/>
      <c r="G486" s="705"/>
      <c r="H486" s="705"/>
      <c r="I486" s="705"/>
      <c r="J486" s="705"/>
      <c r="K486" s="705"/>
      <c r="L486" s="708"/>
      <c r="M486" s="705"/>
      <c r="N486" s="705"/>
      <c r="O486" s="709"/>
    </row>
    <row r="487" spans="1:15" ht="43.5" customHeight="1">
      <c r="A487" s="15">
        <v>34</v>
      </c>
      <c r="B487" s="59" t="s">
        <v>52</v>
      </c>
      <c r="C487" s="43" t="s">
        <v>483</v>
      </c>
      <c r="D487" s="410" t="s">
        <v>54</v>
      </c>
      <c r="E487" s="348">
        <v>15</v>
      </c>
      <c r="F487" s="59">
        <v>4013</v>
      </c>
      <c r="G487" s="59">
        <v>0</v>
      </c>
      <c r="H487" s="59">
        <v>0</v>
      </c>
      <c r="I487" s="59">
        <v>0</v>
      </c>
      <c r="J487" s="59">
        <v>351</v>
      </c>
      <c r="K487" s="59">
        <v>0</v>
      </c>
      <c r="L487" s="59">
        <v>0</v>
      </c>
      <c r="M487" s="59">
        <v>0</v>
      </c>
      <c r="N487" s="59">
        <f>F487+G487+H487+I487-J487+K487-L487-M487</f>
        <v>3662</v>
      </c>
      <c r="O487" s="29"/>
    </row>
    <row r="488" spans="1:15" ht="18">
      <c r="A488" s="611" t="s">
        <v>70</v>
      </c>
      <c r="B488" s="627"/>
      <c r="C488" s="628"/>
      <c r="D488" s="632"/>
      <c r="E488" s="629"/>
      <c r="F488" s="630">
        <f aca="true" t="shared" si="82" ref="F488:N488">SUM(F487:F487)</f>
        <v>4013</v>
      </c>
      <c r="G488" s="630">
        <f t="shared" si="82"/>
        <v>0</v>
      </c>
      <c r="H488" s="630">
        <f t="shared" si="82"/>
        <v>0</v>
      </c>
      <c r="I488" s="630">
        <f t="shared" si="82"/>
        <v>0</v>
      </c>
      <c r="J488" s="630">
        <f t="shared" si="82"/>
        <v>351</v>
      </c>
      <c r="K488" s="630">
        <f t="shared" si="82"/>
        <v>0</v>
      </c>
      <c r="L488" s="630">
        <f t="shared" si="82"/>
        <v>0</v>
      </c>
      <c r="M488" s="630">
        <f t="shared" si="82"/>
        <v>0</v>
      </c>
      <c r="N488" s="630">
        <f t="shared" si="82"/>
        <v>3662</v>
      </c>
      <c r="O488" s="609"/>
    </row>
    <row r="489" spans="1:15" ht="28.5" customHeight="1">
      <c r="A489" s="826" t="s">
        <v>14</v>
      </c>
      <c r="B489" s="806"/>
      <c r="C489" s="807"/>
      <c r="D489" s="825"/>
      <c r="E489" s="808"/>
      <c r="F489" s="806"/>
      <c r="G489" s="806"/>
      <c r="H489" s="806"/>
      <c r="I489" s="806"/>
      <c r="J489" s="806"/>
      <c r="K489" s="806"/>
      <c r="L489" s="806"/>
      <c r="M489" s="806"/>
      <c r="N489" s="806"/>
      <c r="O489" s="709"/>
    </row>
    <row r="490" spans="1:15" ht="43.5" customHeight="1">
      <c r="A490" s="15">
        <v>87</v>
      </c>
      <c r="B490" s="59" t="s">
        <v>50</v>
      </c>
      <c r="C490" s="43" t="s">
        <v>484</v>
      </c>
      <c r="D490" s="410" t="s">
        <v>51</v>
      </c>
      <c r="E490" s="348">
        <v>15</v>
      </c>
      <c r="F490" s="59">
        <v>2007</v>
      </c>
      <c r="G490" s="59">
        <v>0</v>
      </c>
      <c r="H490" s="59">
        <v>0</v>
      </c>
      <c r="I490" s="59">
        <v>0</v>
      </c>
      <c r="J490" s="59">
        <v>0</v>
      </c>
      <c r="K490" s="59">
        <v>71</v>
      </c>
      <c r="L490" s="59">
        <v>0</v>
      </c>
      <c r="M490" s="59">
        <v>0</v>
      </c>
      <c r="N490" s="59">
        <f>F490+G490+H490+I490-J490+K490-L490-M490</f>
        <v>2078</v>
      </c>
      <c r="O490" s="43"/>
    </row>
    <row r="491" spans="1:15" ht="43.5" customHeight="1">
      <c r="A491" s="15">
        <v>232</v>
      </c>
      <c r="B491" s="59" t="s">
        <v>796</v>
      </c>
      <c r="C491" s="43" t="s">
        <v>803</v>
      </c>
      <c r="D491" s="410" t="s">
        <v>1161</v>
      </c>
      <c r="E491" s="348">
        <v>15</v>
      </c>
      <c r="F491" s="59">
        <v>4420</v>
      </c>
      <c r="G491" s="59">
        <v>0</v>
      </c>
      <c r="H491" s="59">
        <v>0</v>
      </c>
      <c r="I491" s="59">
        <v>0</v>
      </c>
      <c r="J491" s="59">
        <v>420</v>
      </c>
      <c r="K491" s="59">
        <v>0</v>
      </c>
      <c r="L491" s="59">
        <v>0</v>
      </c>
      <c r="M491" s="59">
        <v>0</v>
      </c>
      <c r="N491" s="59">
        <f>F491+G491+H491+I491-J491+K491-L491-M491</f>
        <v>4000</v>
      </c>
      <c r="O491" s="29"/>
    </row>
    <row r="492" spans="1:15" ht="43.5" customHeight="1">
      <c r="A492" s="15">
        <v>241</v>
      </c>
      <c r="B492" s="59" t="s">
        <v>836</v>
      </c>
      <c r="C492" s="43" t="s">
        <v>837</v>
      </c>
      <c r="D492" s="410" t="s">
        <v>838</v>
      </c>
      <c r="E492" s="348">
        <v>15</v>
      </c>
      <c r="F492" s="59">
        <v>4569</v>
      </c>
      <c r="G492" s="59">
        <v>0</v>
      </c>
      <c r="H492" s="59">
        <v>0</v>
      </c>
      <c r="I492" s="59">
        <v>0</v>
      </c>
      <c r="J492" s="59">
        <v>446</v>
      </c>
      <c r="K492" s="59">
        <v>0</v>
      </c>
      <c r="L492" s="59">
        <v>0</v>
      </c>
      <c r="M492" s="59">
        <v>0</v>
      </c>
      <c r="N492" s="59">
        <f>F492+G492+H492+I492-J492+K492-L492-M492</f>
        <v>4123</v>
      </c>
      <c r="O492" s="29"/>
    </row>
    <row r="493" spans="1:15" ht="18">
      <c r="A493" s="611" t="s">
        <v>70</v>
      </c>
      <c r="B493" s="613"/>
      <c r="C493" s="628"/>
      <c r="D493" s="628"/>
      <c r="E493" s="629"/>
      <c r="F493" s="633">
        <f aca="true" t="shared" si="83" ref="F493:M493">SUM(F490:F492)</f>
        <v>10996</v>
      </c>
      <c r="G493" s="633">
        <f t="shared" si="83"/>
        <v>0</v>
      </c>
      <c r="H493" s="633">
        <f t="shared" si="83"/>
        <v>0</v>
      </c>
      <c r="I493" s="633">
        <f t="shared" si="83"/>
        <v>0</v>
      </c>
      <c r="J493" s="633">
        <f t="shared" si="83"/>
        <v>866</v>
      </c>
      <c r="K493" s="633">
        <f t="shared" si="83"/>
        <v>71</v>
      </c>
      <c r="L493" s="633">
        <f>SUM(L490:L492)</f>
        <v>0</v>
      </c>
      <c r="M493" s="633">
        <f t="shared" si="83"/>
        <v>0</v>
      </c>
      <c r="N493" s="633">
        <f>SUM(N490:N492)</f>
        <v>10201</v>
      </c>
      <c r="O493" s="609"/>
    </row>
    <row r="494" spans="1:18" s="23" customFormat="1" ht="27.75" customHeight="1">
      <c r="A494" s="56"/>
      <c r="B494" s="52" t="s">
        <v>31</v>
      </c>
      <c r="C494" s="57"/>
      <c r="D494" s="57"/>
      <c r="E494" s="338"/>
      <c r="F494" s="71">
        <f aca="true" t="shared" si="84" ref="F494:M494">F488+F493</f>
        <v>15009</v>
      </c>
      <c r="G494" s="71">
        <f t="shared" si="84"/>
        <v>0</v>
      </c>
      <c r="H494" s="71">
        <f t="shared" si="84"/>
        <v>0</v>
      </c>
      <c r="I494" s="71">
        <f t="shared" si="84"/>
        <v>0</v>
      </c>
      <c r="J494" s="71">
        <f t="shared" si="84"/>
        <v>1217</v>
      </c>
      <c r="K494" s="71">
        <f t="shared" si="84"/>
        <v>71</v>
      </c>
      <c r="L494" s="71">
        <f>L488+L493</f>
        <v>0</v>
      </c>
      <c r="M494" s="71">
        <f t="shared" si="84"/>
        <v>0</v>
      </c>
      <c r="N494" s="71">
        <f>N488+N493</f>
        <v>13863</v>
      </c>
      <c r="O494" s="58"/>
      <c r="P494" s="1065"/>
      <c r="Q494" s="1065"/>
      <c r="R494" s="1065"/>
    </row>
    <row r="495" spans="1:15" ht="61.5" customHeight="1">
      <c r="A495" s="24"/>
      <c r="B495" s="8"/>
      <c r="C495" s="8"/>
      <c r="D495" s="8"/>
      <c r="E495" s="317"/>
      <c r="F495" s="38"/>
      <c r="G495" s="38"/>
      <c r="H495" s="38"/>
      <c r="I495" s="38"/>
      <c r="J495" s="38"/>
      <c r="K495" s="38"/>
      <c r="L495" s="38"/>
      <c r="M495" s="38"/>
      <c r="N495" s="38"/>
      <c r="O495" s="31"/>
    </row>
    <row r="496" spans="1:15" ht="18.75">
      <c r="A496" s="451"/>
      <c r="B496" s="452"/>
      <c r="C496" s="452"/>
      <c r="D496" s="452" t="s">
        <v>540</v>
      </c>
      <c r="E496" s="2"/>
      <c r="F496" s="453"/>
      <c r="G496" s="452"/>
      <c r="H496" s="452"/>
      <c r="J496" s="457" t="s">
        <v>541</v>
      </c>
      <c r="K496" s="452"/>
      <c r="L496" s="452"/>
      <c r="N496" s="452" t="s">
        <v>541</v>
      </c>
      <c r="O496" s="454"/>
    </row>
    <row r="497" spans="1:18" s="103" customFormat="1" ht="21.75">
      <c r="A497" s="451"/>
      <c r="B497" s="452"/>
      <c r="C497" s="452"/>
      <c r="D497" s="452"/>
      <c r="E497" s="452"/>
      <c r="F497" s="453"/>
      <c r="G497" s="452"/>
      <c r="H497" s="452"/>
      <c r="J497" s="457"/>
      <c r="K497" s="452"/>
      <c r="L497" s="451"/>
      <c r="M497" s="452"/>
      <c r="N497" s="452"/>
      <c r="O497" s="455"/>
      <c r="P497" s="106"/>
      <c r="Q497" s="106"/>
      <c r="R497" s="106"/>
    </row>
    <row r="498" spans="1:18" s="103" customFormat="1" ht="21.75">
      <c r="A498" s="451" t="s">
        <v>549</v>
      </c>
      <c r="B498" s="452"/>
      <c r="C498" s="452"/>
      <c r="D498" s="457" t="s">
        <v>829</v>
      </c>
      <c r="E498" s="452"/>
      <c r="F498" s="453"/>
      <c r="G498" s="452"/>
      <c r="H498" s="452"/>
      <c r="J498" s="457" t="s">
        <v>629</v>
      </c>
      <c r="K498" s="452"/>
      <c r="L498" s="451"/>
      <c r="M498" s="452" t="s">
        <v>630</v>
      </c>
      <c r="N498" s="452"/>
      <c r="O498" s="455"/>
      <c r="P498" s="106"/>
      <c r="Q498" s="106"/>
      <c r="R498" s="106"/>
    </row>
    <row r="499" spans="1:15" ht="18.75">
      <c r="A499" s="451"/>
      <c r="B499" s="452"/>
      <c r="C499" s="452"/>
      <c r="D499" s="457" t="s">
        <v>830</v>
      </c>
      <c r="E499" s="452"/>
      <c r="F499" s="453"/>
      <c r="G499" s="452"/>
      <c r="H499" s="452"/>
      <c r="J499" s="456" t="s">
        <v>538</v>
      </c>
      <c r="K499" s="452"/>
      <c r="L499" s="452"/>
      <c r="M499" s="452" t="s">
        <v>539</v>
      </c>
      <c r="N499" s="452"/>
      <c r="O499" s="454"/>
    </row>
    <row r="500" spans="1:15" ht="4.5" customHeight="1">
      <c r="A500" s="86"/>
      <c r="B500" s="87"/>
      <c r="C500" s="87"/>
      <c r="D500" s="87"/>
      <c r="E500" s="357"/>
      <c r="F500" s="87"/>
      <c r="G500" s="87"/>
      <c r="H500" s="87"/>
      <c r="I500" s="87"/>
      <c r="J500" s="87"/>
      <c r="K500" s="87"/>
      <c r="L500" s="88"/>
      <c r="M500" s="87"/>
      <c r="N500" s="87"/>
      <c r="O500" s="89"/>
    </row>
    <row r="501" spans="1:15" ht="33" customHeight="1">
      <c r="A501" s="3" t="s">
        <v>0</v>
      </c>
      <c r="B501" s="20"/>
      <c r="C501" s="4"/>
      <c r="D501" s="94" t="s">
        <v>69</v>
      </c>
      <c r="E501" s="327"/>
      <c r="F501" s="4"/>
      <c r="G501" s="4"/>
      <c r="H501" s="4"/>
      <c r="I501" s="4"/>
      <c r="J501" s="4"/>
      <c r="K501" s="4"/>
      <c r="L501" s="5"/>
      <c r="M501" s="4"/>
      <c r="N501" s="4"/>
      <c r="O501" s="27"/>
    </row>
    <row r="502" spans="1:15" ht="32.25" customHeight="1">
      <c r="A502" s="6"/>
      <c r="B502" s="97" t="s">
        <v>63</v>
      </c>
      <c r="C502" s="7"/>
      <c r="D502" s="7"/>
      <c r="E502" s="317"/>
      <c r="F502" s="7"/>
      <c r="G502" s="7"/>
      <c r="H502" s="7"/>
      <c r="I502" s="8"/>
      <c r="J502" s="7"/>
      <c r="K502" s="7"/>
      <c r="L502" s="9"/>
      <c r="M502" s="7"/>
      <c r="N502" s="7"/>
      <c r="O502" s="402" t="s">
        <v>1280</v>
      </c>
    </row>
    <row r="503" spans="1:15" ht="21.75" customHeight="1">
      <c r="A503" s="10"/>
      <c r="B503" s="44"/>
      <c r="C503" s="11"/>
      <c r="D503" s="95" t="s">
        <v>1462</v>
      </c>
      <c r="E503" s="318"/>
      <c r="F503" s="12"/>
      <c r="G503" s="12"/>
      <c r="H503" s="12"/>
      <c r="I503" s="12"/>
      <c r="J503" s="12"/>
      <c r="K503" s="12"/>
      <c r="L503" s="13"/>
      <c r="M503" s="12"/>
      <c r="N503" s="12"/>
      <c r="O503" s="28"/>
    </row>
    <row r="504" spans="1:18" s="70" customFormat="1" ht="30.75" customHeight="1" thickBot="1">
      <c r="A504" s="46" t="s">
        <v>501</v>
      </c>
      <c r="B504" s="62" t="s">
        <v>502</v>
      </c>
      <c r="C504" s="62" t="s">
        <v>1</v>
      </c>
      <c r="D504" s="62" t="s">
        <v>500</v>
      </c>
      <c r="E504" s="339" t="s">
        <v>511</v>
      </c>
      <c r="F504" s="26" t="s">
        <v>497</v>
      </c>
      <c r="G504" s="26" t="s">
        <v>498</v>
      </c>
      <c r="H504" s="26" t="s">
        <v>33</v>
      </c>
      <c r="I504" s="26" t="s">
        <v>403</v>
      </c>
      <c r="J504" s="26" t="s">
        <v>17</v>
      </c>
      <c r="K504" s="26" t="s">
        <v>18</v>
      </c>
      <c r="L504" s="26" t="s">
        <v>507</v>
      </c>
      <c r="M504" s="26" t="s">
        <v>30</v>
      </c>
      <c r="N504" s="26" t="s">
        <v>29</v>
      </c>
      <c r="O504" s="63" t="s">
        <v>19</v>
      </c>
      <c r="P504" s="1067"/>
      <c r="Q504" s="1067"/>
      <c r="R504" s="1067"/>
    </row>
    <row r="505" spans="1:15" ht="23.25" customHeight="1" thickTop="1">
      <c r="A505" s="704" t="s">
        <v>64</v>
      </c>
      <c r="B505" s="806"/>
      <c r="C505" s="807"/>
      <c r="D505" s="807"/>
      <c r="E505" s="808"/>
      <c r="F505" s="806"/>
      <c r="G505" s="806"/>
      <c r="H505" s="806"/>
      <c r="I505" s="806"/>
      <c r="J505" s="806"/>
      <c r="K505" s="806"/>
      <c r="L505" s="806"/>
      <c r="M505" s="806"/>
      <c r="N505" s="806"/>
      <c r="O505" s="827"/>
    </row>
    <row r="506" spans="1:15" ht="45" customHeight="1">
      <c r="A506" s="15">
        <v>62</v>
      </c>
      <c r="B506" s="59" t="s">
        <v>43</v>
      </c>
      <c r="C506" s="43" t="s">
        <v>485</v>
      </c>
      <c r="D506" s="410" t="s">
        <v>15</v>
      </c>
      <c r="E506" s="348">
        <v>15</v>
      </c>
      <c r="F506" s="59">
        <v>2730</v>
      </c>
      <c r="G506" s="59">
        <v>0</v>
      </c>
      <c r="H506" s="59">
        <v>300</v>
      </c>
      <c r="I506" s="59">
        <v>0</v>
      </c>
      <c r="J506" s="59">
        <v>48</v>
      </c>
      <c r="K506" s="59">
        <v>0</v>
      </c>
      <c r="L506" s="39">
        <v>0</v>
      </c>
      <c r="M506" s="59">
        <v>0</v>
      </c>
      <c r="N506" s="59">
        <f aca="true" t="shared" si="85" ref="N506:N513">F506+G506+H506+I506-J506+K506-L506-M506</f>
        <v>2982</v>
      </c>
      <c r="O506" s="32"/>
    </row>
    <row r="507" spans="1:15" ht="45" customHeight="1">
      <c r="A507" s="15">
        <v>121</v>
      </c>
      <c r="B507" s="59" t="s">
        <v>1422</v>
      </c>
      <c r="C507" s="43" t="s">
        <v>1423</v>
      </c>
      <c r="D507" s="410" t="s">
        <v>15</v>
      </c>
      <c r="E507" s="348">
        <v>15</v>
      </c>
      <c r="F507" s="59">
        <v>2730</v>
      </c>
      <c r="G507" s="59">
        <v>0</v>
      </c>
      <c r="H507" s="59">
        <v>300</v>
      </c>
      <c r="I507" s="59">
        <v>0</v>
      </c>
      <c r="J507" s="59">
        <v>48</v>
      </c>
      <c r="K507" s="59">
        <v>0</v>
      </c>
      <c r="L507" s="39">
        <v>0</v>
      </c>
      <c r="M507" s="59">
        <v>0</v>
      </c>
      <c r="N507" s="59">
        <f t="shared" si="85"/>
        <v>2982</v>
      </c>
      <c r="O507" s="32"/>
    </row>
    <row r="508" spans="1:15" ht="45" customHeight="1">
      <c r="A508" s="15">
        <v>133</v>
      </c>
      <c r="B508" s="59" t="s">
        <v>65</v>
      </c>
      <c r="C508" s="43" t="s">
        <v>486</v>
      </c>
      <c r="D508" s="410" t="s">
        <v>15</v>
      </c>
      <c r="E508" s="348">
        <v>15</v>
      </c>
      <c r="F508" s="59">
        <v>2730</v>
      </c>
      <c r="G508" s="59">
        <v>0</v>
      </c>
      <c r="H508" s="59">
        <v>300</v>
      </c>
      <c r="I508" s="59">
        <v>0</v>
      </c>
      <c r="J508" s="59">
        <v>48</v>
      </c>
      <c r="K508" s="59">
        <v>0</v>
      </c>
      <c r="L508" s="59">
        <v>0</v>
      </c>
      <c r="M508" s="59">
        <v>0</v>
      </c>
      <c r="N508" s="59">
        <f t="shared" si="85"/>
        <v>2982</v>
      </c>
      <c r="O508" s="32"/>
    </row>
    <row r="509" spans="1:15" ht="45" customHeight="1">
      <c r="A509" s="15">
        <v>203</v>
      </c>
      <c r="B509" s="14" t="s">
        <v>583</v>
      </c>
      <c r="C509" s="43" t="s">
        <v>584</v>
      </c>
      <c r="D509" s="410" t="s">
        <v>585</v>
      </c>
      <c r="E509" s="348">
        <v>15</v>
      </c>
      <c r="F509" s="59">
        <v>2509</v>
      </c>
      <c r="G509" s="59">
        <v>0</v>
      </c>
      <c r="H509" s="59">
        <v>0</v>
      </c>
      <c r="I509" s="59">
        <v>0</v>
      </c>
      <c r="J509" s="59">
        <v>9</v>
      </c>
      <c r="K509" s="59">
        <v>0</v>
      </c>
      <c r="L509" s="59">
        <v>0</v>
      </c>
      <c r="M509" s="59">
        <v>0</v>
      </c>
      <c r="N509" s="59">
        <f t="shared" si="85"/>
        <v>2500</v>
      </c>
      <c r="O509" s="32"/>
    </row>
    <row r="510" spans="1:15" ht="45" customHeight="1">
      <c r="A510" s="15">
        <v>210</v>
      </c>
      <c r="B510" s="59" t="s">
        <v>592</v>
      </c>
      <c r="C510" s="43" t="s">
        <v>593</v>
      </c>
      <c r="D510" s="410" t="s">
        <v>15</v>
      </c>
      <c r="E510" s="348">
        <v>15</v>
      </c>
      <c r="F510" s="59">
        <v>2730</v>
      </c>
      <c r="G510" s="59">
        <v>0</v>
      </c>
      <c r="H510" s="59">
        <v>0</v>
      </c>
      <c r="I510" s="59">
        <v>0</v>
      </c>
      <c r="J510" s="59">
        <v>48</v>
      </c>
      <c r="K510" s="59">
        <v>0</v>
      </c>
      <c r="L510" s="59">
        <v>0</v>
      </c>
      <c r="M510" s="59">
        <v>0</v>
      </c>
      <c r="N510" s="59">
        <f t="shared" si="85"/>
        <v>2682</v>
      </c>
      <c r="O510" s="32"/>
    </row>
    <row r="511" spans="1:15" ht="45" customHeight="1">
      <c r="A511" s="15">
        <v>261</v>
      </c>
      <c r="B511" s="59" t="s">
        <v>899</v>
      </c>
      <c r="C511" s="43" t="s">
        <v>900</v>
      </c>
      <c r="D511" s="410" t="s">
        <v>585</v>
      </c>
      <c r="E511" s="348">
        <v>15</v>
      </c>
      <c r="F511" s="59">
        <v>2509</v>
      </c>
      <c r="G511" s="59">
        <v>0</v>
      </c>
      <c r="H511" s="59">
        <v>0</v>
      </c>
      <c r="I511" s="59">
        <v>0</v>
      </c>
      <c r="J511" s="59">
        <v>9</v>
      </c>
      <c r="K511" s="59">
        <v>0</v>
      </c>
      <c r="L511" s="59">
        <v>0</v>
      </c>
      <c r="M511" s="59">
        <v>0</v>
      </c>
      <c r="N511" s="59">
        <f t="shared" si="85"/>
        <v>2500</v>
      </c>
      <c r="O511" s="32"/>
    </row>
    <row r="512" spans="1:15" ht="45" customHeight="1">
      <c r="A512" s="15">
        <v>262</v>
      </c>
      <c r="B512" s="59" t="s">
        <v>901</v>
      </c>
      <c r="C512" s="43" t="s">
        <v>902</v>
      </c>
      <c r="D512" s="410" t="s">
        <v>585</v>
      </c>
      <c r="E512" s="348">
        <v>15</v>
      </c>
      <c r="F512" s="59">
        <v>2509</v>
      </c>
      <c r="G512" s="59">
        <v>0</v>
      </c>
      <c r="H512" s="59">
        <v>0</v>
      </c>
      <c r="I512" s="59">
        <v>0</v>
      </c>
      <c r="J512" s="59">
        <v>9</v>
      </c>
      <c r="K512" s="59">
        <v>0</v>
      </c>
      <c r="L512" s="59">
        <v>0</v>
      </c>
      <c r="M512" s="59">
        <v>0</v>
      </c>
      <c r="N512" s="59">
        <f t="shared" si="85"/>
        <v>2500</v>
      </c>
      <c r="O512" s="32"/>
    </row>
    <row r="513" spans="1:15" ht="45" customHeight="1">
      <c r="A513" s="15">
        <v>315</v>
      </c>
      <c r="B513" s="59" t="s">
        <v>563</v>
      </c>
      <c r="C513" s="166" t="s">
        <v>564</v>
      </c>
      <c r="D513" s="410" t="s">
        <v>15</v>
      </c>
      <c r="E513" s="348">
        <v>15</v>
      </c>
      <c r="F513" s="59">
        <v>3194</v>
      </c>
      <c r="G513" s="59">
        <v>0</v>
      </c>
      <c r="H513" s="59">
        <v>300</v>
      </c>
      <c r="I513" s="59">
        <v>0</v>
      </c>
      <c r="J513" s="59">
        <v>118</v>
      </c>
      <c r="K513" s="59">
        <v>0</v>
      </c>
      <c r="L513" s="39">
        <v>0</v>
      </c>
      <c r="M513" s="59">
        <v>0</v>
      </c>
      <c r="N513" s="59">
        <f t="shared" si="85"/>
        <v>3376</v>
      </c>
      <c r="O513" s="32"/>
    </row>
    <row r="514" spans="1:15" ht="18">
      <c r="A514" s="611" t="s">
        <v>70</v>
      </c>
      <c r="B514" s="627"/>
      <c r="C514" s="628"/>
      <c r="D514" s="628"/>
      <c r="E514" s="629"/>
      <c r="F514" s="633">
        <f>SUM(F506:F513)</f>
        <v>21641</v>
      </c>
      <c r="G514" s="633">
        <f aca="true" t="shared" si="86" ref="G514:N514">SUM(G506:G513)</f>
        <v>0</v>
      </c>
      <c r="H514" s="633">
        <f t="shared" si="86"/>
        <v>1200</v>
      </c>
      <c r="I514" s="633">
        <f t="shared" si="86"/>
        <v>0</v>
      </c>
      <c r="J514" s="633">
        <f t="shared" si="86"/>
        <v>337</v>
      </c>
      <c r="K514" s="633">
        <f t="shared" si="86"/>
        <v>0</v>
      </c>
      <c r="L514" s="633">
        <f t="shared" si="86"/>
        <v>0</v>
      </c>
      <c r="M514" s="633">
        <f t="shared" si="86"/>
        <v>0</v>
      </c>
      <c r="N514" s="633">
        <f t="shared" si="86"/>
        <v>22504</v>
      </c>
      <c r="O514" s="631"/>
    </row>
    <row r="515" spans="1:15" ht="33" customHeight="1">
      <c r="A515" s="56"/>
      <c r="B515" s="52" t="s">
        <v>31</v>
      </c>
      <c r="C515" s="57"/>
      <c r="D515" s="57"/>
      <c r="E515" s="338"/>
      <c r="F515" s="69">
        <f>F514</f>
        <v>21641</v>
      </c>
      <c r="G515" s="69">
        <f aca="true" t="shared" si="87" ref="G515:L515">G514</f>
        <v>0</v>
      </c>
      <c r="H515" s="69">
        <f t="shared" si="87"/>
        <v>1200</v>
      </c>
      <c r="I515" s="69">
        <f t="shared" si="87"/>
        <v>0</v>
      </c>
      <c r="J515" s="69">
        <f>J514</f>
        <v>337</v>
      </c>
      <c r="K515" s="69">
        <f>K514</f>
        <v>0</v>
      </c>
      <c r="L515" s="69">
        <f t="shared" si="87"/>
        <v>0</v>
      </c>
      <c r="M515" s="69">
        <f>M514</f>
        <v>0</v>
      </c>
      <c r="N515" s="69">
        <f>N514</f>
        <v>22504</v>
      </c>
      <c r="O515" s="58"/>
    </row>
    <row r="516" spans="2:18" s="103" customFormat="1" ht="50.25" customHeight="1">
      <c r="B516" s="451"/>
      <c r="C516" s="452"/>
      <c r="D516" s="452"/>
      <c r="E516" s="452" t="s">
        <v>540</v>
      </c>
      <c r="G516" s="453"/>
      <c r="H516" s="452"/>
      <c r="I516" s="452"/>
      <c r="J516" s="1087" t="s">
        <v>541</v>
      </c>
      <c r="K516" s="1087"/>
      <c r="L516" s="452"/>
      <c r="M516" s="452"/>
      <c r="N516" s="452" t="s">
        <v>541</v>
      </c>
      <c r="O516" s="452"/>
      <c r="P516" s="733"/>
      <c r="Q516" s="106"/>
      <c r="R516" s="106"/>
    </row>
    <row r="517" spans="2:18" s="103" customFormat="1" ht="5.25" customHeight="1">
      <c r="B517" s="451"/>
      <c r="C517" s="452"/>
      <c r="D517" s="452"/>
      <c r="E517" s="452"/>
      <c r="F517" s="452"/>
      <c r="G517" s="453"/>
      <c r="H517" s="452"/>
      <c r="I517" s="452"/>
      <c r="J517" s="452"/>
      <c r="K517" s="451"/>
      <c r="L517" s="452"/>
      <c r="M517" s="452"/>
      <c r="N517" s="452"/>
      <c r="O517" s="452"/>
      <c r="P517" s="1071"/>
      <c r="Q517" s="106"/>
      <c r="R517" s="106"/>
    </row>
    <row r="518" spans="2:16" ht="18.75">
      <c r="B518" s="451" t="s">
        <v>549</v>
      </c>
      <c r="C518" s="452"/>
      <c r="D518" s="452"/>
      <c r="E518" s="457" t="s">
        <v>829</v>
      </c>
      <c r="F518" s="452"/>
      <c r="G518" s="453"/>
      <c r="H518" s="452"/>
      <c r="I518" s="452"/>
      <c r="J518" s="452" t="s">
        <v>629</v>
      </c>
      <c r="K518" s="451"/>
      <c r="L518" s="452"/>
      <c r="N518" s="452" t="s">
        <v>630</v>
      </c>
      <c r="O518" s="452"/>
      <c r="P518" s="1071"/>
    </row>
    <row r="519" spans="2:16" ht="18.75">
      <c r="B519" s="451"/>
      <c r="C519" s="452"/>
      <c r="D519" s="452"/>
      <c r="E519" s="457" t="s">
        <v>830</v>
      </c>
      <c r="F519" s="452"/>
      <c r="G519" s="453"/>
      <c r="H519" s="452"/>
      <c r="I519" s="452"/>
      <c r="J519" s="1088" t="s">
        <v>538</v>
      </c>
      <c r="K519" s="1088"/>
      <c r="L519" s="452"/>
      <c r="N519" s="452" t="s">
        <v>539</v>
      </c>
      <c r="O519" s="452"/>
      <c r="P519" s="733"/>
    </row>
    <row r="521" spans="1:15" ht="54" customHeight="1">
      <c r="A521" s="3" t="s">
        <v>0</v>
      </c>
      <c r="B521" s="33"/>
      <c r="C521" s="4"/>
      <c r="D521" s="93" t="s">
        <v>69</v>
      </c>
      <c r="E521" s="327"/>
      <c r="F521" s="4"/>
      <c r="G521" s="4"/>
      <c r="H521" s="4"/>
      <c r="I521" s="4"/>
      <c r="J521" s="4"/>
      <c r="K521" s="4"/>
      <c r="L521" s="5"/>
      <c r="M521" s="4"/>
      <c r="N521" s="4"/>
      <c r="O521" s="27"/>
    </row>
    <row r="522" spans="1:15" ht="18.75">
      <c r="A522" s="6"/>
      <c r="B522" s="97" t="s">
        <v>27</v>
      </c>
      <c r="C522" s="7"/>
      <c r="D522" s="7"/>
      <c r="E522" s="317"/>
      <c r="F522" s="7"/>
      <c r="G522" s="7"/>
      <c r="H522" s="7"/>
      <c r="I522" s="8"/>
      <c r="J522" s="7"/>
      <c r="K522" s="7"/>
      <c r="L522" s="9"/>
      <c r="M522" s="7"/>
      <c r="N522" s="7"/>
      <c r="O522" s="402" t="s">
        <v>1281</v>
      </c>
    </row>
    <row r="523" spans="1:15" ht="24.75">
      <c r="A523" s="10"/>
      <c r="B523" s="44"/>
      <c r="C523" s="11"/>
      <c r="D523" s="95" t="s">
        <v>1462</v>
      </c>
      <c r="E523" s="318"/>
      <c r="F523" s="12"/>
      <c r="G523" s="12"/>
      <c r="H523" s="12"/>
      <c r="I523" s="12"/>
      <c r="J523" s="12"/>
      <c r="K523" s="12"/>
      <c r="L523" s="13"/>
      <c r="M523" s="12"/>
      <c r="N523" s="12"/>
      <c r="O523" s="28"/>
    </row>
    <row r="524" spans="1:18" s="70" customFormat="1" ht="33.75" customHeight="1" thickBot="1">
      <c r="A524" s="46" t="s">
        <v>501</v>
      </c>
      <c r="B524" s="62" t="s">
        <v>502</v>
      </c>
      <c r="C524" s="62" t="s">
        <v>1</v>
      </c>
      <c r="D524" s="62" t="s">
        <v>500</v>
      </c>
      <c r="E524" s="339" t="s">
        <v>511</v>
      </c>
      <c r="F524" s="26" t="s">
        <v>497</v>
      </c>
      <c r="G524" s="26" t="s">
        <v>498</v>
      </c>
      <c r="H524" s="26" t="s">
        <v>33</v>
      </c>
      <c r="I524" s="26" t="s">
        <v>403</v>
      </c>
      <c r="J524" s="26" t="s">
        <v>17</v>
      </c>
      <c r="K524" s="26" t="s">
        <v>18</v>
      </c>
      <c r="L524" s="26" t="s">
        <v>507</v>
      </c>
      <c r="M524" s="26" t="s">
        <v>30</v>
      </c>
      <c r="N524" s="26" t="s">
        <v>29</v>
      </c>
      <c r="O524" s="63" t="s">
        <v>19</v>
      </c>
      <c r="P524" s="1067"/>
      <c r="Q524" s="1067"/>
      <c r="R524" s="1067"/>
    </row>
    <row r="525" spans="1:15" ht="35.25" customHeight="1" thickTop="1">
      <c r="A525" s="704" t="s">
        <v>66</v>
      </c>
      <c r="B525" s="705"/>
      <c r="C525" s="705"/>
      <c r="D525" s="705"/>
      <c r="E525" s="707"/>
      <c r="F525" s="705"/>
      <c r="G525" s="705"/>
      <c r="H525" s="705"/>
      <c r="I525" s="705"/>
      <c r="J525" s="705"/>
      <c r="K525" s="705"/>
      <c r="L525" s="708"/>
      <c r="M525" s="705"/>
      <c r="N525" s="705"/>
      <c r="O525" s="709"/>
    </row>
    <row r="526" spans="1:15" ht="51.75" customHeight="1">
      <c r="A526" s="15">
        <v>18</v>
      </c>
      <c r="B526" s="59" t="s">
        <v>1204</v>
      </c>
      <c r="C526" s="166" t="s">
        <v>1205</v>
      </c>
      <c r="D526" s="450" t="s">
        <v>1206</v>
      </c>
      <c r="E526" s="377">
        <v>15</v>
      </c>
      <c r="F526" s="59">
        <v>8205</v>
      </c>
      <c r="G526" s="59">
        <v>0</v>
      </c>
      <c r="H526" s="59">
        <v>0</v>
      </c>
      <c r="I526" s="59">
        <v>0</v>
      </c>
      <c r="J526" s="59">
        <v>1205</v>
      </c>
      <c r="K526" s="59">
        <v>0</v>
      </c>
      <c r="L526" s="59">
        <v>0</v>
      </c>
      <c r="M526" s="59">
        <v>0</v>
      </c>
      <c r="N526" s="59">
        <f>F526+G526+H526+I526-J526+K526-L526-M526</f>
        <v>7000</v>
      </c>
      <c r="O526" s="43"/>
    </row>
    <row r="527" spans="1:15" ht="51.75" customHeight="1">
      <c r="A527" s="15">
        <v>28</v>
      </c>
      <c r="B527" s="65" t="s">
        <v>404</v>
      </c>
      <c r="C527" s="166" t="s">
        <v>1439</v>
      </c>
      <c r="D527" s="450" t="s">
        <v>405</v>
      </c>
      <c r="E527" s="377">
        <v>15</v>
      </c>
      <c r="F527" s="59">
        <v>3874</v>
      </c>
      <c r="G527" s="59">
        <v>1000</v>
      </c>
      <c r="H527" s="59">
        <v>0</v>
      </c>
      <c r="I527" s="59">
        <v>0</v>
      </c>
      <c r="J527" s="59">
        <v>329</v>
      </c>
      <c r="K527" s="59">
        <v>0</v>
      </c>
      <c r="L527" s="59">
        <v>0</v>
      </c>
      <c r="M527" s="59">
        <v>0</v>
      </c>
      <c r="N527" s="59">
        <f>F527+G527+H527+I527-J527+K527-L527-M527</f>
        <v>4545</v>
      </c>
      <c r="O527" s="43"/>
    </row>
    <row r="528" spans="1:15" ht="51.75" customHeight="1">
      <c r="A528" s="15">
        <v>293</v>
      </c>
      <c r="B528" s="59" t="s">
        <v>978</v>
      </c>
      <c r="C528" s="43" t="s">
        <v>979</v>
      </c>
      <c r="D528" s="410" t="s">
        <v>542</v>
      </c>
      <c r="E528" s="377">
        <v>15</v>
      </c>
      <c r="F528" s="59">
        <v>3109</v>
      </c>
      <c r="G528" s="59">
        <v>0</v>
      </c>
      <c r="H528" s="59">
        <v>0</v>
      </c>
      <c r="I528" s="59">
        <v>0</v>
      </c>
      <c r="J528" s="59">
        <v>109</v>
      </c>
      <c r="K528" s="59">
        <v>0</v>
      </c>
      <c r="L528" s="59">
        <v>0</v>
      </c>
      <c r="M528" s="59">
        <v>0</v>
      </c>
      <c r="N528" s="59">
        <f>F528+G528+H528+I528-J528+K528-L528-M528</f>
        <v>3000</v>
      </c>
      <c r="O528" s="43"/>
    </row>
    <row r="529" spans="1:15" ht="27.75" customHeight="1">
      <c r="A529" s="611" t="s">
        <v>70</v>
      </c>
      <c r="B529" s="612"/>
      <c r="C529" s="613"/>
      <c r="D529" s="613"/>
      <c r="E529" s="614"/>
      <c r="F529" s="615">
        <f aca="true" t="shared" si="88" ref="F529:N529">SUM(F526:F528)</f>
        <v>15188</v>
      </c>
      <c r="G529" s="615">
        <f t="shared" si="88"/>
        <v>1000</v>
      </c>
      <c r="H529" s="615">
        <f t="shared" si="88"/>
        <v>0</v>
      </c>
      <c r="I529" s="615">
        <f t="shared" si="88"/>
        <v>0</v>
      </c>
      <c r="J529" s="615">
        <f t="shared" si="88"/>
        <v>1643</v>
      </c>
      <c r="K529" s="615">
        <f t="shared" si="88"/>
        <v>0</v>
      </c>
      <c r="L529" s="615">
        <f t="shared" si="88"/>
        <v>0</v>
      </c>
      <c r="M529" s="615">
        <f t="shared" si="88"/>
        <v>0</v>
      </c>
      <c r="N529" s="615">
        <f t="shared" si="88"/>
        <v>14545</v>
      </c>
      <c r="O529" s="612"/>
    </row>
    <row r="530" spans="1:15" s="37" customFormat="1" ht="18">
      <c r="A530" s="24"/>
      <c r="B530" s="72"/>
      <c r="C530" s="8"/>
      <c r="D530" s="8"/>
      <c r="E530" s="317"/>
      <c r="F530" s="25"/>
      <c r="G530" s="25"/>
      <c r="H530" s="25"/>
      <c r="I530" s="25"/>
      <c r="J530" s="25"/>
      <c r="K530" s="25"/>
      <c r="L530" s="25"/>
      <c r="M530" s="25"/>
      <c r="N530" s="25"/>
      <c r="O530" s="31"/>
    </row>
    <row r="531" spans="1:15" s="37" customFormat="1" ht="18">
      <c r="A531" s="24"/>
      <c r="B531" s="72"/>
      <c r="C531" s="8"/>
      <c r="D531" s="8"/>
      <c r="E531" s="317"/>
      <c r="F531" s="25"/>
      <c r="G531" s="25"/>
      <c r="H531" s="25"/>
      <c r="I531" s="25"/>
      <c r="J531" s="25"/>
      <c r="K531" s="25"/>
      <c r="L531" s="25"/>
      <c r="M531" s="25"/>
      <c r="N531" s="25"/>
      <c r="O531" s="31"/>
    </row>
    <row r="532" spans="1:15" s="37" customFormat="1" ht="18.75">
      <c r="A532" s="451"/>
      <c r="B532" s="452"/>
      <c r="C532" s="452"/>
      <c r="D532" s="452" t="s">
        <v>540</v>
      </c>
      <c r="F532" s="453"/>
      <c r="G532" s="452"/>
      <c r="H532" s="452"/>
      <c r="J532" s="457" t="s">
        <v>541</v>
      </c>
      <c r="K532" s="457"/>
      <c r="L532" s="452"/>
      <c r="N532" s="452" t="s">
        <v>541</v>
      </c>
      <c r="O532" s="454"/>
    </row>
    <row r="533" spans="1:15" s="37" customFormat="1" ht="18.75">
      <c r="A533" s="451"/>
      <c r="B533" s="452"/>
      <c r="C533" s="452"/>
      <c r="D533" s="452"/>
      <c r="E533" s="452"/>
      <c r="F533" s="453"/>
      <c r="G533" s="452"/>
      <c r="H533" s="452"/>
      <c r="J533" s="457"/>
      <c r="K533" s="487"/>
      <c r="L533" s="451"/>
      <c r="M533" s="452"/>
      <c r="N533" s="452"/>
      <c r="O533" s="455"/>
    </row>
    <row r="534" spans="1:18" s="103" customFormat="1" ht="21.75">
      <c r="A534" s="451" t="s">
        <v>549</v>
      </c>
      <c r="B534" s="452"/>
      <c r="C534" s="452"/>
      <c r="D534" s="457" t="s">
        <v>829</v>
      </c>
      <c r="E534" s="452"/>
      <c r="F534" s="453"/>
      <c r="G534" s="452"/>
      <c r="H534" s="452"/>
      <c r="J534" s="457" t="s">
        <v>629</v>
      </c>
      <c r="K534" s="487"/>
      <c r="L534" s="451"/>
      <c r="M534" s="452" t="s">
        <v>630</v>
      </c>
      <c r="N534" s="452"/>
      <c r="O534" s="455"/>
      <c r="P534" s="106"/>
      <c r="Q534" s="106"/>
      <c r="R534" s="106"/>
    </row>
    <row r="535" spans="1:18" s="103" customFormat="1" ht="21.75">
      <c r="A535" s="451"/>
      <c r="B535" s="452"/>
      <c r="C535" s="452"/>
      <c r="D535" s="457" t="s">
        <v>830</v>
      </c>
      <c r="E535" s="452"/>
      <c r="F535" s="453"/>
      <c r="G535" s="452"/>
      <c r="H535" s="452"/>
      <c r="J535" s="456" t="s">
        <v>538</v>
      </c>
      <c r="K535" s="456"/>
      <c r="L535" s="452"/>
      <c r="M535" s="452" t="s">
        <v>539</v>
      </c>
      <c r="N535" s="452"/>
      <c r="O535" s="454"/>
      <c r="P535" s="106"/>
      <c r="Q535" s="106"/>
      <c r="R535" s="106"/>
    </row>
    <row r="536" spans="2:18" s="103" customFormat="1" ht="20.25">
      <c r="B536" s="105"/>
      <c r="C536" s="105"/>
      <c r="D536" s="105"/>
      <c r="E536" s="380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6"/>
      <c r="Q536" s="106"/>
      <c r="R536" s="106"/>
    </row>
    <row r="537" spans="1:15" ht="41.25" customHeight="1">
      <c r="A537" s="3" t="s">
        <v>0</v>
      </c>
      <c r="B537" s="169" t="s">
        <v>855</v>
      </c>
      <c r="C537" s="20"/>
      <c r="D537" s="33"/>
      <c r="E537" s="316"/>
      <c r="F537" s="4"/>
      <c r="G537" s="4"/>
      <c r="H537" s="4"/>
      <c r="I537" s="4"/>
      <c r="J537" s="4"/>
      <c r="K537" s="4"/>
      <c r="L537" s="5"/>
      <c r="M537" s="4"/>
      <c r="N537" s="4"/>
      <c r="O537" s="27"/>
    </row>
    <row r="538" spans="1:15" ht="24" customHeight="1">
      <c r="A538" s="6"/>
      <c r="B538" s="98" t="s">
        <v>407</v>
      </c>
      <c r="C538" s="7"/>
      <c r="D538" s="7"/>
      <c r="E538" s="317"/>
      <c r="F538" s="7"/>
      <c r="G538" s="7"/>
      <c r="H538" s="7"/>
      <c r="I538" s="8"/>
      <c r="J538" s="7"/>
      <c r="K538" s="7"/>
      <c r="L538" s="9"/>
      <c r="M538" s="7"/>
      <c r="N538" s="7"/>
      <c r="O538" s="402" t="s">
        <v>1282</v>
      </c>
    </row>
    <row r="539" spans="1:15" ht="24" customHeight="1">
      <c r="A539" s="10"/>
      <c r="B539" s="44"/>
      <c r="C539" s="11"/>
      <c r="D539" s="95" t="s">
        <v>1462</v>
      </c>
      <c r="E539" s="318"/>
      <c r="F539" s="12"/>
      <c r="G539" s="12"/>
      <c r="H539" s="12"/>
      <c r="I539" s="12"/>
      <c r="J539" s="12"/>
      <c r="K539" s="12"/>
      <c r="L539" s="13"/>
      <c r="M539" s="12"/>
      <c r="N539" s="12"/>
      <c r="O539" s="28"/>
    </row>
    <row r="540" spans="1:18" s="70" customFormat="1" ht="42.75" customHeight="1" thickBot="1">
      <c r="A540" s="46" t="s">
        <v>501</v>
      </c>
      <c r="B540" s="62" t="s">
        <v>502</v>
      </c>
      <c r="C540" s="62" t="s">
        <v>1</v>
      </c>
      <c r="D540" s="62" t="s">
        <v>500</v>
      </c>
      <c r="E540" s="339" t="s">
        <v>511</v>
      </c>
      <c r="F540" s="26" t="s">
        <v>497</v>
      </c>
      <c r="G540" s="26" t="s">
        <v>498</v>
      </c>
      <c r="H540" s="26" t="s">
        <v>33</v>
      </c>
      <c r="I540" s="26" t="s">
        <v>403</v>
      </c>
      <c r="J540" s="26" t="s">
        <v>17</v>
      </c>
      <c r="K540" s="26" t="s">
        <v>18</v>
      </c>
      <c r="L540" s="26" t="s">
        <v>507</v>
      </c>
      <c r="M540" s="26" t="s">
        <v>30</v>
      </c>
      <c r="N540" s="26" t="s">
        <v>29</v>
      </c>
      <c r="O540" s="63" t="s">
        <v>19</v>
      </c>
      <c r="P540" s="1067"/>
      <c r="Q540" s="1067"/>
      <c r="R540" s="1067"/>
    </row>
    <row r="541" spans="1:15" ht="33.75" customHeight="1" thickTop="1">
      <c r="A541" s="704" t="s">
        <v>451</v>
      </c>
      <c r="B541" s="806"/>
      <c r="C541" s="807"/>
      <c r="D541" s="807"/>
      <c r="E541" s="808"/>
      <c r="F541" s="806"/>
      <c r="G541" s="806"/>
      <c r="H541" s="806"/>
      <c r="I541" s="806"/>
      <c r="J541" s="806"/>
      <c r="K541" s="806"/>
      <c r="L541" s="806"/>
      <c r="M541" s="806"/>
      <c r="N541" s="806"/>
      <c r="O541" s="709"/>
    </row>
    <row r="542" spans="1:15" ht="46.5" customHeight="1">
      <c r="A542" s="15">
        <v>45</v>
      </c>
      <c r="B542" s="59" t="s">
        <v>1256</v>
      </c>
      <c r="C542" s="43" t="s">
        <v>1257</v>
      </c>
      <c r="D542" s="410" t="s">
        <v>1258</v>
      </c>
      <c r="E542" s="348">
        <v>15</v>
      </c>
      <c r="F542" s="59">
        <v>575</v>
      </c>
      <c r="G542" s="59">
        <v>0</v>
      </c>
      <c r="H542" s="59">
        <v>0</v>
      </c>
      <c r="I542" s="59">
        <v>0</v>
      </c>
      <c r="J542" s="59">
        <v>0</v>
      </c>
      <c r="K542" s="59">
        <v>175</v>
      </c>
      <c r="L542" s="67">
        <v>0</v>
      </c>
      <c r="M542" s="59">
        <v>0</v>
      </c>
      <c r="N542" s="59">
        <f>F542+G542+H542+I542-J542+K542-L542-M542</f>
        <v>750</v>
      </c>
      <c r="O542" s="29"/>
    </row>
    <row r="543" spans="1:15" ht="46.5" customHeight="1">
      <c r="A543" s="15">
        <v>238</v>
      </c>
      <c r="B543" s="59" t="s">
        <v>797</v>
      </c>
      <c r="C543" s="43" t="s">
        <v>798</v>
      </c>
      <c r="D543" s="410" t="s">
        <v>518</v>
      </c>
      <c r="E543" s="348">
        <v>15</v>
      </c>
      <c r="F543" s="59">
        <v>3109</v>
      </c>
      <c r="G543" s="59">
        <v>0</v>
      </c>
      <c r="H543" s="59">
        <v>0</v>
      </c>
      <c r="I543" s="59">
        <v>0</v>
      </c>
      <c r="J543" s="59">
        <v>109</v>
      </c>
      <c r="K543" s="59">
        <v>0</v>
      </c>
      <c r="L543" s="67">
        <v>0</v>
      </c>
      <c r="M543" s="59">
        <v>0</v>
      </c>
      <c r="N543" s="59">
        <f>F543+G543+H543+I543-J543+K543-L543-M543</f>
        <v>3000</v>
      </c>
      <c r="O543" s="29"/>
    </row>
    <row r="544" spans="1:15" ht="46.5" customHeight="1">
      <c r="A544" s="15">
        <v>302</v>
      </c>
      <c r="B544" s="59" t="s">
        <v>1072</v>
      </c>
      <c r="C544" s="43" t="s">
        <v>1073</v>
      </c>
      <c r="D544" s="410" t="s">
        <v>518</v>
      </c>
      <c r="E544" s="348">
        <v>15</v>
      </c>
      <c r="F544" s="59">
        <v>3820</v>
      </c>
      <c r="G544" s="59">
        <v>0</v>
      </c>
      <c r="H544" s="59">
        <v>0</v>
      </c>
      <c r="I544" s="59">
        <v>0</v>
      </c>
      <c r="J544" s="59">
        <v>320</v>
      </c>
      <c r="K544" s="59">
        <v>0</v>
      </c>
      <c r="L544" s="67">
        <v>0</v>
      </c>
      <c r="M544" s="59">
        <v>0</v>
      </c>
      <c r="N544" s="59">
        <f>F544+G544+H544+I544-J544+K544-L544-M544</f>
        <v>3500</v>
      </c>
      <c r="O544" s="29"/>
    </row>
    <row r="545" spans="1:15" ht="18">
      <c r="A545" s="611" t="s">
        <v>70</v>
      </c>
      <c r="B545" s="627"/>
      <c r="C545" s="628"/>
      <c r="D545" s="628"/>
      <c r="E545" s="629"/>
      <c r="F545" s="630">
        <f aca="true" t="shared" si="89" ref="F545:M545">SUM(F542:F544)</f>
        <v>7504</v>
      </c>
      <c r="G545" s="630">
        <f t="shared" si="89"/>
        <v>0</v>
      </c>
      <c r="H545" s="630">
        <f t="shared" si="89"/>
        <v>0</v>
      </c>
      <c r="I545" s="630">
        <f t="shared" si="89"/>
        <v>0</v>
      </c>
      <c r="J545" s="630">
        <f t="shared" si="89"/>
        <v>429</v>
      </c>
      <c r="K545" s="630">
        <f t="shared" si="89"/>
        <v>175</v>
      </c>
      <c r="L545" s="630">
        <f t="shared" si="89"/>
        <v>0</v>
      </c>
      <c r="M545" s="630">
        <f t="shared" si="89"/>
        <v>0</v>
      </c>
      <c r="N545" s="630">
        <f>SUM(N542:N544)</f>
        <v>7250</v>
      </c>
      <c r="O545" s="609"/>
    </row>
    <row r="546" spans="1:15" ht="26.25" customHeight="1">
      <c r="A546" s="56"/>
      <c r="B546" s="52" t="s">
        <v>31</v>
      </c>
      <c r="C546" s="68"/>
      <c r="D546" s="68"/>
      <c r="E546" s="375"/>
      <c r="F546" s="69">
        <f>F545</f>
        <v>7504</v>
      </c>
      <c r="G546" s="69">
        <f aca="true" t="shared" si="90" ref="G546:L546">G545</f>
        <v>0</v>
      </c>
      <c r="H546" s="69">
        <f t="shared" si="90"/>
        <v>0</v>
      </c>
      <c r="I546" s="69">
        <f t="shared" si="90"/>
        <v>0</v>
      </c>
      <c r="J546" s="69">
        <f>J545</f>
        <v>429</v>
      </c>
      <c r="K546" s="69">
        <f>K545</f>
        <v>175</v>
      </c>
      <c r="L546" s="69">
        <f t="shared" si="90"/>
        <v>0</v>
      </c>
      <c r="M546" s="69">
        <f>M545</f>
        <v>0</v>
      </c>
      <c r="N546" s="69">
        <f>N545</f>
        <v>7250</v>
      </c>
      <c r="O546" s="58"/>
    </row>
    <row r="548" spans="1:15" s="37" customFormat="1" ht="18.75">
      <c r="A548" s="451"/>
      <c r="B548" s="452"/>
      <c r="C548" s="452"/>
      <c r="D548" s="452" t="s">
        <v>540</v>
      </c>
      <c r="F548" s="453"/>
      <c r="G548" s="452"/>
      <c r="H548" s="452"/>
      <c r="J548" s="457" t="s">
        <v>541</v>
      </c>
      <c r="K548" s="457"/>
      <c r="L548" s="452"/>
      <c r="N548" s="452" t="s">
        <v>541</v>
      </c>
      <c r="O548" s="454"/>
    </row>
    <row r="549" spans="1:15" s="37" customFormat="1" ht="18.75">
      <c r="A549" s="451"/>
      <c r="B549" s="452"/>
      <c r="C549" s="452"/>
      <c r="D549" s="452"/>
      <c r="E549" s="452"/>
      <c r="F549" s="453"/>
      <c r="G549" s="452"/>
      <c r="H549" s="452"/>
      <c r="J549" s="457"/>
      <c r="K549" s="487"/>
      <c r="L549" s="451"/>
      <c r="M549" s="452"/>
      <c r="N549" s="452"/>
      <c r="O549" s="455"/>
    </row>
    <row r="550" spans="1:18" s="103" customFormat="1" ht="21.75">
      <c r="A550" s="451" t="s">
        <v>549</v>
      </c>
      <c r="B550" s="452"/>
      <c r="C550" s="452"/>
      <c r="D550" s="457" t="s">
        <v>829</v>
      </c>
      <c r="E550" s="452"/>
      <c r="F550" s="453"/>
      <c r="G550" s="452"/>
      <c r="H550" s="452"/>
      <c r="J550" s="457" t="s">
        <v>629</v>
      </c>
      <c r="K550" s="487"/>
      <c r="L550" s="451"/>
      <c r="M550" s="452" t="s">
        <v>630</v>
      </c>
      <c r="N550" s="452"/>
      <c r="O550" s="455"/>
      <c r="P550" s="106"/>
      <c r="Q550" s="106"/>
      <c r="R550" s="106"/>
    </row>
    <row r="551" spans="1:18" s="103" customFormat="1" ht="21.75">
      <c r="A551" s="451"/>
      <c r="B551" s="452"/>
      <c r="C551" s="452"/>
      <c r="D551" s="457" t="s">
        <v>830</v>
      </c>
      <c r="E551" s="452"/>
      <c r="F551" s="453"/>
      <c r="G551" s="452"/>
      <c r="H551" s="452"/>
      <c r="J551" s="456" t="s">
        <v>538</v>
      </c>
      <c r="K551" s="456"/>
      <c r="L551" s="452"/>
      <c r="M551" s="452" t="s">
        <v>539</v>
      </c>
      <c r="N551" s="452"/>
      <c r="O551" s="454"/>
      <c r="P551" s="106"/>
      <c r="Q551" s="106"/>
      <c r="R551" s="106"/>
    </row>
    <row r="552" spans="1:15" s="37" customFormat="1" ht="18">
      <c r="A552" s="24"/>
      <c r="B552" s="72"/>
      <c r="C552" s="8"/>
      <c r="D552" s="8"/>
      <c r="E552" s="317"/>
      <c r="F552" s="25"/>
      <c r="G552" s="25"/>
      <c r="H552" s="25"/>
      <c r="I552" s="25"/>
      <c r="J552" s="25"/>
      <c r="K552" s="25"/>
      <c r="L552" s="25"/>
      <c r="M552" s="25"/>
      <c r="N552" s="25"/>
      <c r="O552" s="31"/>
    </row>
    <row r="553" spans="1:15" ht="49.5" customHeight="1">
      <c r="A553" s="183" t="s">
        <v>0</v>
      </c>
      <c r="B553" s="33"/>
      <c r="C553" s="421"/>
      <c r="D553" s="93" t="s">
        <v>1135</v>
      </c>
      <c r="E553" s="327"/>
      <c r="F553" s="4"/>
      <c r="G553" s="4"/>
      <c r="H553" s="4"/>
      <c r="I553" s="4"/>
      <c r="J553" s="4"/>
      <c r="K553" s="4"/>
      <c r="L553" s="4"/>
      <c r="M553" s="4"/>
      <c r="N553" s="4"/>
      <c r="O553" s="27"/>
    </row>
    <row r="554" spans="1:15" ht="20.25">
      <c r="A554" s="6"/>
      <c r="B554" s="96" t="s">
        <v>752</v>
      </c>
      <c r="C554" s="413"/>
      <c r="D554" s="7"/>
      <c r="E554" s="317"/>
      <c r="F554" s="7"/>
      <c r="G554" s="7"/>
      <c r="H554" s="7"/>
      <c r="I554" s="8"/>
      <c r="J554" s="7"/>
      <c r="K554" s="7"/>
      <c r="L554" s="8"/>
      <c r="M554" s="7"/>
      <c r="N554" s="7"/>
      <c r="O554" s="402" t="s">
        <v>1283</v>
      </c>
    </row>
    <row r="555" spans="1:18" s="218" customFormat="1" ht="27.75" customHeight="1">
      <c r="A555" s="676"/>
      <c r="B555" s="44"/>
      <c r="C555" s="414"/>
      <c r="D555" s="95" t="s">
        <v>1462</v>
      </c>
      <c r="E555" s="318"/>
      <c r="F555" s="12"/>
      <c r="G555" s="12"/>
      <c r="H555" s="12"/>
      <c r="I555" s="12"/>
      <c r="J555" s="12"/>
      <c r="K555" s="12"/>
      <c r="L555" s="12"/>
      <c r="M555" s="12"/>
      <c r="N555" s="12"/>
      <c r="O555" s="28"/>
      <c r="P555" s="1072"/>
      <c r="Q555" s="1072"/>
      <c r="R555" s="1072"/>
    </row>
    <row r="556" spans="1:15" ht="38.25" customHeight="1">
      <c r="A556" s="211" t="s">
        <v>501</v>
      </c>
      <c r="B556" s="212" t="s">
        <v>502</v>
      </c>
      <c r="C556" s="425" t="s">
        <v>1</v>
      </c>
      <c r="D556" s="212" t="s">
        <v>500</v>
      </c>
      <c r="E556" s="374" t="s">
        <v>511</v>
      </c>
      <c r="F556" s="239" t="s">
        <v>497</v>
      </c>
      <c r="G556" s="239" t="s">
        <v>498</v>
      </c>
      <c r="H556" s="239" t="s">
        <v>33</v>
      </c>
      <c r="I556" s="692" t="s">
        <v>499</v>
      </c>
      <c r="J556" s="239" t="s">
        <v>17</v>
      </c>
      <c r="K556" s="239" t="s">
        <v>18</v>
      </c>
      <c r="L556" s="239" t="s">
        <v>507</v>
      </c>
      <c r="M556" s="239" t="s">
        <v>30</v>
      </c>
      <c r="N556" s="239" t="s">
        <v>503</v>
      </c>
      <c r="O556" s="258" t="s">
        <v>19</v>
      </c>
    </row>
    <row r="557" spans="1:15" ht="35.25" customHeight="1">
      <c r="A557" s="102" t="s">
        <v>713</v>
      </c>
      <c r="B557" s="77"/>
      <c r="C557" s="416"/>
      <c r="D557" s="77"/>
      <c r="E557" s="340"/>
      <c r="F557" s="77"/>
      <c r="G557" s="77"/>
      <c r="H557" s="77"/>
      <c r="I557" s="77"/>
      <c r="J557" s="77"/>
      <c r="K557" s="77"/>
      <c r="L557" s="77"/>
      <c r="M557" s="77"/>
      <c r="N557" s="77"/>
      <c r="O557" s="76"/>
    </row>
    <row r="558" spans="1:15" ht="48" customHeight="1">
      <c r="A558" s="15">
        <v>314</v>
      </c>
      <c r="B558" s="14" t="s">
        <v>1137</v>
      </c>
      <c r="C558" s="680" t="s">
        <v>1136</v>
      </c>
      <c r="D558" s="43" t="s">
        <v>54</v>
      </c>
      <c r="E558" s="348">
        <v>15</v>
      </c>
      <c r="F558" s="59">
        <v>2205</v>
      </c>
      <c r="G558" s="59">
        <v>0</v>
      </c>
      <c r="H558" s="59">
        <v>0</v>
      </c>
      <c r="I558" s="59">
        <v>0</v>
      </c>
      <c r="J558" s="59">
        <v>0</v>
      </c>
      <c r="K558" s="59">
        <v>39</v>
      </c>
      <c r="L558" s="59">
        <v>0</v>
      </c>
      <c r="M558" s="59">
        <v>0</v>
      </c>
      <c r="N558" s="59">
        <f>F558+G558+H558+I558-J558+K558-L558-M558</f>
        <v>2244</v>
      </c>
      <c r="O558" s="59"/>
    </row>
    <row r="559" spans="1:15" s="37" customFormat="1" ht="32.25" customHeight="1">
      <c r="A559" s="180" t="s">
        <v>70</v>
      </c>
      <c r="B559" s="677"/>
      <c r="C559" s="422"/>
      <c r="D559" s="53"/>
      <c r="E559" s="341"/>
      <c r="F559" s="71">
        <f aca="true" t="shared" si="91" ref="F559:N559">SUM(F558:F558)</f>
        <v>2205</v>
      </c>
      <c r="G559" s="71">
        <f t="shared" si="91"/>
        <v>0</v>
      </c>
      <c r="H559" s="71">
        <f t="shared" si="91"/>
        <v>0</v>
      </c>
      <c r="I559" s="71">
        <f t="shared" si="91"/>
        <v>0</v>
      </c>
      <c r="J559" s="71">
        <f t="shared" si="91"/>
        <v>0</v>
      </c>
      <c r="K559" s="71">
        <f t="shared" si="91"/>
        <v>39</v>
      </c>
      <c r="L559" s="71">
        <f t="shared" si="91"/>
        <v>0</v>
      </c>
      <c r="M559" s="71">
        <f t="shared" si="91"/>
        <v>0</v>
      </c>
      <c r="N559" s="71">
        <f t="shared" si="91"/>
        <v>2244</v>
      </c>
      <c r="O559" s="71"/>
    </row>
    <row r="560" spans="1:15" s="37" customFormat="1" ht="18">
      <c r="A560" s="24"/>
      <c r="B560" s="72"/>
      <c r="C560" s="8"/>
      <c r="D560" s="8"/>
      <c r="E560" s="317"/>
      <c r="F560" s="25"/>
      <c r="G560" s="25"/>
      <c r="H560" s="25"/>
      <c r="I560" s="25"/>
      <c r="J560" s="25"/>
      <c r="K560" s="25"/>
      <c r="L560" s="25"/>
      <c r="M560" s="25"/>
      <c r="N560" s="25"/>
      <c r="O560" s="31"/>
    </row>
    <row r="561" spans="1:15" s="84" customFormat="1" ht="31.5" customHeight="1">
      <c r="A561" s="504"/>
      <c r="B561" s="505" t="s">
        <v>35</v>
      </c>
      <c r="C561" s="506"/>
      <c r="D561" s="507"/>
      <c r="E561" s="508"/>
      <c r="F561" s="735">
        <f aca="true" t="shared" si="92" ref="F561:N561">F10+F43+F73+F108+F132+F151+F177+F200+F226+F243+F265+F287+F316+F342+F368+F392+F418+F438+F457+F473+F494+F515+F529+F546+F559</f>
        <v>567088</v>
      </c>
      <c r="G561" s="735">
        <f t="shared" si="92"/>
        <v>26030</v>
      </c>
      <c r="H561" s="735">
        <f t="shared" si="92"/>
        <v>3600</v>
      </c>
      <c r="I561" s="735">
        <f t="shared" si="92"/>
        <v>0</v>
      </c>
      <c r="J561" s="735">
        <f t="shared" si="92"/>
        <v>26848</v>
      </c>
      <c r="K561" s="735">
        <f t="shared" si="92"/>
        <v>7943</v>
      </c>
      <c r="L561" s="735">
        <f t="shared" si="92"/>
        <v>7750</v>
      </c>
      <c r="M561" s="735">
        <f t="shared" si="92"/>
        <v>0</v>
      </c>
      <c r="N561" s="735">
        <f t="shared" si="92"/>
        <v>570063</v>
      </c>
      <c r="O561" s="509"/>
    </row>
    <row r="562" spans="1:15" s="37" customFormat="1" ht="18">
      <c r="A562" s="21"/>
      <c r="B562" s="8"/>
      <c r="C562" s="8"/>
      <c r="D562" s="8"/>
      <c r="E562" s="317"/>
      <c r="F562" s="8"/>
      <c r="G562" s="8"/>
      <c r="H562" s="8"/>
      <c r="I562" s="8"/>
      <c r="J562" s="8"/>
      <c r="K562" s="8"/>
      <c r="L562" s="22"/>
      <c r="M562" s="8"/>
      <c r="N562" s="8"/>
      <c r="O562" s="31"/>
    </row>
    <row r="566" spans="1:15" ht="18.75">
      <c r="A566" s="451"/>
      <c r="B566" s="452"/>
      <c r="C566" s="452"/>
      <c r="D566" s="452" t="s">
        <v>540</v>
      </c>
      <c r="F566" s="453"/>
      <c r="G566" s="452"/>
      <c r="H566" s="452"/>
      <c r="J566" s="466" t="s">
        <v>541</v>
      </c>
      <c r="K566" s="1087"/>
      <c r="L566" s="1087"/>
      <c r="M566" s="2"/>
      <c r="N566" s="452" t="s">
        <v>541</v>
      </c>
      <c r="O566" s="454"/>
    </row>
    <row r="567" spans="1:15" ht="18.75">
      <c r="A567" s="451"/>
      <c r="B567" s="452"/>
      <c r="C567" s="452"/>
      <c r="D567" s="452"/>
      <c r="E567" s="452"/>
      <c r="F567" s="453"/>
      <c r="G567" s="452"/>
      <c r="H567" s="452"/>
      <c r="I567" s="452"/>
      <c r="J567" s="451"/>
      <c r="K567" s="452"/>
      <c r="L567" s="451"/>
      <c r="M567" s="452"/>
      <c r="N567" s="452"/>
      <c r="O567" s="455"/>
    </row>
    <row r="568" spans="1:18" s="103" customFormat="1" ht="21.75">
      <c r="A568" s="451" t="s">
        <v>549</v>
      </c>
      <c r="B568" s="452"/>
      <c r="C568" s="452"/>
      <c r="D568" s="457" t="s">
        <v>829</v>
      </c>
      <c r="E568" s="452"/>
      <c r="F568" s="453"/>
      <c r="G568" s="452"/>
      <c r="H568" s="1087" t="s">
        <v>629</v>
      </c>
      <c r="I568" s="1087"/>
      <c r="J568" s="1087"/>
      <c r="K568" s="1087"/>
      <c r="L568" s="451"/>
      <c r="M568" s="452" t="s">
        <v>630</v>
      </c>
      <c r="N568" s="452"/>
      <c r="O568" s="455"/>
      <c r="P568" s="106"/>
      <c r="Q568" s="106"/>
      <c r="R568" s="106"/>
    </row>
    <row r="569" spans="1:18" s="103" customFormat="1" ht="21.75">
      <c r="A569" s="451"/>
      <c r="B569" s="452"/>
      <c r="C569" s="452"/>
      <c r="D569" s="457" t="s">
        <v>830</v>
      </c>
      <c r="E569" s="452"/>
      <c r="F569" s="453"/>
      <c r="G569" s="452"/>
      <c r="H569" s="452"/>
      <c r="I569" s="473" t="s">
        <v>538</v>
      </c>
      <c r="J569" s="473"/>
      <c r="K569" s="456"/>
      <c r="L569" s="452"/>
      <c r="M569" s="452" t="s">
        <v>539</v>
      </c>
      <c r="N569" s="452"/>
      <c r="O569" s="454"/>
      <c r="P569" s="106"/>
      <c r="Q569" s="106"/>
      <c r="R569" s="106"/>
    </row>
    <row r="571" spans="2:18" s="41" customFormat="1" ht="21.75" customHeight="1">
      <c r="B571" s="721" t="s">
        <v>580</v>
      </c>
      <c r="C571" s="722"/>
      <c r="D571" s="722"/>
      <c r="E571" s="723"/>
      <c r="F571" s="722">
        <f aca="true" t="shared" si="93" ref="F571:N571">F10+F43+F73+F108+F132+F151+F177+F200+F226+F265+F287+F316+F342+F368+F392+F418+F473+F494+F529+F546+F559</f>
        <v>473665</v>
      </c>
      <c r="G571" s="722">
        <f t="shared" si="93"/>
        <v>26030</v>
      </c>
      <c r="H571" s="722">
        <f t="shared" si="93"/>
        <v>0</v>
      </c>
      <c r="I571" s="722">
        <f t="shared" si="93"/>
        <v>0</v>
      </c>
      <c r="J571" s="722">
        <f t="shared" si="93"/>
        <v>21043</v>
      </c>
      <c r="K571" s="722">
        <f t="shared" si="93"/>
        <v>7682</v>
      </c>
      <c r="L571" s="722">
        <f t="shared" si="93"/>
        <v>4950</v>
      </c>
      <c r="M571" s="722">
        <f t="shared" si="93"/>
        <v>0</v>
      </c>
      <c r="N571" s="722">
        <f t="shared" si="93"/>
        <v>481384</v>
      </c>
      <c r="O571" s="91" t="s">
        <v>588</v>
      </c>
      <c r="P571" s="84"/>
      <c r="Q571" s="84"/>
      <c r="R571" s="84"/>
    </row>
    <row r="572" spans="2:15" ht="24" customHeight="1">
      <c r="B572" s="168" t="s">
        <v>579</v>
      </c>
      <c r="C572" s="167"/>
      <c r="D572" s="167"/>
      <c r="E572" s="382"/>
      <c r="F572" s="167">
        <f aca="true" t="shared" si="94" ref="F572:N572">F243+F438+F457+F515</f>
        <v>93423</v>
      </c>
      <c r="G572" s="167">
        <f t="shared" si="94"/>
        <v>0</v>
      </c>
      <c r="H572" s="167">
        <f t="shared" si="94"/>
        <v>3600</v>
      </c>
      <c r="I572" s="167">
        <f t="shared" si="94"/>
        <v>0</v>
      </c>
      <c r="J572" s="167">
        <f t="shared" si="94"/>
        <v>5805</v>
      </c>
      <c r="K572" s="167">
        <f t="shared" si="94"/>
        <v>261</v>
      </c>
      <c r="L572" s="167">
        <f t="shared" si="94"/>
        <v>2800</v>
      </c>
      <c r="M572" s="167">
        <f t="shared" si="94"/>
        <v>0</v>
      </c>
      <c r="N572" s="167">
        <f t="shared" si="94"/>
        <v>88679</v>
      </c>
      <c r="O572" s="90" t="s">
        <v>587</v>
      </c>
    </row>
    <row r="574" spans="2:14" ht="18">
      <c r="B574" s="1" t="s">
        <v>67</v>
      </c>
      <c r="F574" s="1">
        <f>F571+F572</f>
        <v>567088</v>
      </c>
      <c r="G574" s="1">
        <f>G571+G572</f>
        <v>26030</v>
      </c>
      <c r="H574" s="1">
        <f aca="true" t="shared" si="95" ref="H574:M574">H571+H572</f>
        <v>3600</v>
      </c>
      <c r="I574" s="1">
        <f>I571+I572</f>
        <v>0</v>
      </c>
      <c r="J574" s="1">
        <f>J571+J572</f>
        <v>26848</v>
      </c>
      <c r="K574" s="1">
        <f t="shared" si="95"/>
        <v>7943</v>
      </c>
      <c r="L574" s="1">
        <f>L571+L572</f>
        <v>7750</v>
      </c>
      <c r="M574" s="1">
        <f t="shared" si="95"/>
        <v>0</v>
      </c>
      <c r="N574" s="1">
        <f>N571+N572</f>
        <v>570063</v>
      </c>
    </row>
    <row r="575" ht="18">
      <c r="L575" s="1"/>
    </row>
    <row r="577" ht="18">
      <c r="G577" s="996">
        <f>F561+G561+H561+I561</f>
        <v>596718</v>
      </c>
    </row>
    <row r="578" ht="18">
      <c r="N578" s="1046"/>
    </row>
  </sheetData>
  <sheetProtection selectLockedCells="1" selectUnlockedCells="1"/>
  <mergeCells count="4">
    <mergeCell ref="J516:K516"/>
    <mergeCell ref="J519:K519"/>
    <mergeCell ref="K566:L566"/>
    <mergeCell ref="H568:K568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6" max="255" man="1"/>
    <brk id="76" max="255" man="1"/>
    <brk id="111" max="255" man="1"/>
    <brk id="136" max="255" man="1"/>
    <brk id="157" max="255" man="1"/>
    <brk id="180" max="255" man="1"/>
    <brk id="203" max="255" man="1"/>
    <brk id="230" max="255" man="1"/>
    <brk id="250" max="255" man="1"/>
    <brk id="270" max="255" man="1"/>
    <brk id="293" max="255" man="1"/>
    <brk id="320" max="255" man="1"/>
    <brk id="345" max="255" man="1"/>
    <brk id="371" max="255" man="1"/>
    <brk id="395" max="255" man="1"/>
    <brk id="422" max="255" man="1"/>
    <brk id="441" max="255" man="1"/>
    <brk id="460" max="255" man="1"/>
    <brk id="481" max="255" man="1"/>
    <brk id="500" max="255" man="1"/>
    <brk id="520" max="255" man="1"/>
    <brk id="536" max="255" man="1"/>
    <brk id="552" max="255" man="1"/>
    <brk id="5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4"/>
  <sheetViews>
    <sheetView zoomScalePageLayoutView="0" workbookViewId="0" topLeftCell="A30">
      <selection activeCell="B24" sqref="B24"/>
    </sheetView>
  </sheetViews>
  <sheetFormatPr defaultColWidth="11.421875" defaultRowHeight="12.75"/>
  <cols>
    <col min="1" max="1" width="8.00390625" style="0" customWidth="1"/>
    <col min="2" max="2" width="29.14062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89" t="s">
        <v>365</v>
      </c>
      <c r="B1" s="1090"/>
      <c r="C1" s="1090"/>
      <c r="D1" s="1090"/>
      <c r="E1" s="1090"/>
      <c r="F1" s="1090"/>
      <c r="G1" s="1090"/>
      <c r="H1" s="1091"/>
    </row>
    <row r="2" spans="1:8" ht="21.75">
      <c r="A2" s="1031" t="s">
        <v>1462</v>
      </c>
      <c r="B2" s="150"/>
      <c r="C2" s="150"/>
      <c r="D2" s="150"/>
      <c r="E2" s="150"/>
      <c r="F2" s="150"/>
      <c r="G2" s="150"/>
      <c r="H2" s="1023" t="s">
        <v>1229</v>
      </c>
    </row>
    <row r="3" spans="1:85" s="154" customFormat="1" ht="25.5" customHeight="1">
      <c r="A3" s="151" t="s">
        <v>0</v>
      </c>
      <c r="B3" s="63" t="s">
        <v>502</v>
      </c>
      <c r="C3" s="63" t="s">
        <v>1</v>
      </c>
      <c r="D3" s="63" t="s">
        <v>497</v>
      </c>
      <c r="E3" s="63" t="s">
        <v>507</v>
      </c>
      <c r="F3" s="63" t="s">
        <v>366</v>
      </c>
      <c r="G3" s="63" t="s">
        <v>367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6" t="s">
        <v>368</v>
      </c>
      <c r="B4" s="657"/>
      <c r="C4" s="658"/>
      <c r="D4" s="657"/>
      <c r="E4" s="657"/>
      <c r="F4" s="657"/>
      <c r="G4" s="657"/>
      <c r="H4" s="657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.75" customHeight="1">
      <c r="A5" s="158" t="s">
        <v>369</v>
      </c>
      <c r="B5" s="155" t="s">
        <v>370</v>
      </c>
      <c r="C5" s="156" t="s">
        <v>371</v>
      </c>
      <c r="D5" s="155">
        <v>1503</v>
      </c>
      <c r="E5" s="155">
        <v>0</v>
      </c>
      <c r="F5" s="155">
        <v>0</v>
      </c>
      <c r="G5" s="155">
        <f aca="true" t="shared" si="0" ref="G5:G16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.75" customHeight="1">
      <c r="A6" s="158" t="s">
        <v>372</v>
      </c>
      <c r="B6" s="155" t="s">
        <v>373</v>
      </c>
      <c r="C6" s="156" t="s">
        <v>374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.75" customHeight="1">
      <c r="A7" s="158" t="s">
        <v>375</v>
      </c>
      <c r="B7" s="155" t="s">
        <v>376</v>
      </c>
      <c r="C7" s="156" t="s">
        <v>377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.75" customHeight="1">
      <c r="A8" s="158" t="s">
        <v>378</v>
      </c>
      <c r="B8" s="155" t="s">
        <v>379</v>
      </c>
      <c r="C8" s="156" t="s">
        <v>380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.75" customHeight="1">
      <c r="A9" s="602" t="s">
        <v>381</v>
      </c>
      <c r="B9" s="155" t="s">
        <v>382</v>
      </c>
      <c r="C9" s="156" t="s">
        <v>383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.75" customHeight="1">
      <c r="A10" s="602" t="s">
        <v>384</v>
      </c>
      <c r="B10" s="155" t="s">
        <v>385</v>
      </c>
      <c r="C10" s="156" t="s">
        <v>386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.75" customHeight="1">
      <c r="A11" s="602" t="s">
        <v>387</v>
      </c>
      <c r="B11" s="155" t="s">
        <v>388</v>
      </c>
      <c r="C11" s="156" t="s">
        <v>389</v>
      </c>
      <c r="D11" s="155">
        <v>2184</v>
      </c>
      <c r="E11" s="155">
        <v>0</v>
      </c>
      <c r="F11" s="155">
        <v>0</v>
      </c>
      <c r="G11" s="155">
        <f t="shared" si="0"/>
        <v>2184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.75" customHeight="1">
      <c r="A12" s="602" t="s">
        <v>390</v>
      </c>
      <c r="B12" s="155" t="s">
        <v>391</v>
      </c>
      <c r="C12" s="156" t="s">
        <v>392</v>
      </c>
      <c r="D12" s="155">
        <v>890</v>
      </c>
      <c r="E12" s="155">
        <v>0</v>
      </c>
      <c r="F12" s="155">
        <v>0</v>
      </c>
      <c r="G12" s="155">
        <f t="shared" si="0"/>
        <v>890</v>
      </c>
      <c r="H12" s="155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.75" customHeight="1">
      <c r="A13" s="602" t="s">
        <v>393</v>
      </c>
      <c r="B13" s="155" t="s">
        <v>394</v>
      </c>
      <c r="C13" s="156" t="s">
        <v>395</v>
      </c>
      <c r="D13" s="155">
        <v>1160</v>
      </c>
      <c r="E13" s="155">
        <v>0</v>
      </c>
      <c r="F13" s="155">
        <v>0</v>
      </c>
      <c r="G13" s="155">
        <f t="shared" si="0"/>
        <v>1160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.75" customHeight="1">
      <c r="A14" s="489" t="s">
        <v>559</v>
      </c>
      <c r="B14" s="155" t="s">
        <v>560</v>
      </c>
      <c r="C14" s="482" t="s">
        <v>561</v>
      </c>
      <c r="D14" s="155">
        <v>2555</v>
      </c>
      <c r="E14" s="155">
        <v>500</v>
      </c>
      <c r="F14" s="155">
        <v>0</v>
      </c>
      <c r="G14" s="155">
        <f>D14-E14-F14</f>
        <v>2055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.75" customHeight="1">
      <c r="A15" s="489" t="s">
        <v>607</v>
      </c>
      <c r="B15" s="155" t="s">
        <v>46</v>
      </c>
      <c r="C15" s="601" t="s">
        <v>597</v>
      </c>
      <c r="D15" s="155">
        <v>2322</v>
      </c>
      <c r="E15" s="155">
        <v>0</v>
      </c>
      <c r="F15" s="155">
        <v>0</v>
      </c>
      <c r="G15" s="155">
        <f t="shared" si="0"/>
        <v>2322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.75" customHeight="1">
      <c r="A16" s="489" t="s">
        <v>608</v>
      </c>
      <c r="B16" s="155" t="s">
        <v>598</v>
      </c>
      <c r="C16" s="482" t="s">
        <v>599</v>
      </c>
      <c r="D16" s="155">
        <v>2580</v>
      </c>
      <c r="E16" s="155">
        <v>0</v>
      </c>
      <c r="F16" s="155">
        <v>0</v>
      </c>
      <c r="G16" s="155">
        <f t="shared" si="0"/>
        <v>2580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20346</v>
      </c>
      <c r="E17" s="57">
        <f>SUM(E5:E16)</f>
        <v>500</v>
      </c>
      <c r="F17" s="57">
        <f>SUM(F5:F16)</f>
        <v>0</v>
      </c>
      <c r="G17" s="57">
        <f>SUM(G5:G16)</f>
        <v>19846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0.5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51"/>
      <c r="B19" s="452"/>
      <c r="C19" s="457" t="s">
        <v>540</v>
      </c>
      <c r="D19" s="457"/>
      <c r="E19" s="452"/>
      <c r="F19" s="457" t="s">
        <v>541</v>
      </c>
      <c r="H19" s="457" t="s">
        <v>541</v>
      </c>
      <c r="I19" s="452"/>
    </row>
    <row r="20" spans="1:9" ht="14.25">
      <c r="A20" s="451" t="s">
        <v>549</v>
      </c>
      <c r="B20" s="452"/>
      <c r="C20" s="457" t="s">
        <v>829</v>
      </c>
      <c r="D20" s="457"/>
      <c r="E20" s="452"/>
      <c r="F20" s="457" t="s">
        <v>629</v>
      </c>
      <c r="H20" s="457" t="s">
        <v>630</v>
      </c>
      <c r="I20" s="452"/>
    </row>
    <row r="21" spans="1:9" s="37" customFormat="1" ht="14.25">
      <c r="A21" s="451"/>
      <c r="B21" s="452"/>
      <c r="C21" s="457" t="s">
        <v>830</v>
      </c>
      <c r="D21" s="457"/>
      <c r="E21" s="452"/>
      <c r="F21" s="456" t="s">
        <v>538</v>
      </c>
      <c r="H21" s="457" t="s">
        <v>539</v>
      </c>
      <c r="I21" s="452"/>
    </row>
    <row r="22" spans="1:8" ht="27" customHeight="1">
      <c r="A22" s="1089" t="s">
        <v>365</v>
      </c>
      <c r="B22" s="1090"/>
      <c r="C22" s="1090"/>
      <c r="D22" s="1090"/>
      <c r="E22" s="1090"/>
      <c r="F22" s="1090"/>
      <c r="G22" s="1090"/>
      <c r="H22" s="1091"/>
    </row>
    <row r="23" spans="1:8" ht="21.75">
      <c r="A23" s="1031" t="s">
        <v>1462</v>
      </c>
      <c r="B23" s="150"/>
      <c r="C23" s="150"/>
      <c r="D23" s="150"/>
      <c r="E23" s="150"/>
      <c r="F23" s="150"/>
      <c r="G23" s="150"/>
      <c r="H23" s="1023" t="s">
        <v>1230</v>
      </c>
    </row>
    <row r="24" spans="1:85" s="154" customFormat="1" ht="25.5" customHeight="1">
      <c r="A24" s="151" t="s">
        <v>0</v>
      </c>
      <c r="B24" s="63" t="s">
        <v>502</v>
      </c>
      <c r="C24" s="63" t="s">
        <v>1</v>
      </c>
      <c r="D24" s="63" t="s">
        <v>497</v>
      </c>
      <c r="E24" s="63" t="s">
        <v>507</v>
      </c>
      <c r="F24" s="63" t="s">
        <v>366</v>
      </c>
      <c r="G24" s="63" t="s">
        <v>367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8.25" customHeight="1">
      <c r="A25" s="489" t="s">
        <v>609</v>
      </c>
      <c r="B25" s="155" t="s">
        <v>600</v>
      </c>
      <c r="C25" s="601" t="s">
        <v>601</v>
      </c>
      <c r="D25" s="155">
        <v>1805</v>
      </c>
      <c r="E25" s="155">
        <v>0</v>
      </c>
      <c r="F25" s="155">
        <v>0</v>
      </c>
      <c r="G25" s="155">
        <f aca="true" t="shared" si="1" ref="G25:G30">D25-E25-F25</f>
        <v>1805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8.25" customHeight="1">
      <c r="A26" s="489" t="s">
        <v>610</v>
      </c>
      <c r="B26" s="155" t="s">
        <v>156</v>
      </c>
      <c r="C26" s="482" t="s">
        <v>602</v>
      </c>
      <c r="D26" s="155">
        <v>2185</v>
      </c>
      <c r="E26" s="155">
        <v>0</v>
      </c>
      <c r="F26" s="155">
        <v>0</v>
      </c>
      <c r="G26" s="155">
        <f t="shared" si="1"/>
        <v>2185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8.25" customHeight="1">
      <c r="A27" s="489" t="s">
        <v>611</v>
      </c>
      <c r="B27" s="155" t="s">
        <v>603</v>
      </c>
      <c r="C27" s="482" t="s">
        <v>604</v>
      </c>
      <c r="D27" s="155">
        <v>1880</v>
      </c>
      <c r="E27" s="155">
        <v>0</v>
      </c>
      <c r="F27" s="155">
        <v>0</v>
      </c>
      <c r="G27" s="155">
        <f t="shared" si="1"/>
        <v>1880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8.25" customHeight="1">
      <c r="A28" s="489" t="s">
        <v>612</v>
      </c>
      <c r="B28" s="155" t="s">
        <v>605</v>
      </c>
      <c r="C28" s="482" t="s">
        <v>606</v>
      </c>
      <c r="D28" s="155">
        <v>3585</v>
      </c>
      <c r="E28" s="155">
        <v>0</v>
      </c>
      <c r="F28" s="155">
        <v>0</v>
      </c>
      <c r="G28" s="155">
        <f t="shared" si="1"/>
        <v>3585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.75" customHeight="1">
      <c r="A29" s="489" t="s">
        <v>1259</v>
      </c>
      <c r="B29" s="155" t="s">
        <v>300</v>
      </c>
      <c r="C29" s="482" t="s">
        <v>1260</v>
      </c>
      <c r="D29" s="155">
        <v>2585</v>
      </c>
      <c r="E29" s="155">
        <v>0</v>
      </c>
      <c r="F29" s="155">
        <v>0</v>
      </c>
      <c r="G29" s="155">
        <f t="shared" si="1"/>
        <v>2585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.75" customHeight="1">
      <c r="A30" s="489" t="s">
        <v>1372</v>
      </c>
      <c r="B30" s="1059" t="s">
        <v>1375</v>
      </c>
      <c r="C30" s="1060" t="s">
        <v>1105</v>
      </c>
      <c r="D30" s="1059">
        <v>1513</v>
      </c>
      <c r="E30" s="1059">
        <v>0</v>
      </c>
      <c r="F30" s="1059">
        <v>0</v>
      </c>
      <c r="G30" s="1059">
        <f t="shared" si="1"/>
        <v>1513</v>
      </c>
      <c r="H30" s="1061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4" customFormat="1" ht="24" customHeight="1" hidden="1">
      <c r="A31" s="151"/>
      <c r="B31" s="63"/>
      <c r="C31" s="63"/>
      <c r="D31" s="63">
        <f>SUM(D25:D30)</f>
        <v>13553</v>
      </c>
      <c r="E31" s="63">
        <f>SUM(E25:E30)</f>
        <v>0</v>
      </c>
      <c r="F31" s="63">
        <f>SUM(F25:F30)</f>
        <v>0</v>
      </c>
      <c r="G31" s="63">
        <f>SUM(G25:G30)</f>
        <v>13553</v>
      </c>
      <c r="H31" s="63"/>
      <c r="I31" s="152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</row>
    <row r="32" spans="1:85" s="157" customFormat="1" ht="19.5" customHeight="1">
      <c r="A32" s="159" t="s">
        <v>75</v>
      </c>
      <c r="B32" s="160"/>
      <c r="C32" s="161"/>
      <c r="D32" s="57">
        <f>D17+D31</f>
        <v>33899</v>
      </c>
      <c r="E32" s="57">
        <f>E17+E31</f>
        <v>500</v>
      </c>
      <c r="F32" s="57">
        <f>F17+F31</f>
        <v>0</v>
      </c>
      <c r="G32" s="57">
        <f>G17+G31</f>
        <v>33399</v>
      </c>
      <c r="H32" s="149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29.25" customHeight="1">
      <c r="A33" s="656" t="s">
        <v>1224</v>
      </c>
      <c r="B33" s="657"/>
      <c r="C33" s="658"/>
      <c r="D33" s="657"/>
      <c r="E33" s="657"/>
      <c r="F33" s="657"/>
      <c r="G33" s="657"/>
      <c r="H33" s="657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158">
        <v>26</v>
      </c>
      <c r="B34" s="155" t="s">
        <v>1225</v>
      </c>
      <c r="C34" s="601" t="s">
        <v>1226</v>
      </c>
      <c r="D34" s="155">
        <v>3982</v>
      </c>
      <c r="E34" s="155">
        <v>0</v>
      </c>
      <c r="F34" s="155">
        <v>0</v>
      </c>
      <c r="G34" s="155">
        <f>D34-E34-F34</f>
        <v>3982</v>
      </c>
      <c r="H34" s="155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158">
        <v>27</v>
      </c>
      <c r="B35" s="155" t="s">
        <v>1227</v>
      </c>
      <c r="C35" s="601" t="s">
        <v>1228</v>
      </c>
      <c r="D35" s="155">
        <v>3170</v>
      </c>
      <c r="E35" s="155">
        <v>0</v>
      </c>
      <c r="F35" s="155">
        <v>0</v>
      </c>
      <c r="G35" s="155">
        <f>D35-E35-F35</f>
        <v>3170</v>
      </c>
      <c r="H35" s="155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28.5" customHeight="1">
      <c r="A36" s="159" t="s">
        <v>75</v>
      </c>
      <c r="B36" s="160"/>
      <c r="C36" s="161"/>
      <c r="D36" s="57">
        <f>D34+D35</f>
        <v>7152</v>
      </c>
      <c r="E36" s="57">
        <f>E34+E35</f>
        <v>0</v>
      </c>
      <c r="F36" s="57">
        <f>F34+F35</f>
        <v>0</v>
      </c>
      <c r="G36" s="57">
        <f>G34+G35</f>
        <v>7152</v>
      </c>
      <c r="H36" s="149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10.5" customHeight="1">
      <c r="A37" s="162"/>
      <c r="B37" s="163"/>
      <c r="C37" s="163"/>
      <c r="D37" s="163"/>
      <c r="E37" s="163"/>
      <c r="F37" s="163"/>
      <c r="G37" s="163"/>
      <c r="H37" s="164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26.25" customHeight="1">
      <c r="A38" s="1021" t="s">
        <v>34</v>
      </c>
      <c r="B38" s="1022"/>
      <c r="C38" s="1022"/>
      <c r="D38" s="1022">
        <f>D32+D36</f>
        <v>41051</v>
      </c>
      <c r="E38" s="1022">
        <f>E32+E36</f>
        <v>500</v>
      </c>
      <c r="F38" s="1022">
        <f>F32+F36</f>
        <v>0</v>
      </c>
      <c r="G38" s="1022">
        <f>G32+G36</f>
        <v>40551</v>
      </c>
      <c r="H38" s="1005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9" ht="42.75" customHeight="1">
      <c r="A39" s="451"/>
      <c r="B39" s="452"/>
      <c r="C39" s="457" t="s">
        <v>540</v>
      </c>
      <c r="D39" s="457"/>
      <c r="E39" s="452"/>
      <c r="F39" s="457" t="s">
        <v>541</v>
      </c>
      <c r="H39" s="457" t="s">
        <v>541</v>
      </c>
      <c r="I39" s="452"/>
    </row>
    <row r="40" spans="1:9" ht="14.25">
      <c r="A40" s="451" t="s">
        <v>549</v>
      </c>
      <c r="B40" s="452"/>
      <c r="C40" s="457" t="s">
        <v>829</v>
      </c>
      <c r="D40" s="457"/>
      <c r="E40" s="452"/>
      <c r="F40" s="457" t="s">
        <v>629</v>
      </c>
      <c r="H40" s="457" t="s">
        <v>630</v>
      </c>
      <c r="I40" s="452"/>
    </row>
    <row r="41" spans="1:9" s="37" customFormat="1" ht="14.25">
      <c r="A41" s="451"/>
      <c r="B41" s="452"/>
      <c r="C41" s="457" t="s">
        <v>830</v>
      </c>
      <c r="D41" s="457"/>
      <c r="E41" s="452"/>
      <c r="F41" s="456" t="s">
        <v>538</v>
      </c>
      <c r="H41" s="457" t="s">
        <v>539</v>
      </c>
      <c r="I41" s="452"/>
    </row>
    <row r="42" spans="2:8" s="37" customFormat="1" ht="12.75">
      <c r="B42" s="8"/>
      <c r="C42" s="8"/>
      <c r="D42" s="8"/>
      <c r="E42" s="8"/>
      <c r="F42" s="8"/>
      <c r="G42" s="8"/>
      <c r="H42" s="8"/>
    </row>
    <row r="43" spans="2:8" s="37" customFormat="1" ht="12.75">
      <c r="B43" s="8"/>
      <c r="C43" s="8"/>
      <c r="D43" s="8"/>
      <c r="E43" s="8"/>
      <c r="F43" s="8"/>
      <c r="G43" s="8"/>
      <c r="H43" s="8"/>
    </row>
    <row r="44" spans="2:8" s="37" customFormat="1" ht="12.75">
      <c r="B44" s="8"/>
      <c r="C44" s="8"/>
      <c r="D44" s="8"/>
      <c r="E44" s="8"/>
      <c r="F44" s="8"/>
      <c r="G44" s="8"/>
      <c r="H44" s="8"/>
    </row>
    <row r="45" spans="2:8" s="37" customFormat="1" ht="12.75">
      <c r="B45" s="8"/>
      <c r="C45" s="8"/>
      <c r="D45" s="8"/>
      <c r="E45" s="8"/>
      <c r="F45" s="8"/>
      <c r="G45" s="8"/>
      <c r="H45" s="8"/>
    </row>
    <row r="46" spans="2:8" s="37" customFormat="1" ht="12.75">
      <c r="B46" s="8"/>
      <c r="C46" s="8"/>
      <c r="D46" s="8"/>
      <c r="E46" s="8"/>
      <c r="F46" s="8"/>
      <c r="G46" s="8"/>
      <c r="H46" s="8"/>
    </row>
    <row r="47" spans="2:8" s="37" customFormat="1" ht="12.75">
      <c r="B47" s="8"/>
      <c r="C47" s="8"/>
      <c r="D47" s="8"/>
      <c r="E47" s="8"/>
      <c r="F47" s="8"/>
      <c r="G47" s="8"/>
      <c r="H47" s="8"/>
    </row>
    <row r="48" spans="2:8" s="37" customFormat="1" ht="12.75">
      <c r="B48" s="8"/>
      <c r="C48" s="8"/>
      <c r="D48" s="8"/>
      <c r="E48" s="8"/>
      <c r="F48" s="8"/>
      <c r="G48" s="8"/>
      <c r="H48" s="8"/>
    </row>
    <row r="49" spans="2:8" s="37" customFormat="1" ht="12.75">
      <c r="B49" s="8"/>
      <c r="C49" s="8"/>
      <c r="D49" s="8"/>
      <c r="E49" s="8"/>
      <c r="F49" s="8"/>
      <c r="G49" s="8"/>
      <c r="H49" s="8"/>
    </row>
    <row r="50" spans="2:8" s="37" customFormat="1" ht="12.75">
      <c r="B50" s="8"/>
      <c r="C50" s="8"/>
      <c r="D50" s="8"/>
      <c r="E50" s="8"/>
      <c r="F50" s="8"/>
      <c r="G50" s="8"/>
      <c r="H50" s="8"/>
    </row>
    <row r="51" spans="2:8" s="37" customFormat="1" ht="12.75">
      <c r="B51" s="8"/>
      <c r="C51" s="8"/>
      <c r="D51" s="8"/>
      <c r="E51" s="8"/>
      <c r="F51" s="8"/>
      <c r="G51" s="8"/>
      <c r="H51" s="8"/>
    </row>
    <row r="52" spans="2:8" s="37" customFormat="1" ht="12.75">
      <c r="B52" s="8"/>
      <c r="C52" s="8"/>
      <c r="D52" s="8"/>
      <c r="E52" s="8"/>
      <c r="F52" s="8"/>
      <c r="G52" s="8"/>
      <c r="H52" s="8"/>
    </row>
    <row r="53" spans="2:8" s="37" customFormat="1" ht="12.75">
      <c r="B53" s="8"/>
      <c r="C53" s="8"/>
      <c r="D53" s="8"/>
      <c r="E53" s="8"/>
      <c r="F53" s="8"/>
      <c r="G53" s="8"/>
      <c r="H53" s="8"/>
    </row>
    <row r="54" spans="2:8" s="37" customFormat="1" ht="12.75">
      <c r="B54" s="8"/>
      <c r="C54" s="8"/>
      <c r="D54" s="8"/>
      <c r="E54" s="8"/>
      <c r="F54" s="8"/>
      <c r="G54" s="8"/>
      <c r="H54" s="8"/>
    </row>
    <row r="55" spans="2:8" s="37" customFormat="1" ht="12.75">
      <c r="B55" s="8"/>
      <c r="C55" s="8"/>
      <c r="D55" s="8"/>
      <c r="E55" s="8"/>
      <c r="F55" s="8"/>
      <c r="G55" s="8"/>
      <c r="H55" s="8"/>
    </row>
    <row r="56" spans="2:8" s="37" customFormat="1" ht="12.75">
      <c r="B56" s="8"/>
      <c r="C56" s="8"/>
      <c r="D56" s="8"/>
      <c r="E56" s="8"/>
      <c r="F56" s="8"/>
      <c r="G56" s="8"/>
      <c r="H56" s="8"/>
    </row>
    <row r="57" spans="2:8" s="37" customFormat="1" ht="12.75">
      <c r="B57" s="8"/>
      <c r="C57" s="8"/>
      <c r="D57" s="8"/>
      <c r="E57" s="8"/>
      <c r="F57" s="8"/>
      <c r="G57" s="8"/>
      <c r="H57" s="8"/>
    </row>
    <row r="58" spans="2:8" s="37" customFormat="1" ht="12.75">
      <c r="B58" s="8"/>
      <c r="C58" s="8"/>
      <c r="D58" s="8"/>
      <c r="E58" s="8"/>
      <c r="F58" s="8"/>
      <c r="G58" s="8"/>
      <c r="H58" s="8"/>
    </row>
    <row r="59" spans="2:8" s="37" customFormat="1" ht="12.75">
      <c r="B59" s="8"/>
      <c r="C59" s="8"/>
      <c r="D59" s="8"/>
      <c r="E59" s="8"/>
      <c r="F59" s="8"/>
      <c r="G59" s="8"/>
      <c r="H59" s="8"/>
    </row>
    <row r="60" spans="2:8" s="37" customFormat="1" ht="12.75">
      <c r="B60" s="8"/>
      <c r="C60" s="8"/>
      <c r="D60" s="8"/>
      <c r="E60" s="8"/>
      <c r="F60" s="8"/>
      <c r="G60" s="8"/>
      <c r="H60" s="8"/>
    </row>
    <row r="61" spans="2:8" s="37" customFormat="1" ht="12.75">
      <c r="B61" s="8"/>
      <c r="C61" s="8"/>
      <c r="D61" s="8"/>
      <c r="E61" s="8"/>
      <c r="F61" s="8"/>
      <c r="G61" s="8"/>
      <c r="H61" s="8"/>
    </row>
    <row r="62" spans="2:8" s="37" customFormat="1" ht="12.75">
      <c r="B62" s="8"/>
      <c r="C62" s="8"/>
      <c r="D62" s="8"/>
      <c r="E62" s="8"/>
      <c r="F62" s="8"/>
      <c r="G62" s="8"/>
      <c r="H62" s="8"/>
    </row>
    <row r="63" spans="2:8" s="37" customFormat="1" ht="12.75">
      <c r="B63" s="8"/>
      <c r="C63" s="8"/>
      <c r="D63" s="8"/>
      <c r="E63" s="8"/>
      <c r="F63" s="8"/>
      <c r="G63" s="8"/>
      <c r="H63" s="8"/>
    </row>
    <row r="64" spans="2:8" s="37" customFormat="1" ht="12.75">
      <c r="B64" s="8"/>
      <c r="C64" s="8"/>
      <c r="D64" s="8"/>
      <c r="E64" s="8"/>
      <c r="F64" s="8"/>
      <c r="G64" s="8"/>
      <c r="H64" s="8"/>
    </row>
    <row r="65" spans="2:8" s="37" customFormat="1" ht="12.75">
      <c r="B65" s="8"/>
      <c r="C65" s="8"/>
      <c r="D65" s="8"/>
      <c r="E65" s="8"/>
      <c r="F65" s="8"/>
      <c r="G65" s="8"/>
      <c r="H65" s="8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</sheetData>
  <sheetProtection/>
  <mergeCells count="2">
    <mergeCell ref="A1:H1"/>
    <mergeCell ref="A22:H2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6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1.421875" defaultRowHeight="12.75"/>
  <cols>
    <col min="1" max="1" width="8.421875" style="836" customWidth="1"/>
    <col min="2" max="2" width="21.28125" style="837" customWidth="1"/>
    <col min="3" max="3" width="14.00390625" style="838" customWidth="1"/>
    <col min="4" max="4" width="11.7109375" style="838" customWidth="1"/>
    <col min="5" max="5" width="5.140625" style="840" customWidth="1"/>
    <col min="6" max="6" width="16.28125" style="841" customWidth="1"/>
    <col min="7" max="7" width="13.8515625" style="841" customWidth="1"/>
    <col min="8" max="8" width="14.140625" style="841" customWidth="1"/>
    <col min="9" max="9" width="15.140625" style="841" customWidth="1"/>
    <col min="10" max="10" width="14.140625" style="841" customWidth="1"/>
    <col min="11" max="11" width="13.57421875" style="841" customWidth="1"/>
    <col min="12" max="12" width="13.8515625" style="841" customWidth="1"/>
    <col min="13" max="13" width="8.7109375" style="841" bestFit="1" customWidth="1"/>
    <col min="14" max="14" width="15.00390625" style="841" customWidth="1"/>
    <col min="15" max="15" width="15.140625" style="918" customWidth="1"/>
    <col min="16" max="16" width="14.7109375" style="918" customWidth="1"/>
    <col min="17" max="17" width="15.00390625" style="918" customWidth="1"/>
    <col min="18" max="16384" width="11.421875" style="840" customWidth="1"/>
  </cols>
  <sheetData>
    <row r="1" spans="3:14" ht="35.25" customHeight="1">
      <c r="C1" s="1092" t="s">
        <v>1116</v>
      </c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</row>
    <row r="2" spans="3:14" ht="24" customHeight="1">
      <c r="C2" s="1092" t="s">
        <v>1117</v>
      </c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</row>
    <row r="3" spans="3:14" ht="29.25" customHeight="1">
      <c r="C3" s="1094" t="s">
        <v>1462</v>
      </c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</row>
    <row r="4" spans="1:17" s="839" customFormat="1" ht="38.25">
      <c r="A4" s="844"/>
      <c r="B4" s="845"/>
      <c r="C4" s="917" t="s">
        <v>1118</v>
      </c>
      <c r="D4" s="846" t="s">
        <v>500</v>
      </c>
      <c r="E4" s="846" t="s">
        <v>511</v>
      </c>
      <c r="F4" s="846" t="s">
        <v>497</v>
      </c>
      <c r="G4" s="847" t="s">
        <v>498</v>
      </c>
      <c r="H4" s="847" t="s">
        <v>33</v>
      </c>
      <c r="I4" s="847" t="s">
        <v>499</v>
      </c>
      <c r="J4" s="847" t="s">
        <v>17</v>
      </c>
      <c r="K4" s="847" t="s">
        <v>1122</v>
      </c>
      <c r="L4" s="848" t="s">
        <v>1251</v>
      </c>
      <c r="M4" s="847" t="s">
        <v>30</v>
      </c>
      <c r="N4" s="847" t="s">
        <v>503</v>
      </c>
      <c r="O4" s="919" t="s">
        <v>1124</v>
      </c>
      <c r="P4" s="919" t="s">
        <v>1121</v>
      </c>
      <c r="Q4" s="921" t="s">
        <v>1123</v>
      </c>
    </row>
    <row r="5" spans="1:17" s="834" customFormat="1" ht="18.75" customHeight="1">
      <c r="A5" s="948"/>
      <c r="B5" s="949"/>
      <c r="C5" s="950" t="s">
        <v>1174</v>
      </c>
      <c r="D5" s="951"/>
      <c r="E5" s="952"/>
      <c r="F5" s="953"/>
      <c r="G5" s="953"/>
      <c r="H5" s="953"/>
      <c r="I5" s="953"/>
      <c r="J5" s="953"/>
      <c r="K5" s="953"/>
      <c r="L5" s="953"/>
      <c r="M5" s="953"/>
      <c r="N5" s="953"/>
      <c r="O5" s="106"/>
      <c r="P5" s="106"/>
      <c r="Q5" s="106"/>
    </row>
    <row r="6" spans="1:17" s="834" customFormat="1" ht="18.75" customHeight="1">
      <c r="A6" s="854">
        <v>110007</v>
      </c>
      <c r="B6" s="855" t="s">
        <v>639</v>
      </c>
      <c r="C6" s="856" t="s">
        <v>1119</v>
      </c>
      <c r="D6" s="910" t="s">
        <v>76</v>
      </c>
      <c r="E6" s="857">
        <v>15</v>
      </c>
      <c r="F6" s="858">
        <f>'BASE Y CONFIANZA'!F6</f>
        <v>14325</v>
      </c>
      <c r="G6" s="858">
        <f>'BASE Y CONFIANZA'!G6</f>
        <v>0</v>
      </c>
      <c r="H6" s="858">
        <f>'BASE Y CONFIANZA'!H6</f>
        <v>0</v>
      </c>
      <c r="I6" s="858">
        <f>'BASE Y CONFIANZA'!I6</f>
        <v>2500</v>
      </c>
      <c r="J6" s="858">
        <f>'BASE Y CONFIANZA'!J6</f>
        <v>2601</v>
      </c>
      <c r="K6" s="858">
        <f>'BASE Y CONFIANZA'!K6</f>
        <v>0</v>
      </c>
      <c r="L6" s="858">
        <f>'BASE Y CONFIANZA'!L6</f>
        <v>3000</v>
      </c>
      <c r="M6" s="858">
        <v>0</v>
      </c>
      <c r="N6" s="858">
        <f>'BASE Y CONFIANZA'!N6</f>
        <v>11224</v>
      </c>
      <c r="O6" s="920"/>
      <c r="P6" s="920"/>
      <c r="Q6" s="920"/>
    </row>
    <row r="7" spans="1:17" s="834" customFormat="1" ht="18.75" customHeight="1">
      <c r="A7" s="854">
        <v>110008</v>
      </c>
      <c r="B7" s="855" t="s">
        <v>640</v>
      </c>
      <c r="C7" s="856" t="s">
        <v>1119</v>
      </c>
      <c r="D7" s="910" t="s">
        <v>76</v>
      </c>
      <c r="E7" s="857">
        <v>15</v>
      </c>
      <c r="F7" s="858">
        <f>'BASE Y CONFIANZA'!F7</f>
        <v>14325</v>
      </c>
      <c r="G7" s="858">
        <f>'BASE Y CONFIANZA'!G7</f>
        <v>0</v>
      </c>
      <c r="H7" s="858">
        <f>'BASE Y CONFIANZA'!H7</f>
        <v>0</v>
      </c>
      <c r="I7" s="858">
        <f>'BASE Y CONFIANZA'!I7</f>
        <v>0</v>
      </c>
      <c r="J7" s="858">
        <f>'BASE Y CONFIANZA'!J7</f>
        <v>2601</v>
      </c>
      <c r="K7" s="858">
        <f>'BASE Y CONFIANZA'!K7</f>
        <v>0</v>
      </c>
      <c r="L7" s="858">
        <f>'BASE Y CONFIANZA'!L7</f>
        <v>3000</v>
      </c>
      <c r="M7" s="858">
        <v>0</v>
      </c>
      <c r="N7" s="858">
        <f>'BASE Y CONFIANZA'!N7</f>
        <v>8724</v>
      </c>
      <c r="O7" s="920"/>
      <c r="P7" s="920"/>
      <c r="Q7" s="920"/>
    </row>
    <row r="8" spans="1:17" s="834" customFormat="1" ht="18.75" customHeight="1">
      <c r="A8" s="854">
        <v>110009</v>
      </c>
      <c r="B8" s="855" t="s">
        <v>643</v>
      </c>
      <c r="C8" s="856" t="s">
        <v>1119</v>
      </c>
      <c r="D8" s="910" t="s">
        <v>76</v>
      </c>
      <c r="E8" s="857">
        <v>15</v>
      </c>
      <c r="F8" s="858">
        <f>'BASE Y CONFIANZA'!F8</f>
        <v>14325</v>
      </c>
      <c r="G8" s="858">
        <f>'BASE Y CONFIANZA'!G8</f>
        <v>0</v>
      </c>
      <c r="H8" s="858">
        <f>'BASE Y CONFIANZA'!H8</f>
        <v>0</v>
      </c>
      <c r="I8" s="858">
        <f>'BASE Y CONFIANZA'!I8</f>
        <v>0</v>
      </c>
      <c r="J8" s="858">
        <f>'BASE Y CONFIANZA'!J8</f>
        <v>2601</v>
      </c>
      <c r="K8" s="858">
        <f>'BASE Y CONFIANZA'!K8</f>
        <v>0</v>
      </c>
      <c r="L8" s="858">
        <f>'BASE Y CONFIANZA'!L8</f>
        <v>0</v>
      </c>
      <c r="M8" s="858">
        <v>0</v>
      </c>
      <c r="N8" s="858">
        <f>'BASE Y CONFIANZA'!N8</f>
        <v>11724</v>
      </c>
      <c r="O8" s="920"/>
      <c r="P8" s="920"/>
      <c r="Q8" s="920"/>
    </row>
    <row r="9" spans="1:17" s="834" customFormat="1" ht="18.75" customHeight="1">
      <c r="A9" s="854">
        <v>110010</v>
      </c>
      <c r="B9" s="855" t="s">
        <v>641</v>
      </c>
      <c r="C9" s="856" t="s">
        <v>1119</v>
      </c>
      <c r="D9" s="910" t="s">
        <v>76</v>
      </c>
      <c r="E9" s="857">
        <v>15</v>
      </c>
      <c r="F9" s="858">
        <f>'BASE Y CONFIANZA'!F9</f>
        <v>14325</v>
      </c>
      <c r="G9" s="858">
        <f>'BASE Y CONFIANZA'!G9</f>
        <v>0</v>
      </c>
      <c r="H9" s="858">
        <f>'BASE Y CONFIANZA'!H9</f>
        <v>0</v>
      </c>
      <c r="I9" s="858">
        <f>'BASE Y CONFIANZA'!I9</f>
        <v>0</v>
      </c>
      <c r="J9" s="858">
        <f>'BASE Y CONFIANZA'!J9</f>
        <v>2601</v>
      </c>
      <c r="K9" s="858">
        <f>'BASE Y CONFIANZA'!K9</f>
        <v>0</v>
      </c>
      <c r="L9" s="858">
        <f>'BASE Y CONFIANZA'!L9</f>
        <v>0</v>
      </c>
      <c r="M9" s="858">
        <v>0</v>
      </c>
      <c r="N9" s="858">
        <f>'BASE Y CONFIANZA'!N9</f>
        <v>11724</v>
      </c>
      <c r="O9" s="920"/>
      <c r="P9" s="920"/>
      <c r="Q9" s="920"/>
    </row>
    <row r="10" spans="1:17" s="834" customFormat="1" ht="18.75" customHeight="1">
      <c r="A10" s="854">
        <v>110011</v>
      </c>
      <c r="B10" s="855" t="s">
        <v>646</v>
      </c>
      <c r="C10" s="856" t="s">
        <v>1119</v>
      </c>
      <c r="D10" s="910" t="s">
        <v>76</v>
      </c>
      <c r="E10" s="857">
        <v>15</v>
      </c>
      <c r="F10" s="858">
        <f>'BASE Y CONFIANZA'!F10</f>
        <v>14325</v>
      </c>
      <c r="G10" s="858">
        <f>'BASE Y CONFIANZA'!G10</f>
        <v>0</v>
      </c>
      <c r="H10" s="858">
        <f>'BASE Y CONFIANZA'!H10</f>
        <v>0</v>
      </c>
      <c r="I10" s="858">
        <f>'BASE Y CONFIANZA'!I10</f>
        <v>0</v>
      </c>
      <c r="J10" s="858">
        <f>'BASE Y CONFIANZA'!J10</f>
        <v>2601</v>
      </c>
      <c r="K10" s="858">
        <f>'BASE Y CONFIANZA'!K10</f>
        <v>0</v>
      </c>
      <c r="L10" s="858">
        <f>'BASE Y CONFIANZA'!L10</f>
        <v>0</v>
      </c>
      <c r="M10" s="858">
        <v>0</v>
      </c>
      <c r="N10" s="858">
        <f>'BASE Y CONFIANZA'!N10</f>
        <v>11724</v>
      </c>
      <c r="O10" s="920"/>
      <c r="P10" s="920"/>
      <c r="Q10" s="920"/>
    </row>
    <row r="11" spans="1:17" s="834" customFormat="1" ht="18.75" customHeight="1">
      <c r="A11" s="854">
        <v>110012</v>
      </c>
      <c r="B11" s="855" t="s">
        <v>644</v>
      </c>
      <c r="C11" s="856" t="s">
        <v>1119</v>
      </c>
      <c r="D11" s="910" t="s">
        <v>76</v>
      </c>
      <c r="E11" s="857">
        <v>15</v>
      </c>
      <c r="F11" s="858">
        <f>'BASE Y CONFIANZA'!F11</f>
        <v>0</v>
      </c>
      <c r="G11" s="858">
        <f>'BASE Y CONFIANZA'!G11</f>
        <v>0</v>
      </c>
      <c r="H11" s="858">
        <f>'BASE Y CONFIANZA'!H11</f>
        <v>0</v>
      </c>
      <c r="I11" s="858">
        <f>'BASE Y CONFIANZA'!I11</f>
        <v>0</v>
      </c>
      <c r="J11" s="858">
        <f>'BASE Y CONFIANZA'!J11</f>
        <v>0</v>
      </c>
      <c r="K11" s="858">
        <f>'BASE Y CONFIANZA'!K11</f>
        <v>0</v>
      </c>
      <c r="L11" s="858">
        <f>'BASE Y CONFIANZA'!L11</f>
        <v>0</v>
      </c>
      <c r="M11" s="858">
        <v>0</v>
      </c>
      <c r="N11" s="858">
        <f>'BASE Y CONFIANZA'!N11</f>
        <v>0</v>
      </c>
      <c r="O11" s="920"/>
      <c r="P11" s="920"/>
      <c r="Q11" s="920"/>
    </row>
    <row r="12" spans="1:17" s="834" customFormat="1" ht="18.75" customHeight="1">
      <c r="A12" s="854">
        <v>110013</v>
      </c>
      <c r="B12" s="855" t="s">
        <v>645</v>
      </c>
      <c r="C12" s="856" t="s">
        <v>1119</v>
      </c>
      <c r="D12" s="910" t="s">
        <v>76</v>
      </c>
      <c r="E12" s="857">
        <v>15</v>
      </c>
      <c r="F12" s="858">
        <f>'BASE Y CONFIANZA'!F12</f>
        <v>14325</v>
      </c>
      <c r="G12" s="858">
        <f>'BASE Y CONFIANZA'!G12</f>
        <v>0</v>
      </c>
      <c r="H12" s="858">
        <f>'BASE Y CONFIANZA'!H12</f>
        <v>0</v>
      </c>
      <c r="I12" s="858">
        <f>'BASE Y CONFIANZA'!I12</f>
        <v>0</v>
      </c>
      <c r="J12" s="858">
        <f>'BASE Y CONFIANZA'!J12</f>
        <v>2601</v>
      </c>
      <c r="K12" s="858">
        <f>'BASE Y CONFIANZA'!K12</f>
        <v>0</v>
      </c>
      <c r="L12" s="858">
        <f>'BASE Y CONFIANZA'!L12</f>
        <v>2000</v>
      </c>
      <c r="M12" s="858">
        <v>0</v>
      </c>
      <c r="N12" s="858">
        <f>'BASE Y CONFIANZA'!N12</f>
        <v>9724</v>
      </c>
      <c r="O12" s="920"/>
      <c r="P12" s="920"/>
      <c r="Q12" s="920"/>
    </row>
    <row r="13" spans="1:17" s="834" customFormat="1" ht="18.75" customHeight="1">
      <c r="A13" s="854">
        <v>110014</v>
      </c>
      <c r="B13" s="855" t="s">
        <v>638</v>
      </c>
      <c r="C13" s="856" t="s">
        <v>1119</v>
      </c>
      <c r="D13" s="910" t="s">
        <v>74</v>
      </c>
      <c r="E13" s="857">
        <v>15</v>
      </c>
      <c r="F13" s="858">
        <f>'BASE Y CONFIANZA'!F13</f>
        <v>14325</v>
      </c>
      <c r="G13" s="858">
        <f>'BASE Y CONFIANZA'!G13</f>
        <v>0</v>
      </c>
      <c r="H13" s="858">
        <f>'BASE Y CONFIANZA'!H13</f>
        <v>0</v>
      </c>
      <c r="I13" s="858">
        <f>'BASE Y CONFIANZA'!I13</f>
        <v>0</v>
      </c>
      <c r="J13" s="858">
        <f>'BASE Y CONFIANZA'!J13</f>
        <v>2601</v>
      </c>
      <c r="K13" s="858">
        <f>'BASE Y CONFIANZA'!K13</f>
        <v>0</v>
      </c>
      <c r="L13" s="858">
        <f>'BASE Y CONFIANZA'!L13</f>
        <v>3200</v>
      </c>
      <c r="M13" s="858">
        <v>0</v>
      </c>
      <c r="N13" s="858">
        <f>'BASE Y CONFIANZA'!N13</f>
        <v>8524</v>
      </c>
      <c r="O13" s="920"/>
      <c r="P13" s="920"/>
      <c r="Q13" s="920"/>
    </row>
    <row r="14" spans="1:17" s="834" customFormat="1" ht="18.75" customHeight="1">
      <c r="A14" s="854">
        <v>110015</v>
      </c>
      <c r="B14" s="855" t="s">
        <v>595</v>
      </c>
      <c r="C14" s="856" t="s">
        <v>1119</v>
      </c>
      <c r="D14" s="910" t="s">
        <v>74</v>
      </c>
      <c r="E14" s="857">
        <v>15</v>
      </c>
      <c r="F14" s="858">
        <f>'BASE Y CONFIANZA'!F14</f>
        <v>14325</v>
      </c>
      <c r="G14" s="858">
        <f>'BASE Y CONFIANZA'!G14</f>
        <v>0</v>
      </c>
      <c r="H14" s="858">
        <f>'BASE Y CONFIANZA'!H14</f>
        <v>0</v>
      </c>
      <c r="I14" s="858">
        <f>'BASE Y CONFIANZA'!I14</f>
        <v>0</v>
      </c>
      <c r="J14" s="858">
        <f>'BASE Y CONFIANZA'!J14</f>
        <v>2601</v>
      </c>
      <c r="K14" s="858">
        <f>'BASE Y CONFIANZA'!K14</f>
        <v>0</v>
      </c>
      <c r="L14" s="858">
        <f>'BASE Y CONFIANZA'!L14</f>
        <v>3500</v>
      </c>
      <c r="M14" s="858">
        <v>0</v>
      </c>
      <c r="N14" s="858">
        <f>'BASE Y CONFIANZA'!N14</f>
        <v>8224</v>
      </c>
      <c r="O14" s="920"/>
      <c r="P14" s="920"/>
      <c r="Q14" s="920"/>
    </row>
    <row r="15" spans="1:17" s="834" customFormat="1" ht="18.75" customHeight="1">
      <c r="A15" s="854">
        <v>110016</v>
      </c>
      <c r="B15" s="855" t="s">
        <v>1463</v>
      </c>
      <c r="C15" s="856" t="s">
        <v>1119</v>
      </c>
      <c r="D15" s="910" t="s">
        <v>76</v>
      </c>
      <c r="E15" s="857">
        <v>15</v>
      </c>
      <c r="F15" s="858">
        <f>'BASE Y CONFIANZA'!F15</f>
        <v>14325</v>
      </c>
      <c r="G15" s="858">
        <f>'BASE Y CONFIANZA'!G15</f>
        <v>0</v>
      </c>
      <c r="H15" s="858">
        <f>'BASE Y CONFIANZA'!H15</f>
        <v>0</v>
      </c>
      <c r="I15" s="858">
        <f>'BASE Y CONFIANZA'!I15</f>
        <v>11724</v>
      </c>
      <c r="J15" s="858">
        <f>'BASE Y CONFIANZA'!J15</f>
        <v>2601</v>
      </c>
      <c r="K15" s="858">
        <f>'BASE Y CONFIANZA'!K15</f>
        <v>0</v>
      </c>
      <c r="L15" s="858">
        <f>'BASE Y CONFIANZA'!L15</f>
        <v>0</v>
      </c>
      <c r="M15" s="858">
        <v>1</v>
      </c>
      <c r="N15" s="858">
        <f>'BASE Y CONFIANZA'!N15</f>
        <v>23448</v>
      </c>
      <c r="O15" s="920"/>
      <c r="P15" s="920"/>
      <c r="Q15" s="920"/>
    </row>
    <row r="16" spans="1:17" s="834" customFormat="1" ht="18.75" customHeight="1">
      <c r="A16" s="860" t="s">
        <v>70</v>
      </c>
      <c r="B16" s="861"/>
      <c r="C16" s="865"/>
      <c r="D16" s="911"/>
      <c r="E16" s="866"/>
      <c r="F16" s="864">
        <f>SUM(F6:F15)</f>
        <v>128925</v>
      </c>
      <c r="G16" s="864">
        <f aca="true" t="shared" si="0" ref="G16:N16">SUM(G6:G15)</f>
        <v>0</v>
      </c>
      <c r="H16" s="864">
        <f t="shared" si="0"/>
        <v>0</v>
      </c>
      <c r="I16" s="864">
        <f t="shared" si="0"/>
        <v>14224</v>
      </c>
      <c r="J16" s="864">
        <f t="shared" si="0"/>
        <v>23409</v>
      </c>
      <c r="K16" s="864">
        <f t="shared" si="0"/>
        <v>0</v>
      </c>
      <c r="L16" s="864">
        <f t="shared" si="0"/>
        <v>14700</v>
      </c>
      <c r="M16" s="864">
        <f t="shared" si="0"/>
        <v>1</v>
      </c>
      <c r="N16" s="864">
        <f t="shared" si="0"/>
        <v>105040</v>
      </c>
      <c r="O16" s="922">
        <f>SUM(N6:N15)</f>
        <v>105040</v>
      </c>
      <c r="P16" s="922">
        <v>0</v>
      </c>
      <c r="Q16" s="920"/>
    </row>
    <row r="17" spans="1:17" s="834" customFormat="1" ht="18.75" customHeight="1">
      <c r="A17" s="849"/>
      <c r="B17" s="850"/>
      <c r="C17" s="851" t="s">
        <v>78</v>
      </c>
      <c r="D17" s="909"/>
      <c r="E17" s="852"/>
      <c r="F17" s="853"/>
      <c r="G17" s="853"/>
      <c r="H17" s="853"/>
      <c r="I17" s="853"/>
      <c r="J17" s="853"/>
      <c r="K17" s="853"/>
      <c r="L17" s="853"/>
      <c r="M17" s="853"/>
      <c r="N17" s="853"/>
      <c r="O17" s="920"/>
      <c r="P17" s="920"/>
      <c r="Q17" s="920"/>
    </row>
    <row r="18" spans="1:17" s="834" customFormat="1" ht="18.75" customHeight="1">
      <c r="A18" s="854">
        <v>200002</v>
      </c>
      <c r="B18" s="855" t="s">
        <v>648</v>
      </c>
      <c r="C18" s="856" t="s">
        <v>1119</v>
      </c>
      <c r="D18" s="910" t="s">
        <v>79</v>
      </c>
      <c r="E18" s="857">
        <v>15</v>
      </c>
      <c r="F18" s="858">
        <f>'BASE Y CONFIANZA'!F27</f>
        <v>30570</v>
      </c>
      <c r="G18" s="858">
        <f>'BASE Y CONFIANZA'!G27</f>
        <v>0</v>
      </c>
      <c r="H18" s="858">
        <f>'BASE Y CONFIANZA'!H27</f>
        <v>0</v>
      </c>
      <c r="I18" s="858">
        <f>'BASE Y CONFIANZA'!I27</f>
        <v>0</v>
      </c>
      <c r="J18" s="858">
        <f>'BASE Y CONFIANZA'!J27</f>
        <v>7356</v>
      </c>
      <c r="K18" s="858">
        <f>'BASE Y CONFIANZA'!K27</f>
        <v>0</v>
      </c>
      <c r="L18" s="858">
        <f>'BASE Y CONFIANZA'!L27</f>
        <v>0</v>
      </c>
      <c r="M18" s="858">
        <f>'BASE Y CONFIANZA'!M27</f>
        <v>0</v>
      </c>
      <c r="N18" s="858">
        <f>'BASE Y CONFIANZA'!N27</f>
        <v>23214</v>
      </c>
      <c r="O18" s="920"/>
      <c r="P18" s="920"/>
      <c r="Q18" s="920"/>
    </row>
    <row r="19" spans="1:17" s="834" customFormat="1" ht="18.75" customHeight="1">
      <c r="A19" s="854">
        <v>2100101</v>
      </c>
      <c r="B19" s="855" t="s">
        <v>80</v>
      </c>
      <c r="C19" s="856" t="s">
        <v>1120</v>
      </c>
      <c r="D19" s="910" t="s">
        <v>2</v>
      </c>
      <c r="E19" s="857">
        <v>15</v>
      </c>
      <c r="F19" s="858">
        <f>'BASE Y CONFIANZA'!F28</f>
        <v>3820</v>
      </c>
      <c r="G19" s="858">
        <f>'BASE Y CONFIANZA'!G28</f>
        <v>0</v>
      </c>
      <c r="H19" s="858">
        <f>'BASE Y CONFIANZA'!H28</f>
        <v>0</v>
      </c>
      <c r="I19" s="858">
        <f>'BASE Y CONFIANZA'!I28</f>
        <v>0</v>
      </c>
      <c r="J19" s="858">
        <f>'BASE Y CONFIANZA'!J28</f>
        <v>320</v>
      </c>
      <c r="K19" s="858">
        <f>'BASE Y CONFIANZA'!K28</f>
        <v>0</v>
      </c>
      <c r="L19" s="858">
        <f>'BASE Y CONFIANZA'!L28</f>
        <v>0</v>
      </c>
      <c r="M19" s="858">
        <v>0</v>
      </c>
      <c r="N19" s="858">
        <f>'BASE Y CONFIANZA'!N28</f>
        <v>3500</v>
      </c>
      <c r="O19" s="920"/>
      <c r="P19" s="920"/>
      <c r="Q19" s="920"/>
    </row>
    <row r="20" spans="1:17" s="834" customFormat="1" ht="18.75" customHeight="1">
      <c r="A20" s="854">
        <v>4100101</v>
      </c>
      <c r="B20" s="855" t="s">
        <v>341</v>
      </c>
      <c r="C20" s="856" t="s">
        <v>1120</v>
      </c>
      <c r="D20" s="910" t="s">
        <v>2</v>
      </c>
      <c r="E20" s="857">
        <v>15</v>
      </c>
      <c r="F20" s="858">
        <f>'BASE Y CONFIANZA'!F29</f>
        <v>3820</v>
      </c>
      <c r="G20" s="858">
        <f>'BASE Y CONFIANZA'!G29</f>
        <v>0</v>
      </c>
      <c r="H20" s="858">
        <f>'BASE Y CONFIANZA'!H29</f>
        <v>0</v>
      </c>
      <c r="I20" s="858">
        <f>'BASE Y CONFIANZA'!I29</f>
        <v>0</v>
      </c>
      <c r="J20" s="858">
        <f>'BASE Y CONFIANZA'!J29</f>
        <v>320</v>
      </c>
      <c r="K20" s="858">
        <f>'BASE Y CONFIANZA'!K29</f>
        <v>0</v>
      </c>
      <c r="L20" s="858">
        <f>'BASE Y CONFIANZA'!L29</f>
        <v>0</v>
      </c>
      <c r="M20" s="858">
        <v>0</v>
      </c>
      <c r="N20" s="858">
        <f>'BASE Y CONFIANZA'!N29</f>
        <v>3500</v>
      </c>
      <c r="O20" s="922"/>
      <c r="P20" s="920"/>
      <c r="Q20" s="920"/>
    </row>
    <row r="21" spans="1:17" s="834" customFormat="1" ht="18.75" customHeight="1">
      <c r="A21" s="854">
        <v>5</v>
      </c>
      <c r="B21" s="855" t="s">
        <v>679</v>
      </c>
      <c r="C21" s="874" t="s">
        <v>1121</v>
      </c>
      <c r="D21" s="910" t="s">
        <v>49</v>
      </c>
      <c r="E21" s="875">
        <v>15</v>
      </c>
      <c r="F21" s="859">
        <f>EVENTUAL!F6</f>
        <v>6934</v>
      </c>
      <c r="G21" s="859">
        <f>EVENTUAL!G6</f>
        <v>0</v>
      </c>
      <c r="H21" s="859">
        <f>EVENTUAL!H6</f>
        <v>0</v>
      </c>
      <c r="I21" s="859">
        <f>EVENTUAL!I6</f>
        <v>0</v>
      </c>
      <c r="J21" s="859">
        <f>EVENTUAL!J6</f>
        <v>934</v>
      </c>
      <c r="K21" s="859">
        <f>EVENTUAL!K6</f>
        <v>0</v>
      </c>
      <c r="L21" s="859">
        <f>EVENTUAL!L6</f>
        <v>0</v>
      </c>
      <c r="M21" s="859">
        <f>EVENTUAL!M6</f>
        <v>0</v>
      </c>
      <c r="N21" s="859">
        <f>EVENTUAL!N6</f>
        <v>6000</v>
      </c>
      <c r="O21" s="920"/>
      <c r="P21" s="920"/>
      <c r="Q21" s="920"/>
    </row>
    <row r="22" spans="1:17" s="842" customFormat="1" ht="18.75" customHeight="1">
      <c r="A22" s="854">
        <v>96</v>
      </c>
      <c r="B22" s="855" t="s">
        <v>1393</v>
      </c>
      <c r="C22" s="874" t="s">
        <v>1121</v>
      </c>
      <c r="D22" s="874" t="s">
        <v>49</v>
      </c>
      <c r="E22" s="875">
        <v>15</v>
      </c>
      <c r="F22" s="859">
        <f>EVENTUAL!F7</f>
        <v>1923</v>
      </c>
      <c r="G22" s="859">
        <f>EVENTUAL!G7</f>
        <v>0</v>
      </c>
      <c r="H22" s="859">
        <f>EVENTUAL!H7</f>
        <v>0</v>
      </c>
      <c r="I22" s="859">
        <f>EVENTUAL!I7</f>
        <v>0</v>
      </c>
      <c r="J22" s="859">
        <f>EVENTUAL!J7</f>
        <v>0</v>
      </c>
      <c r="K22" s="859">
        <f>EVENTUAL!K7</f>
        <v>77</v>
      </c>
      <c r="L22" s="859">
        <f>EVENTUAL!L7</f>
        <v>0</v>
      </c>
      <c r="M22" s="859">
        <f>EVENTUAL!M7</f>
        <v>0</v>
      </c>
      <c r="N22" s="859">
        <f>EVENTUAL!N7</f>
        <v>2000</v>
      </c>
      <c r="O22" s="920"/>
      <c r="P22" s="922"/>
      <c r="Q22" s="920"/>
    </row>
    <row r="23" spans="1:17" s="842" customFormat="1" ht="18.75" customHeight="1">
      <c r="A23" s="854">
        <v>138</v>
      </c>
      <c r="B23" s="855" t="s">
        <v>1465</v>
      </c>
      <c r="C23" s="874" t="s">
        <v>1121</v>
      </c>
      <c r="D23" s="874" t="s">
        <v>1347</v>
      </c>
      <c r="E23" s="875">
        <v>15</v>
      </c>
      <c r="F23" s="859">
        <f>EVENTUAL!F8</f>
        <v>5662</v>
      </c>
      <c r="G23" s="859">
        <f>EVENTUAL!G8</f>
        <v>0</v>
      </c>
      <c r="H23" s="859">
        <f>EVENTUAL!H8</f>
        <v>0</v>
      </c>
      <c r="I23" s="859">
        <f>EVENTUAL!I8</f>
        <v>0</v>
      </c>
      <c r="J23" s="859">
        <f>EVENTUAL!J8</f>
        <v>662</v>
      </c>
      <c r="K23" s="859">
        <f>EVENTUAL!K8</f>
        <v>0</v>
      </c>
      <c r="L23" s="859">
        <f>EVENTUAL!L8</f>
        <v>0</v>
      </c>
      <c r="M23" s="859">
        <f>EVENTUAL!M8</f>
        <v>0</v>
      </c>
      <c r="N23" s="859">
        <f>EVENTUAL!N8</f>
        <v>5000</v>
      </c>
      <c r="O23" s="920"/>
      <c r="P23" s="922"/>
      <c r="Q23" s="920"/>
    </row>
    <row r="24" spans="1:76" s="845" customFormat="1" ht="18.75" customHeight="1">
      <c r="A24" s="1056" t="s">
        <v>369</v>
      </c>
      <c r="B24" s="855" t="s">
        <v>370</v>
      </c>
      <c r="C24" s="874" t="s">
        <v>1123</v>
      </c>
      <c r="D24" s="874" t="s">
        <v>1123</v>
      </c>
      <c r="E24" s="875">
        <v>15</v>
      </c>
      <c r="F24" s="858">
        <f>PENSIONADOS!D5</f>
        <v>1503</v>
      </c>
      <c r="G24" s="858">
        <v>0</v>
      </c>
      <c r="H24" s="858">
        <v>0</v>
      </c>
      <c r="I24" s="858">
        <v>0</v>
      </c>
      <c r="J24" s="858">
        <v>0</v>
      </c>
      <c r="K24" s="858">
        <v>0</v>
      </c>
      <c r="L24" s="858">
        <v>0</v>
      </c>
      <c r="M24" s="858">
        <v>0</v>
      </c>
      <c r="N24" s="858">
        <f>F24+G24+H24+I24-J24+K24-L24-M24</f>
        <v>1503</v>
      </c>
      <c r="O24" s="920"/>
      <c r="P24" s="920"/>
      <c r="Q24" s="920"/>
      <c r="R24" s="947"/>
      <c r="S24" s="916"/>
      <c r="T24" s="916"/>
      <c r="U24" s="916"/>
      <c r="V24" s="916"/>
      <c r="W24" s="916"/>
      <c r="X24" s="916"/>
      <c r="Y24" s="916"/>
      <c r="Z24" s="916"/>
      <c r="AA24" s="916"/>
      <c r="AB24" s="916"/>
      <c r="AC24" s="916"/>
      <c r="AD24" s="916"/>
      <c r="AE24" s="916"/>
      <c r="AF24" s="916"/>
      <c r="AG24" s="916"/>
      <c r="AH24" s="916"/>
      <c r="AI24" s="916"/>
      <c r="AJ24" s="916"/>
      <c r="AK24" s="916"/>
      <c r="AL24" s="916"/>
      <c r="AM24" s="916"/>
      <c r="AN24" s="916"/>
      <c r="AO24" s="916"/>
      <c r="AP24" s="916"/>
      <c r="AQ24" s="916"/>
      <c r="AR24" s="916"/>
      <c r="AS24" s="916"/>
      <c r="AT24" s="916"/>
      <c r="AU24" s="916"/>
      <c r="AV24" s="916"/>
      <c r="AW24" s="916"/>
      <c r="AX24" s="916"/>
      <c r="AY24" s="916"/>
      <c r="AZ24" s="916"/>
      <c r="BA24" s="916"/>
      <c r="BB24" s="916"/>
      <c r="BC24" s="916"/>
      <c r="BD24" s="916"/>
      <c r="BE24" s="916"/>
      <c r="BF24" s="916"/>
      <c r="BG24" s="916"/>
      <c r="BH24" s="916"/>
      <c r="BI24" s="916"/>
      <c r="BJ24" s="916"/>
      <c r="BK24" s="916"/>
      <c r="BL24" s="916"/>
      <c r="BM24" s="916"/>
      <c r="BN24" s="916"/>
      <c r="BO24" s="916"/>
      <c r="BP24" s="916"/>
      <c r="BQ24" s="916"/>
      <c r="BR24" s="916"/>
      <c r="BS24" s="916"/>
      <c r="BT24" s="916"/>
      <c r="BU24" s="916"/>
      <c r="BV24" s="916"/>
      <c r="BW24" s="916"/>
      <c r="BX24" s="916"/>
    </row>
    <row r="25" spans="1:76" s="845" customFormat="1" ht="18.75" customHeight="1">
      <c r="A25" s="1056" t="s">
        <v>372</v>
      </c>
      <c r="B25" s="855" t="s">
        <v>373</v>
      </c>
      <c r="C25" s="874" t="s">
        <v>1123</v>
      </c>
      <c r="D25" s="874" t="s">
        <v>1123</v>
      </c>
      <c r="E25" s="875">
        <v>15</v>
      </c>
      <c r="F25" s="858">
        <v>1827</v>
      </c>
      <c r="G25" s="858">
        <v>0</v>
      </c>
      <c r="H25" s="858">
        <v>0</v>
      </c>
      <c r="I25" s="858">
        <v>0</v>
      </c>
      <c r="J25" s="858">
        <v>0</v>
      </c>
      <c r="K25" s="858">
        <v>0</v>
      </c>
      <c r="L25" s="858">
        <v>0</v>
      </c>
      <c r="M25" s="858">
        <v>0</v>
      </c>
      <c r="N25" s="858">
        <f aca="true" t="shared" si="1" ref="N25:N43">F25+G25+H25+I25-J25+K25-L25-M25</f>
        <v>1827</v>
      </c>
      <c r="O25" s="920"/>
      <c r="P25" s="920"/>
      <c r="Q25" s="920"/>
      <c r="R25" s="947"/>
      <c r="S25" s="916"/>
      <c r="T25" s="916"/>
      <c r="U25" s="916"/>
      <c r="V25" s="916"/>
      <c r="W25" s="916"/>
      <c r="X25" s="916"/>
      <c r="Y25" s="916"/>
      <c r="Z25" s="916"/>
      <c r="AA25" s="916"/>
      <c r="AB25" s="916"/>
      <c r="AC25" s="916"/>
      <c r="AD25" s="916"/>
      <c r="AE25" s="916"/>
      <c r="AF25" s="916"/>
      <c r="AG25" s="916"/>
      <c r="AH25" s="916"/>
      <c r="AI25" s="916"/>
      <c r="AJ25" s="916"/>
      <c r="AK25" s="916"/>
      <c r="AL25" s="916"/>
      <c r="AM25" s="916"/>
      <c r="AN25" s="916"/>
      <c r="AO25" s="916"/>
      <c r="AP25" s="916"/>
      <c r="AQ25" s="916"/>
      <c r="AR25" s="916"/>
      <c r="AS25" s="916"/>
      <c r="AT25" s="916"/>
      <c r="AU25" s="916"/>
      <c r="AV25" s="916"/>
      <c r="AW25" s="916"/>
      <c r="AX25" s="916"/>
      <c r="AY25" s="916"/>
      <c r="AZ25" s="916"/>
      <c r="BA25" s="916"/>
      <c r="BB25" s="916"/>
      <c r="BC25" s="916"/>
      <c r="BD25" s="916"/>
      <c r="BE25" s="916"/>
      <c r="BF25" s="916"/>
      <c r="BG25" s="916"/>
      <c r="BH25" s="916"/>
      <c r="BI25" s="916"/>
      <c r="BJ25" s="916"/>
      <c r="BK25" s="916"/>
      <c r="BL25" s="916"/>
      <c r="BM25" s="916"/>
      <c r="BN25" s="916"/>
      <c r="BO25" s="916"/>
      <c r="BP25" s="916"/>
      <c r="BQ25" s="916"/>
      <c r="BR25" s="916"/>
      <c r="BS25" s="916"/>
      <c r="BT25" s="916"/>
      <c r="BU25" s="916"/>
      <c r="BV25" s="916"/>
      <c r="BW25" s="916"/>
      <c r="BX25" s="916"/>
    </row>
    <row r="26" spans="1:76" s="845" customFormat="1" ht="18.75" customHeight="1">
      <c r="A26" s="1056" t="s">
        <v>375</v>
      </c>
      <c r="B26" s="855" t="s">
        <v>376</v>
      </c>
      <c r="C26" s="874" t="s">
        <v>1123</v>
      </c>
      <c r="D26" s="874" t="s">
        <v>1123</v>
      </c>
      <c r="E26" s="875">
        <v>15</v>
      </c>
      <c r="F26" s="858">
        <v>1461</v>
      </c>
      <c r="G26" s="858">
        <v>0</v>
      </c>
      <c r="H26" s="858">
        <v>0</v>
      </c>
      <c r="I26" s="858">
        <v>0</v>
      </c>
      <c r="J26" s="858">
        <v>0</v>
      </c>
      <c r="K26" s="858">
        <v>0</v>
      </c>
      <c r="L26" s="858">
        <v>0</v>
      </c>
      <c r="M26" s="858">
        <v>0</v>
      </c>
      <c r="N26" s="858">
        <f t="shared" si="1"/>
        <v>1461</v>
      </c>
      <c r="O26" s="920"/>
      <c r="P26" s="920"/>
      <c r="Q26" s="920"/>
      <c r="R26" s="947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6"/>
      <c r="AG26" s="916"/>
      <c r="AH26" s="916"/>
      <c r="AI26" s="916"/>
      <c r="AJ26" s="916"/>
      <c r="AK26" s="916"/>
      <c r="AL26" s="916"/>
      <c r="AM26" s="916"/>
      <c r="AN26" s="916"/>
      <c r="AO26" s="916"/>
      <c r="AP26" s="916"/>
      <c r="AQ26" s="916"/>
      <c r="AR26" s="916"/>
      <c r="AS26" s="916"/>
      <c r="AT26" s="916"/>
      <c r="AU26" s="916"/>
      <c r="AV26" s="916"/>
      <c r="AW26" s="916"/>
      <c r="AX26" s="916"/>
      <c r="AY26" s="916"/>
      <c r="AZ26" s="916"/>
      <c r="BA26" s="916"/>
      <c r="BB26" s="916"/>
      <c r="BC26" s="916"/>
      <c r="BD26" s="916"/>
      <c r="BE26" s="916"/>
      <c r="BF26" s="916"/>
      <c r="BG26" s="916"/>
      <c r="BH26" s="916"/>
      <c r="BI26" s="916"/>
      <c r="BJ26" s="916"/>
      <c r="BK26" s="916"/>
      <c r="BL26" s="916"/>
      <c r="BM26" s="916"/>
      <c r="BN26" s="916"/>
      <c r="BO26" s="916"/>
      <c r="BP26" s="916"/>
      <c r="BQ26" s="916"/>
      <c r="BR26" s="916"/>
      <c r="BS26" s="916"/>
      <c r="BT26" s="916"/>
      <c r="BU26" s="916"/>
      <c r="BV26" s="916"/>
      <c r="BW26" s="916"/>
      <c r="BX26" s="916"/>
    </row>
    <row r="27" spans="1:76" s="845" customFormat="1" ht="18.75" customHeight="1">
      <c r="A27" s="1056" t="s">
        <v>378</v>
      </c>
      <c r="B27" s="855" t="s">
        <v>379</v>
      </c>
      <c r="C27" s="874" t="s">
        <v>1123</v>
      </c>
      <c r="D27" s="874" t="s">
        <v>1123</v>
      </c>
      <c r="E27" s="875">
        <v>15</v>
      </c>
      <c r="F27" s="858">
        <v>1827</v>
      </c>
      <c r="G27" s="858">
        <v>0</v>
      </c>
      <c r="H27" s="858">
        <v>0</v>
      </c>
      <c r="I27" s="858">
        <v>0</v>
      </c>
      <c r="J27" s="858">
        <v>0</v>
      </c>
      <c r="K27" s="858">
        <v>0</v>
      </c>
      <c r="L27" s="858">
        <v>0</v>
      </c>
      <c r="M27" s="858">
        <v>0</v>
      </c>
      <c r="N27" s="858">
        <f t="shared" si="1"/>
        <v>1827</v>
      </c>
      <c r="O27" s="920"/>
      <c r="P27" s="920"/>
      <c r="Q27" s="920"/>
      <c r="R27" s="947"/>
      <c r="S27" s="916"/>
      <c r="T27" s="916"/>
      <c r="U27" s="916"/>
      <c r="V27" s="916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6"/>
      <c r="AL27" s="916"/>
      <c r="AM27" s="916"/>
      <c r="AN27" s="916"/>
      <c r="AO27" s="916"/>
      <c r="AP27" s="916"/>
      <c r="AQ27" s="916"/>
      <c r="AR27" s="916"/>
      <c r="AS27" s="916"/>
      <c r="AT27" s="916"/>
      <c r="AU27" s="916"/>
      <c r="AV27" s="916"/>
      <c r="AW27" s="916"/>
      <c r="AX27" s="916"/>
      <c r="AY27" s="916"/>
      <c r="AZ27" s="916"/>
      <c r="BA27" s="916"/>
      <c r="BB27" s="916"/>
      <c r="BC27" s="916"/>
      <c r="BD27" s="916"/>
      <c r="BE27" s="916"/>
      <c r="BF27" s="916"/>
      <c r="BG27" s="916"/>
      <c r="BH27" s="916"/>
      <c r="BI27" s="916"/>
      <c r="BJ27" s="916"/>
      <c r="BK27" s="916"/>
      <c r="BL27" s="916"/>
      <c r="BM27" s="916"/>
      <c r="BN27" s="916"/>
      <c r="BO27" s="916"/>
      <c r="BP27" s="916"/>
      <c r="BQ27" s="916"/>
      <c r="BR27" s="916"/>
      <c r="BS27" s="916"/>
      <c r="BT27" s="916"/>
      <c r="BU27" s="916"/>
      <c r="BV27" s="916"/>
      <c r="BW27" s="916"/>
      <c r="BX27" s="916"/>
    </row>
    <row r="28" spans="1:76" s="845" customFormat="1" ht="18.75" customHeight="1">
      <c r="A28" s="1057" t="s">
        <v>381</v>
      </c>
      <c r="B28" s="855" t="s">
        <v>382</v>
      </c>
      <c r="C28" s="874" t="s">
        <v>1123</v>
      </c>
      <c r="D28" s="874" t="s">
        <v>1123</v>
      </c>
      <c r="E28" s="875">
        <v>15</v>
      </c>
      <c r="F28" s="858">
        <v>890</v>
      </c>
      <c r="G28" s="858">
        <v>0</v>
      </c>
      <c r="H28" s="858">
        <v>0</v>
      </c>
      <c r="I28" s="858">
        <v>0</v>
      </c>
      <c r="J28" s="858">
        <v>0</v>
      </c>
      <c r="K28" s="858">
        <v>0</v>
      </c>
      <c r="L28" s="858">
        <v>0</v>
      </c>
      <c r="M28" s="858">
        <v>0</v>
      </c>
      <c r="N28" s="858">
        <f t="shared" si="1"/>
        <v>890</v>
      </c>
      <c r="O28" s="920"/>
      <c r="P28" s="920"/>
      <c r="Q28" s="920"/>
      <c r="R28" s="947"/>
      <c r="S28" s="916"/>
      <c r="T28" s="916"/>
      <c r="U28" s="916"/>
      <c r="V28" s="916"/>
      <c r="W28" s="916"/>
      <c r="X28" s="916"/>
      <c r="Y28" s="916"/>
      <c r="Z28" s="916"/>
      <c r="AA28" s="916"/>
      <c r="AB28" s="916"/>
      <c r="AC28" s="916"/>
      <c r="AD28" s="916"/>
      <c r="AE28" s="916"/>
      <c r="AF28" s="916"/>
      <c r="AG28" s="916"/>
      <c r="AH28" s="916"/>
      <c r="AI28" s="916"/>
      <c r="AJ28" s="916"/>
      <c r="AK28" s="916"/>
      <c r="AL28" s="916"/>
      <c r="AM28" s="916"/>
      <c r="AN28" s="916"/>
      <c r="AO28" s="916"/>
      <c r="AP28" s="916"/>
      <c r="AQ28" s="916"/>
      <c r="AR28" s="916"/>
      <c r="AS28" s="916"/>
      <c r="AT28" s="916"/>
      <c r="AU28" s="916"/>
      <c r="AV28" s="916"/>
      <c r="AW28" s="916"/>
      <c r="AX28" s="916"/>
      <c r="AY28" s="916"/>
      <c r="AZ28" s="916"/>
      <c r="BA28" s="916"/>
      <c r="BB28" s="916"/>
      <c r="BC28" s="916"/>
      <c r="BD28" s="916"/>
      <c r="BE28" s="916"/>
      <c r="BF28" s="916"/>
      <c r="BG28" s="916"/>
      <c r="BH28" s="916"/>
      <c r="BI28" s="916"/>
      <c r="BJ28" s="916"/>
      <c r="BK28" s="916"/>
      <c r="BL28" s="916"/>
      <c r="BM28" s="916"/>
      <c r="BN28" s="916"/>
      <c r="BO28" s="916"/>
      <c r="BP28" s="916"/>
      <c r="BQ28" s="916"/>
      <c r="BR28" s="916"/>
      <c r="BS28" s="916"/>
      <c r="BT28" s="916"/>
      <c r="BU28" s="916"/>
      <c r="BV28" s="916"/>
      <c r="BW28" s="916"/>
      <c r="BX28" s="916"/>
    </row>
    <row r="29" spans="1:76" s="845" customFormat="1" ht="18.75" customHeight="1">
      <c r="A29" s="1057" t="s">
        <v>384</v>
      </c>
      <c r="B29" s="855" t="s">
        <v>385</v>
      </c>
      <c r="C29" s="874" t="s">
        <v>1123</v>
      </c>
      <c r="D29" s="874" t="s">
        <v>1123</v>
      </c>
      <c r="E29" s="875">
        <v>15</v>
      </c>
      <c r="F29" s="858">
        <v>1147</v>
      </c>
      <c r="G29" s="858">
        <v>0</v>
      </c>
      <c r="H29" s="858">
        <v>0</v>
      </c>
      <c r="I29" s="858">
        <v>0</v>
      </c>
      <c r="J29" s="858">
        <v>0</v>
      </c>
      <c r="K29" s="858">
        <v>0</v>
      </c>
      <c r="L29" s="858">
        <v>0</v>
      </c>
      <c r="M29" s="858">
        <v>0</v>
      </c>
      <c r="N29" s="858">
        <f t="shared" si="1"/>
        <v>1147</v>
      </c>
      <c r="O29" s="920"/>
      <c r="P29" s="920"/>
      <c r="Q29" s="920"/>
      <c r="R29" s="947"/>
      <c r="S29" s="916"/>
      <c r="T29" s="916"/>
      <c r="U29" s="916"/>
      <c r="V29" s="916"/>
      <c r="W29" s="916"/>
      <c r="X29" s="916"/>
      <c r="Y29" s="916"/>
      <c r="Z29" s="916"/>
      <c r="AA29" s="916"/>
      <c r="AB29" s="916"/>
      <c r="AC29" s="916"/>
      <c r="AD29" s="916"/>
      <c r="AE29" s="916"/>
      <c r="AF29" s="916"/>
      <c r="AG29" s="916"/>
      <c r="AH29" s="916"/>
      <c r="AI29" s="916"/>
      <c r="AJ29" s="916"/>
      <c r="AK29" s="916"/>
      <c r="AL29" s="916"/>
      <c r="AM29" s="916"/>
      <c r="AN29" s="916"/>
      <c r="AO29" s="916"/>
      <c r="AP29" s="916"/>
      <c r="AQ29" s="916"/>
      <c r="AR29" s="916"/>
      <c r="AS29" s="916"/>
      <c r="AT29" s="916"/>
      <c r="AU29" s="916"/>
      <c r="AV29" s="916"/>
      <c r="AW29" s="916"/>
      <c r="AX29" s="916"/>
      <c r="AY29" s="916"/>
      <c r="AZ29" s="916"/>
      <c r="BA29" s="916"/>
      <c r="BB29" s="916"/>
      <c r="BC29" s="916"/>
      <c r="BD29" s="916"/>
      <c r="BE29" s="916"/>
      <c r="BF29" s="916"/>
      <c r="BG29" s="916"/>
      <c r="BH29" s="916"/>
      <c r="BI29" s="916"/>
      <c r="BJ29" s="916"/>
      <c r="BK29" s="916"/>
      <c r="BL29" s="916"/>
      <c r="BM29" s="916"/>
      <c r="BN29" s="916"/>
      <c r="BO29" s="916"/>
      <c r="BP29" s="916"/>
      <c r="BQ29" s="916"/>
      <c r="BR29" s="916"/>
      <c r="BS29" s="916"/>
      <c r="BT29" s="916"/>
      <c r="BU29" s="916"/>
      <c r="BV29" s="916"/>
      <c r="BW29" s="916"/>
      <c r="BX29" s="916"/>
    </row>
    <row r="30" spans="1:76" s="845" customFormat="1" ht="18.75" customHeight="1">
      <c r="A30" s="1057" t="s">
        <v>387</v>
      </c>
      <c r="B30" s="855" t="s">
        <v>388</v>
      </c>
      <c r="C30" s="874" t="s">
        <v>1123</v>
      </c>
      <c r="D30" s="874" t="s">
        <v>1123</v>
      </c>
      <c r="E30" s="875">
        <v>15</v>
      </c>
      <c r="F30" s="858">
        <v>2184</v>
      </c>
      <c r="G30" s="858">
        <v>0</v>
      </c>
      <c r="H30" s="858">
        <v>0</v>
      </c>
      <c r="I30" s="858">
        <v>0</v>
      </c>
      <c r="J30" s="858">
        <v>0</v>
      </c>
      <c r="K30" s="858">
        <v>0</v>
      </c>
      <c r="L30" s="858">
        <v>0</v>
      </c>
      <c r="M30" s="858">
        <v>0</v>
      </c>
      <c r="N30" s="858">
        <f t="shared" si="1"/>
        <v>2184</v>
      </c>
      <c r="O30" s="920"/>
      <c r="P30" s="920"/>
      <c r="Q30" s="920"/>
      <c r="R30" s="947"/>
      <c r="S30" s="916"/>
      <c r="T30" s="916"/>
      <c r="U30" s="916"/>
      <c r="V30" s="916"/>
      <c r="W30" s="916"/>
      <c r="X30" s="916"/>
      <c r="Y30" s="916"/>
      <c r="Z30" s="916"/>
      <c r="AA30" s="916"/>
      <c r="AB30" s="916"/>
      <c r="AC30" s="916"/>
      <c r="AD30" s="916"/>
      <c r="AE30" s="916"/>
      <c r="AF30" s="916"/>
      <c r="AG30" s="916"/>
      <c r="AH30" s="916"/>
      <c r="AI30" s="916"/>
      <c r="AJ30" s="916"/>
      <c r="AK30" s="916"/>
      <c r="AL30" s="916"/>
      <c r="AM30" s="916"/>
      <c r="AN30" s="916"/>
      <c r="AO30" s="916"/>
      <c r="AP30" s="916"/>
      <c r="AQ30" s="916"/>
      <c r="AR30" s="916"/>
      <c r="AS30" s="916"/>
      <c r="AT30" s="916"/>
      <c r="AU30" s="916"/>
      <c r="AV30" s="916"/>
      <c r="AW30" s="916"/>
      <c r="AX30" s="916"/>
      <c r="AY30" s="916"/>
      <c r="AZ30" s="916"/>
      <c r="BA30" s="916"/>
      <c r="BB30" s="916"/>
      <c r="BC30" s="916"/>
      <c r="BD30" s="916"/>
      <c r="BE30" s="916"/>
      <c r="BF30" s="916"/>
      <c r="BG30" s="916"/>
      <c r="BH30" s="916"/>
      <c r="BI30" s="916"/>
      <c r="BJ30" s="916"/>
      <c r="BK30" s="916"/>
      <c r="BL30" s="916"/>
      <c r="BM30" s="916"/>
      <c r="BN30" s="916"/>
      <c r="BO30" s="916"/>
      <c r="BP30" s="916"/>
      <c r="BQ30" s="916"/>
      <c r="BR30" s="916"/>
      <c r="BS30" s="916"/>
      <c r="BT30" s="916"/>
      <c r="BU30" s="916"/>
      <c r="BV30" s="916"/>
      <c r="BW30" s="916"/>
      <c r="BX30" s="916"/>
    </row>
    <row r="31" spans="1:76" s="845" customFormat="1" ht="18.75" customHeight="1">
      <c r="A31" s="1057" t="s">
        <v>390</v>
      </c>
      <c r="B31" s="855" t="s">
        <v>391</v>
      </c>
      <c r="C31" s="874" t="s">
        <v>1123</v>
      </c>
      <c r="D31" s="874" t="s">
        <v>1123</v>
      </c>
      <c r="E31" s="875">
        <v>15</v>
      </c>
      <c r="F31" s="858">
        <v>890</v>
      </c>
      <c r="G31" s="858">
        <v>0</v>
      </c>
      <c r="H31" s="858">
        <v>0</v>
      </c>
      <c r="I31" s="858">
        <v>0</v>
      </c>
      <c r="J31" s="858">
        <v>0</v>
      </c>
      <c r="K31" s="858">
        <v>0</v>
      </c>
      <c r="L31" s="858">
        <v>0</v>
      </c>
      <c r="M31" s="858">
        <v>0</v>
      </c>
      <c r="N31" s="858">
        <f t="shared" si="1"/>
        <v>890</v>
      </c>
      <c r="O31" s="920"/>
      <c r="P31" s="920"/>
      <c r="Q31" s="920"/>
      <c r="R31" s="947"/>
      <c r="S31" s="916"/>
      <c r="T31" s="916"/>
      <c r="U31" s="916"/>
      <c r="V31" s="916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16"/>
      <c r="AK31" s="916"/>
      <c r="AL31" s="916"/>
      <c r="AM31" s="916"/>
      <c r="AN31" s="916"/>
      <c r="AO31" s="916"/>
      <c r="AP31" s="916"/>
      <c r="AQ31" s="916"/>
      <c r="AR31" s="916"/>
      <c r="AS31" s="916"/>
      <c r="AT31" s="916"/>
      <c r="AU31" s="916"/>
      <c r="AV31" s="916"/>
      <c r="AW31" s="916"/>
      <c r="AX31" s="916"/>
      <c r="AY31" s="916"/>
      <c r="AZ31" s="916"/>
      <c r="BA31" s="916"/>
      <c r="BB31" s="916"/>
      <c r="BC31" s="916"/>
      <c r="BD31" s="916"/>
      <c r="BE31" s="916"/>
      <c r="BF31" s="916"/>
      <c r="BG31" s="916"/>
      <c r="BH31" s="916"/>
      <c r="BI31" s="916"/>
      <c r="BJ31" s="916"/>
      <c r="BK31" s="916"/>
      <c r="BL31" s="916"/>
      <c r="BM31" s="916"/>
      <c r="BN31" s="916"/>
      <c r="BO31" s="916"/>
      <c r="BP31" s="916"/>
      <c r="BQ31" s="916"/>
      <c r="BR31" s="916"/>
      <c r="BS31" s="916"/>
      <c r="BT31" s="916"/>
      <c r="BU31" s="916"/>
      <c r="BV31" s="916"/>
      <c r="BW31" s="916"/>
      <c r="BX31" s="916"/>
    </row>
    <row r="32" spans="1:76" s="845" customFormat="1" ht="18.75" customHeight="1">
      <c r="A32" s="1057" t="s">
        <v>393</v>
      </c>
      <c r="B32" s="855" t="s">
        <v>394</v>
      </c>
      <c r="C32" s="874" t="s">
        <v>1123</v>
      </c>
      <c r="D32" s="874" t="s">
        <v>1123</v>
      </c>
      <c r="E32" s="875">
        <v>15</v>
      </c>
      <c r="F32" s="858">
        <v>1160</v>
      </c>
      <c r="G32" s="858">
        <v>0</v>
      </c>
      <c r="H32" s="858">
        <v>0</v>
      </c>
      <c r="I32" s="858">
        <v>0</v>
      </c>
      <c r="J32" s="858">
        <v>0</v>
      </c>
      <c r="K32" s="858">
        <v>0</v>
      </c>
      <c r="L32" s="858">
        <v>0</v>
      </c>
      <c r="M32" s="858">
        <v>0</v>
      </c>
      <c r="N32" s="858">
        <f t="shared" si="1"/>
        <v>1160</v>
      </c>
      <c r="O32" s="920"/>
      <c r="P32" s="920"/>
      <c r="Q32" s="920"/>
      <c r="R32" s="947"/>
      <c r="S32" s="916"/>
      <c r="T32" s="916"/>
      <c r="U32" s="916"/>
      <c r="V32" s="916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6"/>
      <c r="AL32" s="916"/>
      <c r="AM32" s="916"/>
      <c r="AN32" s="916"/>
      <c r="AO32" s="916"/>
      <c r="AP32" s="916"/>
      <c r="AQ32" s="916"/>
      <c r="AR32" s="916"/>
      <c r="AS32" s="916"/>
      <c r="AT32" s="916"/>
      <c r="AU32" s="916"/>
      <c r="AV32" s="916"/>
      <c r="AW32" s="916"/>
      <c r="AX32" s="916"/>
      <c r="AY32" s="916"/>
      <c r="AZ32" s="916"/>
      <c r="BA32" s="916"/>
      <c r="BB32" s="916"/>
      <c r="BC32" s="916"/>
      <c r="BD32" s="916"/>
      <c r="BE32" s="916"/>
      <c r="BF32" s="916"/>
      <c r="BG32" s="916"/>
      <c r="BH32" s="916"/>
      <c r="BI32" s="916"/>
      <c r="BJ32" s="916"/>
      <c r="BK32" s="916"/>
      <c r="BL32" s="916"/>
      <c r="BM32" s="916"/>
      <c r="BN32" s="916"/>
      <c r="BO32" s="916"/>
      <c r="BP32" s="916"/>
      <c r="BQ32" s="916"/>
      <c r="BR32" s="916"/>
      <c r="BS32" s="916"/>
      <c r="BT32" s="916"/>
      <c r="BU32" s="916"/>
      <c r="BV32" s="916"/>
      <c r="BW32" s="916"/>
      <c r="BX32" s="916"/>
    </row>
    <row r="33" spans="1:76" s="845" customFormat="1" ht="18.75" customHeight="1">
      <c r="A33" s="1058" t="s">
        <v>559</v>
      </c>
      <c r="B33" s="855" t="s">
        <v>560</v>
      </c>
      <c r="C33" s="874" t="s">
        <v>1123</v>
      </c>
      <c r="D33" s="874" t="s">
        <v>1123</v>
      </c>
      <c r="E33" s="875">
        <v>15</v>
      </c>
      <c r="F33" s="858">
        <v>2555</v>
      </c>
      <c r="G33" s="858">
        <v>0</v>
      </c>
      <c r="H33" s="858">
        <v>0</v>
      </c>
      <c r="I33" s="858">
        <v>0</v>
      </c>
      <c r="J33" s="858">
        <v>0</v>
      </c>
      <c r="K33" s="858">
        <v>0</v>
      </c>
      <c r="L33" s="858">
        <v>500</v>
      </c>
      <c r="M33" s="858">
        <v>0</v>
      </c>
      <c r="N33" s="858">
        <f t="shared" si="1"/>
        <v>2055</v>
      </c>
      <c r="O33" s="920"/>
      <c r="P33" s="920"/>
      <c r="Q33" s="920"/>
      <c r="R33" s="947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916"/>
      <c r="AF33" s="916"/>
      <c r="AG33" s="916"/>
      <c r="AH33" s="916"/>
      <c r="AI33" s="916"/>
      <c r="AJ33" s="916"/>
      <c r="AK33" s="916"/>
      <c r="AL33" s="916"/>
      <c r="AM33" s="916"/>
      <c r="AN33" s="916"/>
      <c r="AO33" s="916"/>
      <c r="AP33" s="916"/>
      <c r="AQ33" s="916"/>
      <c r="AR33" s="916"/>
      <c r="AS33" s="916"/>
      <c r="AT33" s="916"/>
      <c r="AU33" s="916"/>
      <c r="AV33" s="916"/>
      <c r="AW33" s="916"/>
      <c r="AX33" s="916"/>
      <c r="AY33" s="916"/>
      <c r="AZ33" s="916"/>
      <c r="BA33" s="916"/>
      <c r="BB33" s="916"/>
      <c r="BC33" s="916"/>
      <c r="BD33" s="916"/>
      <c r="BE33" s="916"/>
      <c r="BF33" s="916"/>
      <c r="BG33" s="916"/>
      <c r="BH33" s="916"/>
      <c r="BI33" s="916"/>
      <c r="BJ33" s="916"/>
      <c r="BK33" s="916"/>
      <c r="BL33" s="916"/>
      <c r="BM33" s="916"/>
      <c r="BN33" s="916"/>
      <c r="BO33" s="916"/>
      <c r="BP33" s="916"/>
      <c r="BQ33" s="916"/>
      <c r="BR33" s="916"/>
      <c r="BS33" s="916"/>
      <c r="BT33" s="916"/>
      <c r="BU33" s="916"/>
      <c r="BV33" s="916"/>
      <c r="BW33" s="916"/>
      <c r="BX33" s="916"/>
    </row>
    <row r="34" spans="1:76" s="845" customFormat="1" ht="18.75" customHeight="1">
      <c r="A34" s="1058" t="s">
        <v>607</v>
      </c>
      <c r="B34" s="855" t="s">
        <v>46</v>
      </c>
      <c r="C34" s="874" t="s">
        <v>1123</v>
      </c>
      <c r="D34" s="874" t="s">
        <v>1123</v>
      </c>
      <c r="E34" s="875">
        <v>15</v>
      </c>
      <c r="F34" s="858">
        <v>2322</v>
      </c>
      <c r="G34" s="858">
        <v>0</v>
      </c>
      <c r="H34" s="858">
        <v>0</v>
      </c>
      <c r="I34" s="858">
        <v>0</v>
      </c>
      <c r="J34" s="858">
        <v>0</v>
      </c>
      <c r="K34" s="858">
        <v>0</v>
      </c>
      <c r="L34" s="858">
        <v>0</v>
      </c>
      <c r="M34" s="858">
        <v>0</v>
      </c>
      <c r="N34" s="858">
        <f t="shared" si="1"/>
        <v>2322</v>
      </c>
      <c r="O34" s="920"/>
      <c r="P34" s="920"/>
      <c r="Q34" s="920"/>
      <c r="R34" s="947"/>
      <c r="S34" s="916"/>
      <c r="T34" s="916"/>
      <c r="U34" s="916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16"/>
      <c r="AH34" s="916"/>
      <c r="AI34" s="916"/>
      <c r="AJ34" s="916"/>
      <c r="AK34" s="916"/>
      <c r="AL34" s="916"/>
      <c r="AM34" s="916"/>
      <c r="AN34" s="916"/>
      <c r="AO34" s="916"/>
      <c r="AP34" s="916"/>
      <c r="AQ34" s="916"/>
      <c r="AR34" s="916"/>
      <c r="AS34" s="916"/>
      <c r="AT34" s="916"/>
      <c r="AU34" s="916"/>
      <c r="AV34" s="916"/>
      <c r="AW34" s="916"/>
      <c r="AX34" s="916"/>
      <c r="AY34" s="916"/>
      <c r="AZ34" s="916"/>
      <c r="BA34" s="916"/>
      <c r="BB34" s="916"/>
      <c r="BC34" s="916"/>
      <c r="BD34" s="916"/>
      <c r="BE34" s="916"/>
      <c r="BF34" s="916"/>
      <c r="BG34" s="916"/>
      <c r="BH34" s="916"/>
      <c r="BI34" s="916"/>
      <c r="BJ34" s="916"/>
      <c r="BK34" s="916"/>
      <c r="BL34" s="916"/>
      <c r="BM34" s="916"/>
      <c r="BN34" s="916"/>
      <c r="BO34" s="916"/>
      <c r="BP34" s="916"/>
      <c r="BQ34" s="916"/>
      <c r="BR34" s="916"/>
      <c r="BS34" s="916"/>
      <c r="BT34" s="916"/>
      <c r="BU34" s="916"/>
      <c r="BV34" s="916"/>
      <c r="BW34" s="916"/>
      <c r="BX34" s="916"/>
    </row>
    <row r="35" spans="1:76" s="845" customFormat="1" ht="18.75" customHeight="1">
      <c r="A35" s="1058" t="s">
        <v>608</v>
      </c>
      <c r="B35" s="855" t="s">
        <v>598</v>
      </c>
      <c r="C35" s="874" t="s">
        <v>1123</v>
      </c>
      <c r="D35" s="874" t="s">
        <v>1123</v>
      </c>
      <c r="E35" s="875">
        <v>15</v>
      </c>
      <c r="F35" s="858">
        <v>2580</v>
      </c>
      <c r="G35" s="858">
        <v>0</v>
      </c>
      <c r="H35" s="858">
        <v>0</v>
      </c>
      <c r="I35" s="858">
        <v>0</v>
      </c>
      <c r="J35" s="858">
        <v>0</v>
      </c>
      <c r="K35" s="858">
        <v>0</v>
      </c>
      <c r="L35" s="858">
        <v>0</v>
      </c>
      <c r="M35" s="858">
        <v>0</v>
      </c>
      <c r="N35" s="858">
        <f t="shared" si="1"/>
        <v>2580</v>
      </c>
      <c r="O35" s="920"/>
      <c r="P35" s="920"/>
      <c r="Q35" s="920"/>
      <c r="R35" s="947"/>
      <c r="S35" s="916"/>
      <c r="T35" s="916"/>
      <c r="U35" s="916"/>
      <c r="V35" s="916"/>
      <c r="W35" s="916"/>
      <c r="X35" s="916"/>
      <c r="Y35" s="916"/>
      <c r="Z35" s="916"/>
      <c r="AA35" s="916"/>
      <c r="AB35" s="916"/>
      <c r="AC35" s="916"/>
      <c r="AD35" s="916"/>
      <c r="AE35" s="916"/>
      <c r="AF35" s="916"/>
      <c r="AG35" s="916"/>
      <c r="AH35" s="916"/>
      <c r="AI35" s="916"/>
      <c r="AJ35" s="916"/>
      <c r="AK35" s="916"/>
      <c r="AL35" s="916"/>
      <c r="AM35" s="916"/>
      <c r="AN35" s="916"/>
      <c r="AO35" s="916"/>
      <c r="AP35" s="916"/>
      <c r="AQ35" s="916"/>
      <c r="AR35" s="916"/>
      <c r="AS35" s="916"/>
      <c r="AT35" s="916"/>
      <c r="AU35" s="916"/>
      <c r="AV35" s="916"/>
      <c r="AW35" s="916"/>
      <c r="AX35" s="916"/>
      <c r="AY35" s="916"/>
      <c r="AZ35" s="916"/>
      <c r="BA35" s="916"/>
      <c r="BB35" s="916"/>
      <c r="BC35" s="916"/>
      <c r="BD35" s="916"/>
      <c r="BE35" s="916"/>
      <c r="BF35" s="916"/>
      <c r="BG35" s="916"/>
      <c r="BH35" s="916"/>
      <c r="BI35" s="916"/>
      <c r="BJ35" s="916"/>
      <c r="BK35" s="916"/>
      <c r="BL35" s="916"/>
      <c r="BM35" s="916"/>
      <c r="BN35" s="916"/>
      <c r="BO35" s="916"/>
      <c r="BP35" s="916"/>
      <c r="BQ35" s="916"/>
      <c r="BR35" s="916"/>
      <c r="BS35" s="916"/>
      <c r="BT35" s="916"/>
      <c r="BU35" s="916"/>
      <c r="BV35" s="916"/>
      <c r="BW35" s="916"/>
      <c r="BX35" s="916"/>
    </row>
    <row r="36" spans="1:76" s="845" customFormat="1" ht="18.75" customHeight="1">
      <c r="A36" s="1058" t="s">
        <v>609</v>
      </c>
      <c r="B36" s="855" t="s">
        <v>600</v>
      </c>
      <c r="C36" s="874" t="s">
        <v>1123</v>
      </c>
      <c r="D36" s="874" t="s">
        <v>1123</v>
      </c>
      <c r="E36" s="875">
        <v>15</v>
      </c>
      <c r="F36" s="858">
        <v>1805</v>
      </c>
      <c r="G36" s="858">
        <v>0</v>
      </c>
      <c r="H36" s="858">
        <v>0</v>
      </c>
      <c r="I36" s="858">
        <v>0</v>
      </c>
      <c r="J36" s="858">
        <v>0</v>
      </c>
      <c r="K36" s="858">
        <v>0</v>
      </c>
      <c r="L36" s="858">
        <v>0</v>
      </c>
      <c r="M36" s="858">
        <v>0</v>
      </c>
      <c r="N36" s="858">
        <f t="shared" si="1"/>
        <v>1805</v>
      </c>
      <c r="O36" s="920"/>
      <c r="P36" s="920"/>
      <c r="Q36" s="920"/>
      <c r="R36" s="947"/>
      <c r="S36" s="916"/>
      <c r="T36" s="916"/>
      <c r="U36" s="916"/>
      <c r="V36" s="916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916"/>
      <c r="AI36" s="916"/>
      <c r="AJ36" s="916"/>
      <c r="AK36" s="916"/>
      <c r="AL36" s="916"/>
      <c r="AM36" s="916"/>
      <c r="AN36" s="916"/>
      <c r="AO36" s="916"/>
      <c r="AP36" s="916"/>
      <c r="AQ36" s="916"/>
      <c r="AR36" s="916"/>
      <c r="AS36" s="916"/>
      <c r="AT36" s="916"/>
      <c r="AU36" s="916"/>
      <c r="AV36" s="916"/>
      <c r="AW36" s="916"/>
      <c r="AX36" s="916"/>
      <c r="AY36" s="916"/>
      <c r="AZ36" s="916"/>
      <c r="BA36" s="916"/>
      <c r="BB36" s="916"/>
      <c r="BC36" s="916"/>
      <c r="BD36" s="916"/>
      <c r="BE36" s="916"/>
      <c r="BF36" s="916"/>
      <c r="BG36" s="916"/>
      <c r="BH36" s="916"/>
      <c r="BI36" s="916"/>
      <c r="BJ36" s="916"/>
      <c r="BK36" s="916"/>
      <c r="BL36" s="916"/>
      <c r="BM36" s="916"/>
      <c r="BN36" s="916"/>
      <c r="BO36" s="916"/>
      <c r="BP36" s="916"/>
      <c r="BQ36" s="916"/>
      <c r="BR36" s="916"/>
      <c r="BS36" s="916"/>
      <c r="BT36" s="916"/>
      <c r="BU36" s="916"/>
      <c r="BV36" s="916"/>
      <c r="BW36" s="916"/>
      <c r="BX36" s="916"/>
    </row>
    <row r="37" spans="1:76" s="845" customFormat="1" ht="18.75" customHeight="1">
      <c r="A37" s="1058" t="s">
        <v>610</v>
      </c>
      <c r="B37" s="855" t="s">
        <v>156</v>
      </c>
      <c r="C37" s="874" t="s">
        <v>1123</v>
      </c>
      <c r="D37" s="874" t="s">
        <v>1123</v>
      </c>
      <c r="E37" s="875">
        <v>15</v>
      </c>
      <c r="F37" s="858">
        <v>2185</v>
      </c>
      <c r="G37" s="858">
        <v>0</v>
      </c>
      <c r="H37" s="858">
        <v>0</v>
      </c>
      <c r="I37" s="858">
        <v>0</v>
      </c>
      <c r="J37" s="858">
        <v>0</v>
      </c>
      <c r="K37" s="858">
        <v>0</v>
      </c>
      <c r="L37" s="858">
        <v>0</v>
      </c>
      <c r="M37" s="858">
        <v>0</v>
      </c>
      <c r="N37" s="858">
        <f t="shared" si="1"/>
        <v>2185</v>
      </c>
      <c r="O37" s="920"/>
      <c r="P37" s="920"/>
      <c r="Q37" s="920"/>
      <c r="R37" s="947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6"/>
      <c r="AH37" s="916"/>
      <c r="AI37" s="916"/>
      <c r="AJ37" s="916"/>
      <c r="AK37" s="916"/>
      <c r="AL37" s="916"/>
      <c r="AM37" s="916"/>
      <c r="AN37" s="916"/>
      <c r="AO37" s="916"/>
      <c r="AP37" s="916"/>
      <c r="AQ37" s="916"/>
      <c r="AR37" s="916"/>
      <c r="AS37" s="916"/>
      <c r="AT37" s="916"/>
      <c r="AU37" s="916"/>
      <c r="AV37" s="916"/>
      <c r="AW37" s="916"/>
      <c r="AX37" s="916"/>
      <c r="AY37" s="916"/>
      <c r="AZ37" s="916"/>
      <c r="BA37" s="916"/>
      <c r="BB37" s="916"/>
      <c r="BC37" s="916"/>
      <c r="BD37" s="916"/>
      <c r="BE37" s="916"/>
      <c r="BF37" s="916"/>
      <c r="BG37" s="916"/>
      <c r="BH37" s="916"/>
      <c r="BI37" s="916"/>
      <c r="BJ37" s="916"/>
      <c r="BK37" s="916"/>
      <c r="BL37" s="916"/>
      <c r="BM37" s="916"/>
      <c r="BN37" s="916"/>
      <c r="BO37" s="916"/>
      <c r="BP37" s="916"/>
      <c r="BQ37" s="916"/>
      <c r="BR37" s="916"/>
      <c r="BS37" s="916"/>
      <c r="BT37" s="916"/>
      <c r="BU37" s="916"/>
      <c r="BV37" s="916"/>
      <c r="BW37" s="916"/>
      <c r="BX37" s="916"/>
    </row>
    <row r="38" spans="1:76" s="845" customFormat="1" ht="18.75" customHeight="1">
      <c r="A38" s="1058" t="s">
        <v>611</v>
      </c>
      <c r="B38" s="855" t="s">
        <v>603</v>
      </c>
      <c r="C38" s="874" t="s">
        <v>1123</v>
      </c>
      <c r="D38" s="874" t="s">
        <v>1123</v>
      </c>
      <c r="E38" s="875">
        <v>15</v>
      </c>
      <c r="F38" s="858">
        <v>1880</v>
      </c>
      <c r="G38" s="858">
        <v>0</v>
      </c>
      <c r="H38" s="858">
        <v>0</v>
      </c>
      <c r="I38" s="858">
        <v>0</v>
      </c>
      <c r="J38" s="858">
        <v>0</v>
      </c>
      <c r="K38" s="858">
        <v>0</v>
      </c>
      <c r="L38" s="858">
        <v>0</v>
      </c>
      <c r="M38" s="858">
        <v>0</v>
      </c>
      <c r="N38" s="858">
        <f t="shared" si="1"/>
        <v>1880</v>
      </c>
      <c r="O38" s="920"/>
      <c r="P38" s="920"/>
      <c r="Q38" s="920"/>
      <c r="R38" s="947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916"/>
      <c r="AE38" s="916"/>
      <c r="AF38" s="916"/>
      <c r="AG38" s="916"/>
      <c r="AH38" s="916"/>
      <c r="AI38" s="916"/>
      <c r="AJ38" s="916"/>
      <c r="AK38" s="916"/>
      <c r="AL38" s="916"/>
      <c r="AM38" s="916"/>
      <c r="AN38" s="916"/>
      <c r="AO38" s="916"/>
      <c r="AP38" s="916"/>
      <c r="AQ38" s="916"/>
      <c r="AR38" s="916"/>
      <c r="AS38" s="916"/>
      <c r="AT38" s="916"/>
      <c r="AU38" s="916"/>
      <c r="AV38" s="916"/>
      <c r="AW38" s="916"/>
      <c r="AX38" s="916"/>
      <c r="AY38" s="916"/>
      <c r="AZ38" s="916"/>
      <c r="BA38" s="916"/>
      <c r="BB38" s="916"/>
      <c r="BC38" s="916"/>
      <c r="BD38" s="916"/>
      <c r="BE38" s="916"/>
      <c r="BF38" s="916"/>
      <c r="BG38" s="916"/>
      <c r="BH38" s="916"/>
      <c r="BI38" s="916"/>
      <c r="BJ38" s="916"/>
      <c r="BK38" s="916"/>
      <c r="BL38" s="916"/>
      <c r="BM38" s="916"/>
      <c r="BN38" s="916"/>
      <c r="BO38" s="916"/>
      <c r="BP38" s="916"/>
      <c r="BQ38" s="916"/>
      <c r="BR38" s="916"/>
      <c r="BS38" s="916"/>
      <c r="BT38" s="916"/>
      <c r="BU38" s="916"/>
      <c r="BV38" s="916"/>
      <c r="BW38" s="916"/>
      <c r="BX38" s="916"/>
    </row>
    <row r="39" spans="1:76" s="845" customFormat="1" ht="18.75" customHeight="1">
      <c r="A39" s="1058" t="s">
        <v>612</v>
      </c>
      <c r="B39" s="855" t="s">
        <v>605</v>
      </c>
      <c r="C39" s="874" t="s">
        <v>1123</v>
      </c>
      <c r="D39" s="874" t="s">
        <v>1123</v>
      </c>
      <c r="E39" s="875">
        <v>15</v>
      </c>
      <c r="F39" s="858">
        <v>3585</v>
      </c>
      <c r="G39" s="858">
        <v>0</v>
      </c>
      <c r="H39" s="858">
        <v>0</v>
      </c>
      <c r="I39" s="858">
        <v>0</v>
      </c>
      <c r="J39" s="858">
        <v>0</v>
      </c>
      <c r="K39" s="858">
        <v>0</v>
      </c>
      <c r="L39" s="858">
        <v>0</v>
      </c>
      <c r="M39" s="858">
        <v>0</v>
      </c>
      <c r="N39" s="858">
        <f t="shared" si="1"/>
        <v>3585</v>
      </c>
      <c r="O39" s="920"/>
      <c r="P39" s="920"/>
      <c r="Q39" s="922"/>
      <c r="R39" s="947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  <c r="AG39" s="916"/>
      <c r="AH39" s="916"/>
      <c r="AI39" s="916"/>
      <c r="AJ39" s="916"/>
      <c r="AK39" s="916"/>
      <c r="AL39" s="916"/>
      <c r="AM39" s="916"/>
      <c r="AN39" s="916"/>
      <c r="AO39" s="916"/>
      <c r="AP39" s="916"/>
      <c r="AQ39" s="916"/>
      <c r="AR39" s="916"/>
      <c r="AS39" s="916"/>
      <c r="AT39" s="916"/>
      <c r="AU39" s="916"/>
      <c r="AV39" s="916"/>
      <c r="AW39" s="916"/>
      <c r="AX39" s="916"/>
      <c r="AY39" s="916"/>
      <c r="AZ39" s="916"/>
      <c r="BA39" s="916"/>
      <c r="BB39" s="916"/>
      <c r="BC39" s="916"/>
      <c r="BD39" s="916"/>
      <c r="BE39" s="916"/>
      <c r="BF39" s="916"/>
      <c r="BG39" s="916"/>
      <c r="BH39" s="916"/>
      <c r="BI39" s="916"/>
      <c r="BJ39" s="916"/>
      <c r="BK39" s="916"/>
      <c r="BL39" s="916"/>
      <c r="BM39" s="916"/>
      <c r="BN39" s="916"/>
      <c r="BO39" s="916"/>
      <c r="BP39" s="916"/>
      <c r="BQ39" s="916"/>
      <c r="BR39" s="916"/>
      <c r="BS39" s="916"/>
      <c r="BT39" s="916"/>
      <c r="BU39" s="916"/>
      <c r="BV39" s="916"/>
      <c r="BW39" s="916"/>
      <c r="BX39" s="916"/>
    </row>
    <row r="40" spans="1:17" s="834" customFormat="1" ht="18.75" customHeight="1">
      <c r="A40" s="1058" t="s">
        <v>1259</v>
      </c>
      <c r="B40" s="855" t="s">
        <v>300</v>
      </c>
      <c r="C40" s="874" t="s">
        <v>1123</v>
      </c>
      <c r="D40" s="874" t="s">
        <v>1123</v>
      </c>
      <c r="E40" s="875">
        <v>15</v>
      </c>
      <c r="F40" s="859">
        <v>2585</v>
      </c>
      <c r="G40" s="859">
        <v>0</v>
      </c>
      <c r="H40" s="859">
        <v>0</v>
      </c>
      <c r="I40" s="859">
        <v>0</v>
      </c>
      <c r="J40" s="859">
        <v>0</v>
      </c>
      <c r="K40" s="859">
        <v>0</v>
      </c>
      <c r="L40" s="859">
        <v>0</v>
      </c>
      <c r="M40" s="859">
        <v>0</v>
      </c>
      <c r="N40" s="858">
        <f t="shared" si="1"/>
        <v>2585</v>
      </c>
      <c r="O40" s="920"/>
      <c r="P40" s="920"/>
      <c r="Q40" s="920"/>
    </row>
    <row r="41" spans="1:17" s="834" customFormat="1" ht="18.75" customHeight="1">
      <c r="A41" s="1058" t="s">
        <v>1372</v>
      </c>
      <c r="B41" s="896" t="s">
        <v>993</v>
      </c>
      <c r="C41" s="855" t="s">
        <v>1123</v>
      </c>
      <c r="D41" s="957" t="s">
        <v>1123</v>
      </c>
      <c r="E41" s="962">
        <v>15</v>
      </c>
      <c r="F41" s="963">
        <v>1513</v>
      </c>
      <c r="G41" s="963">
        <v>0</v>
      </c>
      <c r="H41" s="963">
        <f>'BASE Y CONFIANZA'!H134</f>
        <v>0</v>
      </c>
      <c r="I41" s="963">
        <f>'BASE Y CONFIANZA'!I134</f>
        <v>0</v>
      </c>
      <c r="J41" s="963">
        <v>0</v>
      </c>
      <c r="K41" s="963">
        <f>'BASE Y CONFIANZA'!K134</f>
        <v>0</v>
      </c>
      <c r="L41" s="963">
        <f>'BASE Y CONFIANZA'!L134</f>
        <v>0</v>
      </c>
      <c r="M41" s="963">
        <f>'BASE Y CONFIANZA'!M134</f>
        <v>0</v>
      </c>
      <c r="N41" s="858">
        <f t="shared" si="1"/>
        <v>1513</v>
      </c>
      <c r="O41" s="920"/>
      <c r="P41" s="920"/>
      <c r="Q41" s="920"/>
    </row>
    <row r="42" spans="1:76" s="839" customFormat="1" ht="18.75" customHeight="1">
      <c r="A42" s="1058" t="s">
        <v>1232</v>
      </c>
      <c r="B42" s="855" t="s">
        <v>1225</v>
      </c>
      <c r="C42" s="874" t="s">
        <v>1123</v>
      </c>
      <c r="D42" s="874" t="s">
        <v>1123</v>
      </c>
      <c r="E42" s="875">
        <v>15</v>
      </c>
      <c r="F42" s="858">
        <v>3982</v>
      </c>
      <c r="G42" s="858">
        <v>0</v>
      </c>
      <c r="H42" s="858">
        <v>0</v>
      </c>
      <c r="I42" s="858">
        <v>0</v>
      </c>
      <c r="J42" s="858">
        <v>0</v>
      </c>
      <c r="K42" s="858">
        <v>0</v>
      </c>
      <c r="L42" s="858">
        <v>0</v>
      </c>
      <c r="M42" s="858">
        <v>0</v>
      </c>
      <c r="N42" s="858">
        <f t="shared" si="1"/>
        <v>3982</v>
      </c>
      <c r="O42" s="920"/>
      <c r="P42" s="920"/>
      <c r="Q42" s="922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</row>
    <row r="43" spans="1:76" s="839" customFormat="1" ht="18.75" customHeight="1">
      <c r="A43" s="1058" t="s">
        <v>1233</v>
      </c>
      <c r="B43" s="855" t="s">
        <v>1227</v>
      </c>
      <c r="C43" s="874" t="s">
        <v>1123</v>
      </c>
      <c r="D43" s="874" t="s">
        <v>1123</v>
      </c>
      <c r="E43" s="875">
        <v>15</v>
      </c>
      <c r="F43" s="858">
        <v>3170</v>
      </c>
      <c r="G43" s="858">
        <v>0</v>
      </c>
      <c r="H43" s="858">
        <v>0</v>
      </c>
      <c r="I43" s="858">
        <v>0</v>
      </c>
      <c r="J43" s="858">
        <v>0</v>
      </c>
      <c r="K43" s="858">
        <v>0</v>
      </c>
      <c r="L43" s="858">
        <v>0</v>
      </c>
      <c r="M43" s="858">
        <v>0</v>
      </c>
      <c r="N43" s="858">
        <f t="shared" si="1"/>
        <v>3170</v>
      </c>
      <c r="O43" s="920"/>
      <c r="P43" s="920"/>
      <c r="Q43" s="922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</row>
    <row r="44" spans="1:17" s="834" customFormat="1" ht="18.75" customHeight="1">
      <c r="A44" s="860" t="s">
        <v>70</v>
      </c>
      <c r="B44" s="861"/>
      <c r="C44" s="865"/>
      <c r="D44" s="911"/>
      <c r="E44" s="866"/>
      <c r="F44" s="864">
        <f aca="true" t="shared" si="2" ref="F44:N44">SUM(F18:F43)</f>
        <v>93780</v>
      </c>
      <c r="G44" s="864">
        <f t="shared" si="2"/>
        <v>0</v>
      </c>
      <c r="H44" s="864">
        <f t="shared" si="2"/>
        <v>0</v>
      </c>
      <c r="I44" s="864">
        <f t="shared" si="2"/>
        <v>0</v>
      </c>
      <c r="J44" s="864">
        <f t="shared" si="2"/>
        <v>9592</v>
      </c>
      <c r="K44" s="864">
        <f t="shared" si="2"/>
        <v>77</v>
      </c>
      <c r="L44" s="864">
        <f t="shared" si="2"/>
        <v>500</v>
      </c>
      <c r="M44" s="864">
        <f t="shared" si="2"/>
        <v>0</v>
      </c>
      <c r="N44" s="864">
        <f t="shared" si="2"/>
        <v>83765</v>
      </c>
      <c r="O44" s="922">
        <f>SUM(N18:N20)</f>
        <v>30214</v>
      </c>
      <c r="P44" s="922">
        <f>SUM(N21:N23)</f>
        <v>13000</v>
      </c>
      <c r="Q44" s="922">
        <f>SUM(N24:N43)</f>
        <v>40551</v>
      </c>
    </row>
    <row r="45" spans="1:17" s="834" customFormat="1" ht="18.75" customHeight="1">
      <c r="A45" s="849"/>
      <c r="B45" s="850"/>
      <c r="C45" s="851" t="s">
        <v>83</v>
      </c>
      <c r="D45" s="912"/>
      <c r="E45" s="867"/>
      <c r="F45" s="868"/>
      <c r="G45" s="868"/>
      <c r="H45" s="868"/>
      <c r="I45" s="868"/>
      <c r="J45" s="868"/>
      <c r="K45" s="868"/>
      <c r="L45" s="868"/>
      <c r="M45" s="868"/>
      <c r="N45" s="868"/>
      <c r="O45" s="920"/>
      <c r="P45" s="920"/>
      <c r="Q45" s="920"/>
    </row>
    <row r="46" spans="1:17" s="834" customFormat="1" ht="18.75" customHeight="1">
      <c r="A46" s="854">
        <v>210002</v>
      </c>
      <c r="B46" s="855" t="s">
        <v>649</v>
      </c>
      <c r="C46" s="856" t="s">
        <v>1119</v>
      </c>
      <c r="D46" s="910" t="s">
        <v>84</v>
      </c>
      <c r="E46" s="878">
        <v>15</v>
      </c>
      <c r="F46" s="858">
        <v>12070</v>
      </c>
      <c r="G46" s="858">
        <v>0</v>
      </c>
      <c r="H46" s="858">
        <v>0</v>
      </c>
      <c r="I46" s="858">
        <v>0</v>
      </c>
      <c r="J46" s="858">
        <v>2070</v>
      </c>
      <c r="K46" s="858">
        <v>0</v>
      </c>
      <c r="L46" s="858">
        <v>0</v>
      </c>
      <c r="M46" s="858">
        <v>0</v>
      </c>
      <c r="N46" s="858">
        <f>F46+G46+H46+I46-J46+K46-L46-M46</f>
        <v>10000</v>
      </c>
      <c r="O46" s="922"/>
      <c r="P46" s="920"/>
      <c r="Q46" s="920"/>
    </row>
    <row r="47" spans="1:17" s="834" customFormat="1" ht="18.75" customHeight="1">
      <c r="A47" s="860" t="s">
        <v>70</v>
      </c>
      <c r="B47" s="861"/>
      <c r="C47" s="865"/>
      <c r="D47" s="862"/>
      <c r="E47" s="866"/>
      <c r="F47" s="864">
        <f aca="true" t="shared" si="3" ref="F47:L47">SUM(F46:F46)</f>
        <v>12070</v>
      </c>
      <c r="G47" s="864">
        <f t="shared" si="3"/>
        <v>0</v>
      </c>
      <c r="H47" s="864">
        <f t="shared" si="3"/>
        <v>0</v>
      </c>
      <c r="I47" s="864">
        <f t="shared" si="3"/>
        <v>0</v>
      </c>
      <c r="J47" s="864">
        <f t="shared" si="3"/>
        <v>2070</v>
      </c>
      <c r="K47" s="864">
        <f t="shared" si="3"/>
        <v>0</v>
      </c>
      <c r="L47" s="864">
        <f t="shared" si="3"/>
        <v>0</v>
      </c>
      <c r="M47" s="864">
        <f>SUM(M46:M46)</f>
        <v>0</v>
      </c>
      <c r="N47" s="864">
        <f>SUM(N46:N46)</f>
        <v>10000</v>
      </c>
      <c r="O47" s="922">
        <f>N46</f>
        <v>10000</v>
      </c>
      <c r="P47" s="922"/>
      <c r="Q47" s="920"/>
    </row>
    <row r="48" spans="1:17" s="37" customFormat="1" ht="26.25" customHeight="1">
      <c r="A48" s="849"/>
      <c r="B48" s="850"/>
      <c r="C48" s="879" t="s">
        <v>3</v>
      </c>
      <c r="D48" s="909"/>
      <c r="E48" s="880"/>
      <c r="F48" s="881"/>
      <c r="G48" s="880"/>
      <c r="H48" s="880"/>
      <c r="I48" s="880"/>
      <c r="J48" s="880"/>
      <c r="K48" s="880"/>
      <c r="L48" s="880"/>
      <c r="M48" s="880"/>
      <c r="N48" s="882"/>
      <c r="O48" s="954"/>
      <c r="P48" s="954"/>
      <c r="Q48" s="954"/>
    </row>
    <row r="49" spans="1:17" s="834" customFormat="1" ht="18.75" customHeight="1">
      <c r="A49" s="854">
        <v>300000</v>
      </c>
      <c r="B49" s="896" t="s">
        <v>1056</v>
      </c>
      <c r="C49" s="856" t="s">
        <v>1119</v>
      </c>
      <c r="D49" s="910" t="s">
        <v>408</v>
      </c>
      <c r="E49" s="857">
        <v>15</v>
      </c>
      <c r="F49" s="858">
        <f>'BASE Y CONFIANZA'!F46</f>
        <v>14325</v>
      </c>
      <c r="G49" s="858">
        <f>'BASE Y CONFIANZA'!G46</f>
        <v>0</v>
      </c>
      <c r="H49" s="858">
        <f>'BASE Y CONFIANZA'!H46</f>
        <v>0</v>
      </c>
      <c r="I49" s="858">
        <f>'BASE Y CONFIANZA'!I46</f>
        <v>0</v>
      </c>
      <c r="J49" s="858">
        <f>'BASE Y CONFIANZA'!J46</f>
        <v>2601</v>
      </c>
      <c r="K49" s="858">
        <f>'BASE Y CONFIANZA'!K46</f>
        <v>0</v>
      </c>
      <c r="L49" s="858">
        <f>'BASE Y CONFIANZA'!L46</f>
        <v>0</v>
      </c>
      <c r="M49" s="858">
        <v>0</v>
      </c>
      <c r="N49" s="858">
        <f aca="true" t="shared" si="4" ref="N49:N55">F49+G49+H49+I49-J49+K49-L49-M49</f>
        <v>11724</v>
      </c>
      <c r="O49" s="920"/>
      <c r="P49" s="920"/>
      <c r="Q49" s="920"/>
    </row>
    <row r="50" spans="1:17" s="834" customFormat="1" ht="18.75" customHeight="1">
      <c r="A50" s="854">
        <v>420002</v>
      </c>
      <c r="B50" s="855" t="s">
        <v>1192</v>
      </c>
      <c r="C50" s="883" t="s">
        <v>1119</v>
      </c>
      <c r="D50" s="910" t="s">
        <v>1194</v>
      </c>
      <c r="E50" s="857">
        <v>15</v>
      </c>
      <c r="F50" s="858">
        <f>'BASE Y CONFIANZA'!F47</f>
        <v>5662</v>
      </c>
      <c r="G50" s="858">
        <f>'BASE Y CONFIANZA'!G47</f>
        <v>0</v>
      </c>
      <c r="H50" s="858">
        <f>'BASE Y CONFIANZA'!H47</f>
        <v>0</v>
      </c>
      <c r="I50" s="858">
        <f>'BASE Y CONFIANZA'!I47</f>
        <v>0</v>
      </c>
      <c r="J50" s="858">
        <f>'BASE Y CONFIANZA'!J47</f>
        <v>662</v>
      </c>
      <c r="K50" s="858">
        <f>'BASE Y CONFIANZA'!K47</f>
        <v>0</v>
      </c>
      <c r="L50" s="858">
        <f>'BASE Y CONFIANZA'!L47</f>
        <v>0</v>
      </c>
      <c r="M50" s="858">
        <v>0</v>
      </c>
      <c r="N50" s="858">
        <f t="shared" si="4"/>
        <v>5000</v>
      </c>
      <c r="O50" s="920"/>
      <c r="P50" s="920"/>
      <c r="Q50" s="920"/>
    </row>
    <row r="51" spans="1:17" s="834" customFormat="1" ht="18.75" customHeight="1">
      <c r="A51" s="854">
        <v>35</v>
      </c>
      <c r="B51" s="855" t="s">
        <v>1211</v>
      </c>
      <c r="C51" s="883" t="s">
        <v>1121</v>
      </c>
      <c r="D51" s="910" t="s">
        <v>1208</v>
      </c>
      <c r="E51" s="857">
        <v>15</v>
      </c>
      <c r="F51" s="858">
        <f>EVENTUAL!F25</f>
        <v>2509</v>
      </c>
      <c r="G51" s="858">
        <f>EVENTUAL!G25</f>
        <v>0</v>
      </c>
      <c r="H51" s="858">
        <f>EVENTUAL!H25</f>
        <v>0</v>
      </c>
      <c r="I51" s="858">
        <f>EVENTUAL!I25</f>
        <v>0</v>
      </c>
      <c r="J51" s="858">
        <f>EVENTUAL!J25</f>
        <v>9</v>
      </c>
      <c r="K51" s="858">
        <f>EVENTUAL!K25</f>
        <v>0</v>
      </c>
      <c r="L51" s="858">
        <f>EVENTUAL!L25</f>
        <v>0</v>
      </c>
      <c r="M51" s="858">
        <v>0</v>
      </c>
      <c r="N51" s="858">
        <f t="shared" si="4"/>
        <v>2500</v>
      </c>
      <c r="O51" s="920"/>
      <c r="P51" s="920"/>
      <c r="Q51" s="920"/>
    </row>
    <row r="52" spans="1:17" s="834" customFormat="1" ht="18.75" customHeight="1">
      <c r="A52" s="854">
        <v>105</v>
      </c>
      <c r="B52" s="855" t="s">
        <v>594</v>
      </c>
      <c r="C52" s="874" t="s">
        <v>1121</v>
      </c>
      <c r="D52" s="910" t="s">
        <v>2</v>
      </c>
      <c r="E52" s="875">
        <v>15</v>
      </c>
      <c r="F52" s="858">
        <f>EVENTUAL!F26</f>
        <v>3058</v>
      </c>
      <c r="G52" s="858">
        <f>EVENTUAL!G26</f>
        <v>0</v>
      </c>
      <c r="H52" s="858">
        <f>EVENTUAL!H26</f>
        <v>0</v>
      </c>
      <c r="I52" s="858">
        <f>EVENTUAL!I26</f>
        <v>0</v>
      </c>
      <c r="J52" s="858">
        <f>EVENTUAL!J26</f>
        <v>83</v>
      </c>
      <c r="K52" s="858">
        <f>EVENTUAL!K26</f>
        <v>0</v>
      </c>
      <c r="L52" s="858">
        <f>EVENTUAL!L26</f>
        <v>0</v>
      </c>
      <c r="M52" s="859">
        <v>0</v>
      </c>
      <c r="N52" s="858">
        <f t="shared" si="4"/>
        <v>2975</v>
      </c>
      <c r="O52" s="920"/>
      <c r="P52" s="920"/>
      <c r="Q52" s="920"/>
    </row>
    <row r="53" spans="1:17" s="834" customFormat="1" ht="18.75" customHeight="1">
      <c r="A53" s="854">
        <v>236</v>
      </c>
      <c r="B53" s="855" t="s">
        <v>784</v>
      </c>
      <c r="C53" s="874" t="s">
        <v>1121</v>
      </c>
      <c r="D53" s="910" t="s">
        <v>308</v>
      </c>
      <c r="E53" s="875">
        <v>15</v>
      </c>
      <c r="F53" s="858">
        <f>EVENTUAL!F27</f>
        <v>6934</v>
      </c>
      <c r="G53" s="858">
        <f>EVENTUAL!G27</f>
        <v>0</v>
      </c>
      <c r="H53" s="858">
        <f>EVENTUAL!H27</f>
        <v>0</v>
      </c>
      <c r="I53" s="858">
        <f>EVENTUAL!I27</f>
        <v>0</v>
      </c>
      <c r="J53" s="858">
        <f>EVENTUAL!J27</f>
        <v>934</v>
      </c>
      <c r="K53" s="858">
        <f>EVENTUAL!K27</f>
        <v>0</v>
      </c>
      <c r="L53" s="858">
        <f>EVENTUAL!L27</f>
        <v>0</v>
      </c>
      <c r="M53" s="859">
        <v>0</v>
      </c>
      <c r="N53" s="858">
        <f t="shared" si="4"/>
        <v>6000</v>
      </c>
      <c r="O53" s="920"/>
      <c r="P53" s="920"/>
      <c r="Q53" s="920"/>
    </row>
    <row r="54" spans="1:17" s="834" customFormat="1" ht="18.75" customHeight="1">
      <c r="A54" s="854">
        <v>237</v>
      </c>
      <c r="B54" s="855" t="s">
        <v>785</v>
      </c>
      <c r="C54" s="874" t="s">
        <v>1121</v>
      </c>
      <c r="D54" s="910" t="s">
        <v>308</v>
      </c>
      <c r="E54" s="875">
        <v>15</v>
      </c>
      <c r="F54" s="858">
        <f>EVENTUAL!F28</f>
        <v>5153</v>
      </c>
      <c r="G54" s="858">
        <f>EVENTUAL!G28</f>
        <v>0</v>
      </c>
      <c r="H54" s="858">
        <f>EVENTUAL!H28</f>
        <v>0</v>
      </c>
      <c r="I54" s="858">
        <f>EVENTUAL!I28</f>
        <v>0</v>
      </c>
      <c r="J54" s="858">
        <f>EVENTUAL!J28</f>
        <v>553</v>
      </c>
      <c r="K54" s="858">
        <f>EVENTUAL!K28</f>
        <v>0</v>
      </c>
      <c r="L54" s="858">
        <f>EVENTUAL!L28</f>
        <v>0</v>
      </c>
      <c r="M54" s="859">
        <v>0</v>
      </c>
      <c r="N54" s="858">
        <f t="shared" si="4"/>
        <v>4600</v>
      </c>
      <c r="O54" s="920"/>
      <c r="P54" s="920"/>
      <c r="Q54" s="920"/>
    </row>
    <row r="55" spans="1:17" s="834" customFormat="1" ht="18.75" customHeight="1">
      <c r="A55" s="854">
        <v>306</v>
      </c>
      <c r="B55" s="855" t="s">
        <v>1053</v>
      </c>
      <c r="C55" s="874" t="s">
        <v>1121</v>
      </c>
      <c r="D55" s="910" t="s">
        <v>49</v>
      </c>
      <c r="E55" s="875">
        <v>15</v>
      </c>
      <c r="F55" s="858">
        <f>EVENTUAL!F29</f>
        <v>1923</v>
      </c>
      <c r="G55" s="858">
        <f>EVENTUAL!G29</f>
        <v>0</v>
      </c>
      <c r="H55" s="858">
        <f>EVENTUAL!H29</f>
        <v>0</v>
      </c>
      <c r="I55" s="858">
        <f>EVENTUAL!I29</f>
        <v>0</v>
      </c>
      <c r="J55" s="858">
        <f>EVENTUAL!J29</f>
        <v>0</v>
      </c>
      <c r="K55" s="858">
        <f>EVENTUAL!K29</f>
        <v>77</v>
      </c>
      <c r="L55" s="858">
        <f>EVENTUAL!L29</f>
        <v>0</v>
      </c>
      <c r="M55" s="859">
        <v>0</v>
      </c>
      <c r="N55" s="858">
        <f t="shared" si="4"/>
        <v>2000</v>
      </c>
      <c r="O55" s="920"/>
      <c r="P55" s="922"/>
      <c r="Q55" s="920"/>
    </row>
    <row r="56" spans="1:17" s="834" customFormat="1" ht="18.75" customHeight="1">
      <c r="A56" s="860" t="s">
        <v>70</v>
      </c>
      <c r="B56" s="861"/>
      <c r="C56" s="865"/>
      <c r="D56" s="862"/>
      <c r="E56" s="866"/>
      <c r="F56" s="864">
        <f aca="true" t="shared" si="5" ref="F56:N56">SUM(F49:F55)</f>
        <v>39564</v>
      </c>
      <c r="G56" s="864">
        <f t="shared" si="5"/>
        <v>0</v>
      </c>
      <c r="H56" s="864">
        <f t="shared" si="5"/>
        <v>0</v>
      </c>
      <c r="I56" s="864">
        <f t="shared" si="5"/>
        <v>0</v>
      </c>
      <c r="J56" s="864">
        <f t="shared" si="5"/>
        <v>4842</v>
      </c>
      <c r="K56" s="864">
        <f t="shared" si="5"/>
        <v>77</v>
      </c>
      <c r="L56" s="864">
        <f t="shared" si="5"/>
        <v>0</v>
      </c>
      <c r="M56" s="864">
        <f t="shared" si="5"/>
        <v>0</v>
      </c>
      <c r="N56" s="864">
        <f t="shared" si="5"/>
        <v>34799</v>
      </c>
      <c r="O56" s="864">
        <f>SUM(N49:N50)</f>
        <v>16724</v>
      </c>
      <c r="P56" s="864">
        <f>SUM(N51:N55)</f>
        <v>18075</v>
      </c>
      <c r="Q56" s="920"/>
    </row>
    <row r="57" spans="1:17" s="37" customFormat="1" ht="18" customHeight="1">
      <c r="A57" s="849"/>
      <c r="B57" s="850"/>
      <c r="C57" s="884" t="s">
        <v>28</v>
      </c>
      <c r="D57" s="909"/>
      <c r="E57" s="850"/>
      <c r="F57" s="885"/>
      <c r="G57" s="880"/>
      <c r="H57" s="880"/>
      <c r="I57" s="880"/>
      <c r="J57" s="880"/>
      <c r="K57" s="880"/>
      <c r="L57" s="880"/>
      <c r="M57" s="880"/>
      <c r="N57" s="880"/>
      <c r="O57" s="954"/>
      <c r="P57" s="954"/>
      <c r="Q57" s="954"/>
    </row>
    <row r="58" spans="1:17" s="834" customFormat="1" ht="18.75" customHeight="1">
      <c r="A58" s="854">
        <v>3110103</v>
      </c>
      <c r="B58" s="855" t="s">
        <v>1195</v>
      </c>
      <c r="C58" s="856" t="s">
        <v>1120</v>
      </c>
      <c r="D58" s="874" t="s">
        <v>2</v>
      </c>
      <c r="E58" s="857">
        <v>15</v>
      </c>
      <c r="F58" s="858">
        <v>1923</v>
      </c>
      <c r="G58" s="858">
        <v>0</v>
      </c>
      <c r="H58" s="858">
        <v>0</v>
      </c>
      <c r="I58" s="858">
        <v>0</v>
      </c>
      <c r="J58" s="858">
        <v>0</v>
      </c>
      <c r="K58" s="858">
        <v>77</v>
      </c>
      <c r="L58" s="858">
        <v>0</v>
      </c>
      <c r="M58" s="858">
        <v>0</v>
      </c>
      <c r="N58" s="858">
        <f aca="true" t="shared" si="6" ref="N58:N66">F58+G58+H58+I58-J58+K58-L58-M58</f>
        <v>2000</v>
      </c>
      <c r="O58" s="922"/>
      <c r="P58" s="920"/>
      <c r="Q58" s="920"/>
    </row>
    <row r="59" spans="1:17" s="834" customFormat="1" ht="18.75" customHeight="1">
      <c r="A59" s="854">
        <v>3113013</v>
      </c>
      <c r="B59" s="855" t="s">
        <v>1354</v>
      </c>
      <c r="C59" s="856" t="s">
        <v>1120</v>
      </c>
      <c r="D59" s="874" t="s">
        <v>85</v>
      </c>
      <c r="E59" s="857">
        <v>15</v>
      </c>
      <c r="F59" s="858">
        <f>'BASE Y CONFIANZA'!F63</f>
        <v>3221</v>
      </c>
      <c r="G59" s="858">
        <f>'BASE Y CONFIANZA'!G63</f>
        <v>0</v>
      </c>
      <c r="H59" s="858">
        <f>'BASE Y CONFIANZA'!H63</f>
        <v>0</v>
      </c>
      <c r="I59" s="858">
        <f>'BASE Y CONFIANZA'!I63</f>
        <v>0</v>
      </c>
      <c r="J59" s="858">
        <f>'BASE Y CONFIANZA'!J63</f>
        <v>121</v>
      </c>
      <c r="K59" s="858">
        <f>'BASE Y CONFIANZA'!K63</f>
        <v>0</v>
      </c>
      <c r="L59" s="858">
        <f>'BASE Y CONFIANZA'!L63</f>
        <v>0</v>
      </c>
      <c r="M59" s="858">
        <f>'BASE Y CONFIANZA'!M63</f>
        <v>0</v>
      </c>
      <c r="N59" s="858">
        <f t="shared" si="6"/>
        <v>3100</v>
      </c>
      <c r="O59" s="922"/>
      <c r="P59" s="920"/>
      <c r="Q59" s="920"/>
    </row>
    <row r="60" spans="1:17" s="834" customFormat="1" ht="18.75" customHeight="1">
      <c r="A60" s="854">
        <v>24</v>
      </c>
      <c r="B60" s="855" t="s">
        <v>1236</v>
      </c>
      <c r="C60" s="874" t="s">
        <v>1121</v>
      </c>
      <c r="D60" s="910" t="s">
        <v>1238</v>
      </c>
      <c r="E60" s="875">
        <v>15</v>
      </c>
      <c r="F60" s="859">
        <f>EVENTUAL!F32</f>
        <v>975</v>
      </c>
      <c r="G60" s="859">
        <f>EVENTUAL!G32</f>
        <v>0</v>
      </c>
      <c r="H60" s="859">
        <f>EVENTUAL!H32</f>
        <v>0</v>
      </c>
      <c r="I60" s="859">
        <f>EVENTUAL!I32</f>
        <v>0</v>
      </c>
      <c r="J60" s="859">
        <f>EVENTUAL!J32</f>
        <v>0</v>
      </c>
      <c r="K60" s="859">
        <f>EVENTUAL!K32</f>
        <v>149</v>
      </c>
      <c r="L60" s="859">
        <f>EVENTUAL!L32</f>
        <v>0</v>
      </c>
      <c r="M60" s="859">
        <v>0</v>
      </c>
      <c r="N60" s="858">
        <f t="shared" si="6"/>
        <v>1124</v>
      </c>
      <c r="O60" s="920"/>
      <c r="P60" s="920"/>
      <c r="Q60" s="920"/>
    </row>
    <row r="61" spans="1:17" s="834" customFormat="1" ht="18.75" customHeight="1">
      <c r="A61" s="854">
        <v>38</v>
      </c>
      <c r="B61" s="855" t="s">
        <v>1221</v>
      </c>
      <c r="C61" s="856" t="s">
        <v>1121</v>
      </c>
      <c r="D61" s="874" t="s">
        <v>1231</v>
      </c>
      <c r="E61" s="857">
        <v>15</v>
      </c>
      <c r="F61" s="859">
        <f>EVENTUAL!F33</f>
        <v>2363</v>
      </c>
      <c r="G61" s="859">
        <f>EVENTUAL!G33</f>
        <v>0</v>
      </c>
      <c r="H61" s="859">
        <f>EVENTUAL!H33</f>
        <v>0</v>
      </c>
      <c r="I61" s="859">
        <f>EVENTUAL!I33</f>
        <v>0</v>
      </c>
      <c r="J61" s="859">
        <f>EVENTUAL!J33</f>
        <v>0</v>
      </c>
      <c r="K61" s="859">
        <f>EVENTUAL!K33</f>
        <v>7</v>
      </c>
      <c r="L61" s="859">
        <f>EVENTUAL!L33</f>
        <v>0</v>
      </c>
      <c r="M61" s="859">
        <v>0</v>
      </c>
      <c r="N61" s="858">
        <f t="shared" si="6"/>
        <v>2370</v>
      </c>
      <c r="O61" s="922"/>
      <c r="P61" s="920"/>
      <c r="Q61" s="920"/>
    </row>
    <row r="62" spans="1:17" s="834" customFormat="1" ht="18.75" customHeight="1">
      <c r="A62" s="854">
        <v>60</v>
      </c>
      <c r="B62" s="855" t="s">
        <v>1330</v>
      </c>
      <c r="C62" s="856" t="s">
        <v>1121</v>
      </c>
      <c r="D62" s="874" t="s">
        <v>11</v>
      </c>
      <c r="E62" s="857">
        <v>15</v>
      </c>
      <c r="F62" s="859">
        <f>EVENTUAL!F34</f>
        <v>1923</v>
      </c>
      <c r="G62" s="859">
        <f>EVENTUAL!G34</f>
        <v>0</v>
      </c>
      <c r="H62" s="859">
        <f>EVENTUAL!H34</f>
        <v>0</v>
      </c>
      <c r="I62" s="859">
        <f>EVENTUAL!I34</f>
        <v>0</v>
      </c>
      <c r="J62" s="859">
        <f>EVENTUAL!J34</f>
        <v>0</v>
      </c>
      <c r="K62" s="859">
        <f>EVENTUAL!K34</f>
        <v>77</v>
      </c>
      <c r="L62" s="859">
        <f>EVENTUAL!L34</f>
        <v>0</v>
      </c>
      <c r="M62" s="859">
        <v>0</v>
      </c>
      <c r="N62" s="858">
        <f t="shared" si="6"/>
        <v>2000</v>
      </c>
      <c r="O62" s="922"/>
      <c r="P62" s="920"/>
      <c r="Q62" s="920"/>
    </row>
    <row r="63" spans="1:17" s="834" customFormat="1" ht="18.75" customHeight="1">
      <c r="A63" s="854">
        <v>73</v>
      </c>
      <c r="B63" s="855" t="s">
        <v>1358</v>
      </c>
      <c r="C63" s="856" t="s">
        <v>1121</v>
      </c>
      <c r="D63" s="874" t="s">
        <v>54</v>
      </c>
      <c r="E63" s="857">
        <v>15</v>
      </c>
      <c r="F63" s="859">
        <f>EVENTUAL!F35</f>
        <v>1763</v>
      </c>
      <c r="G63" s="859">
        <f>EVENTUAL!G35</f>
        <v>0</v>
      </c>
      <c r="H63" s="859">
        <f>EVENTUAL!H35</f>
        <v>0</v>
      </c>
      <c r="I63" s="859">
        <f>EVENTUAL!I35</f>
        <v>0</v>
      </c>
      <c r="J63" s="859">
        <f>EVENTUAL!J35</f>
        <v>0</v>
      </c>
      <c r="K63" s="859">
        <f>EVENTUAL!K35</f>
        <v>87</v>
      </c>
      <c r="L63" s="859">
        <f>EVENTUAL!L35</f>
        <v>0</v>
      </c>
      <c r="M63" s="859">
        <v>0</v>
      </c>
      <c r="N63" s="858">
        <f t="shared" si="6"/>
        <v>1850</v>
      </c>
      <c r="O63" s="922"/>
      <c r="P63" s="920"/>
      <c r="Q63" s="920"/>
    </row>
    <row r="64" spans="1:17" s="834" customFormat="1" ht="18.75" customHeight="1">
      <c r="A64" s="854">
        <v>80</v>
      </c>
      <c r="B64" s="855" t="s">
        <v>446</v>
      </c>
      <c r="C64" s="874" t="s">
        <v>1121</v>
      </c>
      <c r="D64" s="910" t="s">
        <v>447</v>
      </c>
      <c r="E64" s="875">
        <v>15</v>
      </c>
      <c r="F64" s="859">
        <f>EVENTUAL!F36</f>
        <v>2184</v>
      </c>
      <c r="G64" s="859">
        <f>EVENTUAL!G36</f>
        <v>0</v>
      </c>
      <c r="H64" s="859">
        <f>EVENTUAL!H36</f>
        <v>0</v>
      </c>
      <c r="I64" s="859">
        <f>EVENTUAL!I36</f>
        <v>0</v>
      </c>
      <c r="J64" s="859">
        <f>EVENTUAL!J36</f>
        <v>0</v>
      </c>
      <c r="K64" s="859">
        <f>EVENTUAL!K36</f>
        <v>55</v>
      </c>
      <c r="L64" s="859">
        <f>EVENTUAL!L36</f>
        <v>0</v>
      </c>
      <c r="M64" s="859">
        <v>0</v>
      </c>
      <c r="N64" s="858">
        <f t="shared" si="6"/>
        <v>2239</v>
      </c>
      <c r="O64" s="920"/>
      <c r="P64" s="920"/>
      <c r="Q64" s="920"/>
    </row>
    <row r="65" spans="1:17" s="834" customFormat="1" ht="18.75" customHeight="1">
      <c r="A65" s="854">
        <v>265</v>
      </c>
      <c r="B65" s="855" t="s">
        <v>907</v>
      </c>
      <c r="C65" s="874" t="s">
        <v>1121</v>
      </c>
      <c r="D65" s="910" t="s">
        <v>2</v>
      </c>
      <c r="E65" s="875">
        <v>15</v>
      </c>
      <c r="F65" s="859">
        <f>EVENTUAL!F37</f>
        <v>2509</v>
      </c>
      <c r="G65" s="859">
        <f>EVENTUAL!G37</f>
        <v>0</v>
      </c>
      <c r="H65" s="859">
        <f>EVENTUAL!H37</f>
        <v>0</v>
      </c>
      <c r="I65" s="859">
        <f>EVENTUAL!I37</f>
        <v>0</v>
      </c>
      <c r="J65" s="859">
        <f>EVENTUAL!J37</f>
        <v>9</v>
      </c>
      <c r="K65" s="859">
        <f>EVENTUAL!K37</f>
        <v>0</v>
      </c>
      <c r="L65" s="859">
        <f>EVENTUAL!L37</f>
        <v>0</v>
      </c>
      <c r="M65" s="859">
        <v>0</v>
      </c>
      <c r="N65" s="858">
        <f t="shared" si="6"/>
        <v>2500</v>
      </c>
      <c r="O65" s="920"/>
      <c r="P65" s="922"/>
      <c r="Q65" s="920"/>
    </row>
    <row r="66" spans="1:17" s="834" customFormat="1" ht="18.75" customHeight="1">
      <c r="A66" s="854">
        <v>337</v>
      </c>
      <c r="B66" s="855" t="s">
        <v>1166</v>
      </c>
      <c r="C66" s="874" t="s">
        <v>1121</v>
      </c>
      <c r="D66" s="910" t="s">
        <v>11</v>
      </c>
      <c r="E66" s="875">
        <v>15</v>
      </c>
      <c r="F66" s="859">
        <f>EVENTUAL!F38</f>
        <v>2509</v>
      </c>
      <c r="G66" s="859">
        <f>EVENTUAL!G38</f>
        <v>0</v>
      </c>
      <c r="H66" s="859">
        <f>EVENTUAL!H38</f>
        <v>0</v>
      </c>
      <c r="I66" s="859">
        <f>EVENTUAL!I38</f>
        <v>0</v>
      </c>
      <c r="J66" s="859">
        <f>EVENTUAL!J38</f>
        <v>9</v>
      </c>
      <c r="K66" s="859">
        <f>EVENTUAL!K38</f>
        <v>0</v>
      </c>
      <c r="L66" s="859">
        <f>EVENTUAL!L38</f>
        <v>0</v>
      </c>
      <c r="M66" s="859">
        <v>0</v>
      </c>
      <c r="N66" s="858">
        <f t="shared" si="6"/>
        <v>2500</v>
      </c>
      <c r="O66" s="920"/>
      <c r="P66" s="922"/>
      <c r="Q66" s="920"/>
    </row>
    <row r="67" spans="1:17" s="834" customFormat="1" ht="18.75" customHeight="1">
      <c r="A67" s="860" t="s">
        <v>70</v>
      </c>
      <c r="B67" s="861"/>
      <c r="C67" s="865"/>
      <c r="D67" s="862"/>
      <c r="E67" s="866"/>
      <c r="F67" s="886">
        <f aca="true" t="shared" si="7" ref="F67:N67">SUM(F58:F66)</f>
        <v>19370</v>
      </c>
      <c r="G67" s="886">
        <f t="shared" si="7"/>
        <v>0</v>
      </c>
      <c r="H67" s="886">
        <f t="shared" si="7"/>
        <v>0</v>
      </c>
      <c r="I67" s="886">
        <f t="shared" si="7"/>
        <v>0</v>
      </c>
      <c r="J67" s="886">
        <f t="shared" si="7"/>
        <v>139</v>
      </c>
      <c r="K67" s="886">
        <f t="shared" si="7"/>
        <v>452</v>
      </c>
      <c r="L67" s="886">
        <f t="shared" si="7"/>
        <v>0</v>
      </c>
      <c r="M67" s="886">
        <f t="shared" si="7"/>
        <v>0</v>
      </c>
      <c r="N67" s="886">
        <f t="shared" si="7"/>
        <v>19683</v>
      </c>
      <c r="O67" s="886">
        <f>SUM(N58:N59)</f>
        <v>5100</v>
      </c>
      <c r="P67" s="886">
        <f>SUM(N60:N66)</f>
        <v>14583</v>
      </c>
      <c r="Q67" s="920"/>
    </row>
    <row r="68" spans="1:17" s="834" customFormat="1" ht="18.75" customHeight="1">
      <c r="A68" s="849"/>
      <c r="B68" s="850"/>
      <c r="C68" s="851" t="s">
        <v>86</v>
      </c>
      <c r="D68" s="909"/>
      <c r="E68" s="852"/>
      <c r="F68" s="853"/>
      <c r="G68" s="853"/>
      <c r="H68" s="853"/>
      <c r="I68" s="853"/>
      <c r="J68" s="853"/>
      <c r="K68" s="853"/>
      <c r="L68" s="853"/>
      <c r="M68" s="853"/>
      <c r="N68" s="853"/>
      <c r="O68" s="920"/>
      <c r="P68" s="920"/>
      <c r="Q68" s="920"/>
    </row>
    <row r="69" spans="1:17" s="834" customFormat="1" ht="18.75" customHeight="1">
      <c r="A69" s="854">
        <v>3110102</v>
      </c>
      <c r="B69" s="855" t="s">
        <v>87</v>
      </c>
      <c r="C69" s="856" t="s">
        <v>1120</v>
      </c>
      <c r="D69" s="874" t="s">
        <v>2</v>
      </c>
      <c r="E69" s="857">
        <v>15</v>
      </c>
      <c r="F69" s="858">
        <f>'BASE Y CONFIANZA'!F66</f>
        <v>1549</v>
      </c>
      <c r="G69" s="858">
        <f>'BASE Y CONFIANZA'!G66</f>
        <v>0</v>
      </c>
      <c r="H69" s="858">
        <f>'BASE Y CONFIANZA'!H66</f>
        <v>0</v>
      </c>
      <c r="I69" s="858">
        <f>'BASE Y CONFIANZA'!I66</f>
        <v>0</v>
      </c>
      <c r="J69" s="858">
        <f>'BASE Y CONFIANZA'!J66</f>
        <v>0</v>
      </c>
      <c r="K69" s="858">
        <f>'BASE Y CONFIANZA'!K66</f>
        <v>112</v>
      </c>
      <c r="L69" s="858">
        <f>'BASE Y CONFIANZA'!L66</f>
        <v>0</v>
      </c>
      <c r="M69" s="858">
        <f>'BASE Y CONFIANZA'!M66</f>
        <v>0</v>
      </c>
      <c r="N69" s="858">
        <f>'BASE Y CONFIANZA'!N66</f>
        <v>1661</v>
      </c>
      <c r="O69" s="920"/>
      <c r="P69" s="920"/>
      <c r="Q69" s="920"/>
    </row>
    <row r="70" spans="1:17" s="834" customFormat="1" ht="18.75" customHeight="1">
      <c r="A70" s="854">
        <v>3113023</v>
      </c>
      <c r="B70" s="855" t="s">
        <v>1453</v>
      </c>
      <c r="C70" s="856" t="s">
        <v>1119</v>
      </c>
      <c r="D70" s="874" t="s">
        <v>85</v>
      </c>
      <c r="E70" s="857">
        <v>15</v>
      </c>
      <c r="F70" s="858">
        <f>'BASE Y CONFIANZA'!F67</f>
        <v>2625</v>
      </c>
      <c r="G70" s="858">
        <f>'BASE Y CONFIANZA'!G67</f>
        <v>0</v>
      </c>
      <c r="H70" s="858">
        <f>'BASE Y CONFIANZA'!H67</f>
        <v>0</v>
      </c>
      <c r="I70" s="858">
        <f>'BASE Y CONFIANZA'!I67</f>
        <v>0</v>
      </c>
      <c r="J70" s="858">
        <f>'BASE Y CONFIANZA'!J67</f>
        <v>21</v>
      </c>
      <c r="K70" s="858">
        <f>'BASE Y CONFIANZA'!K67</f>
        <v>0</v>
      </c>
      <c r="L70" s="858">
        <f>'BASE Y CONFIANZA'!L67</f>
        <v>0</v>
      </c>
      <c r="M70" s="858">
        <f>'BASE Y CONFIANZA'!M67</f>
        <v>0</v>
      </c>
      <c r="N70" s="858">
        <f>'BASE Y CONFIANZA'!N67</f>
        <v>2604</v>
      </c>
      <c r="O70" s="922"/>
      <c r="P70" s="920"/>
      <c r="Q70" s="920"/>
    </row>
    <row r="71" spans="1:17" s="834" customFormat="1" ht="18.75" customHeight="1">
      <c r="A71" s="854">
        <v>117</v>
      </c>
      <c r="B71" s="855" t="s">
        <v>1418</v>
      </c>
      <c r="C71" s="856" t="s">
        <v>1121</v>
      </c>
      <c r="D71" s="874" t="s">
        <v>340</v>
      </c>
      <c r="E71" s="857">
        <v>15</v>
      </c>
      <c r="F71" s="858">
        <f>EVENTUAL!F41</f>
        <v>308</v>
      </c>
      <c r="G71" s="858">
        <f>EVENTUAL!G41</f>
        <v>0</v>
      </c>
      <c r="H71" s="858">
        <f>EVENTUAL!H41</f>
        <v>0</v>
      </c>
      <c r="I71" s="858">
        <f>EVENTUAL!I41</f>
        <v>0</v>
      </c>
      <c r="J71" s="858">
        <f>EVENTUAL!J41</f>
        <v>0</v>
      </c>
      <c r="K71" s="858">
        <f>EVENTUAL!K41</f>
        <v>192</v>
      </c>
      <c r="L71" s="858">
        <f>EVENTUAL!L41</f>
        <v>0</v>
      </c>
      <c r="M71" s="858">
        <v>0</v>
      </c>
      <c r="N71" s="858">
        <f aca="true" t="shared" si="8" ref="N71:N77">F71+G71+H71+I71-J71+K71-L71-M71</f>
        <v>500</v>
      </c>
      <c r="O71" s="922"/>
      <c r="P71" s="920"/>
      <c r="Q71" s="920"/>
    </row>
    <row r="72" spans="1:17" s="834" customFormat="1" ht="18.75" customHeight="1">
      <c r="A72" s="854">
        <v>126</v>
      </c>
      <c r="B72" s="855" t="s">
        <v>940</v>
      </c>
      <c r="C72" s="874" t="s">
        <v>1121</v>
      </c>
      <c r="D72" s="910" t="s">
        <v>10</v>
      </c>
      <c r="E72" s="875">
        <v>15</v>
      </c>
      <c r="F72" s="859">
        <f>EVENTUAL!F52</f>
        <v>1006</v>
      </c>
      <c r="G72" s="859">
        <f>EVENTUAL!G52</f>
        <v>0</v>
      </c>
      <c r="H72" s="859">
        <f>EVENTUAL!H52</f>
        <v>0</v>
      </c>
      <c r="I72" s="859">
        <f>EVENTUAL!I52</f>
        <v>0</v>
      </c>
      <c r="J72" s="859">
        <f>EVENTUAL!J52</f>
        <v>0</v>
      </c>
      <c r="K72" s="859">
        <f>EVENTUAL!K52</f>
        <v>147</v>
      </c>
      <c r="L72" s="859">
        <f>EVENTUAL!L52</f>
        <v>0</v>
      </c>
      <c r="M72" s="859">
        <f>EVENTUAL!M52</f>
        <v>0</v>
      </c>
      <c r="N72" s="858">
        <f t="shared" si="8"/>
        <v>1153</v>
      </c>
      <c r="O72" s="920"/>
      <c r="P72" s="920"/>
      <c r="Q72" s="920"/>
    </row>
    <row r="73" spans="1:17" s="834" customFormat="1" ht="18.75" customHeight="1">
      <c r="A73" s="854">
        <v>141</v>
      </c>
      <c r="B73" s="855" t="s">
        <v>1467</v>
      </c>
      <c r="C73" s="874" t="s">
        <v>1121</v>
      </c>
      <c r="D73" s="910" t="s">
        <v>621</v>
      </c>
      <c r="E73" s="875">
        <v>15</v>
      </c>
      <c r="F73" s="859">
        <f>EVENTUAL!F53</f>
        <v>2236</v>
      </c>
      <c r="G73" s="859">
        <f>EVENTUAL!G53</f>
        <v>0</v>
      </c>
      <c r="H73" s="859">
        <f>EVENTUAL!H53</f>
        <v>0</v>
      </c>
      <c r="I73" s="859">
        <f>EVENTUAL!I53</f>
        <v>0</v>
      </c>
      <c r="J73" s="859">
        <f>EVENTUAL!J53</f>
        <v>0</v>
      </c>
      <c r="K73" s="859">
        <f>EVENTUAL!K53</f>
        <v>36</v>
      </c>
      <c r="L73" s="859">
        <f>EVENTUAL!L53</f>
        <v>0</v>
      </c>
      <c r="M73" s="859">
        <f>EVENTUAL!M53</f>
        <v>0</v>
      </c>
      <c r="N73" s="858">
        <f>F73+G73+H73+I73-J73+K73-L73-M73</f>
        <v>2272</v>
      </c>
      <c r="O73" s="920"/>
      <c r="P73" s="920"/>
      <c r="Q73" s="920"/>
    </row>
    <row r="74" spans="1:17" s="834" customFormat="1" ht="18.75" customHeight="1">
      <c r="A74" s="854">
        <v>142</v>
      </c>
      <c r="B74" s="855" t="s">
        <v>521</v>
      </c>
      <c r="C74" s="874" t="s">
        <v>1121</v>
      </c>
      <c r="D74" s="910" t="s">
        <v>11</v>
      </c>
      <c r="E74" s="875">
        <v>15</v>
      </c>
      <c r="F74" s="859">
        <f>EVENTUAL!F54</f>
        <v>1201</v>
      </c>
      <c r="G74" s="859">
        <f>EVENTUAL!G54</f>
        <v>0</v>
      </c>
      <c r="H74" s="859">
        <f>EVENTUAL!H54</f>
        <v>0</v>
      </c>
      <c r="I74" s="859">
        <f>EVENTUAL!I54</f>
        <v>0</v>
      </c>
      <c r="J74" s="859">
        <f>EVENTUAL!J54</f>
        <v>0</v>
      </c>
      <c r="K74" s="859">
        <f>EVENTUAL!K54</f>
        <v>135</v>
      </c>
      <c r="L74" s="859">
        <f>EVENTUAL!L54</f>
        <v>0</v>
      </c>
      <c r="M74" s="859">
        <f>EVENTUAL!M54</f>
        <v>0</v>
      </c>
      <c r="N74" s="858">
        <f t="shared" si="8"/>
        <v>1336</v>
      </c>
      <c r="O74" s="920"/>
      <c r="P74" s="920"/>
      <c r="Q74" s="920"/>
    </row>
    <row r="75" spans="1:17" s="834" customFormat="1" ht="18.75" customHeight="1">
      <c r="A75" s="854">
        <v>126</v>
      </c>
      <c r="B75" s="855" t="s">
        <v>524</v>
      </c>
      <c r="C75" s="874" t="s">
        <v>1121</v>
      </c>
      <c r="D75" s="910" t="s">
        <v>11</v>
      </c>
      <c r="E75" s="875">
        <v>15</v>
      </c>
      <c r="F75" s="859">
        <f>EVENTUAL!F55</f>
        <v>874</v>
      </c>
      <c r="G75" s="859">
        <f>EVENTUAL!G55</f>
        <v>0</v>
      </c>
      <c r="H75" s="859">
        <f>EVENTUAL!H55</f>
        <v>0</v>
      </c>
      <c r="I75" s="859">
        <f>EVENTUAL!I55</f>
        <v>0</v>
      </c>
      <c r="J75" s="859">
        <f>EVENTUAL!J55</f>
        <v>0</v>
      </c>
      <c r="K75" s="859">
        <f>EVENTUAL!K55</f>
        <v>156</v>
      </c>
      <c r="L75" s="859">
        <f>EVENTUAL!L55</f>
        <v>200</v>
      </c>
      <c r="M75" s="859">
        <f>EVENTUAL!M55</f>
        <v>0</v>
      </c>
      <c r="N75" s="858">
        <f t="shared" si="8"/>
        <v>830</v>
      </c>
      <c r="O75" s="920"/>
      <c r="P75" s="920"/>
      <c r="Q75" s="920"/>
    </row>
    <row r="76" spans="1:17" s="834" customFormat="1" ht="18.75" customHeight="1">
      <c r="A76" s="854">
        <v>144</v>
      </c>
      <c r="B76" s="855" t="s">
        <v>938</v>
      </c>
      <c r="C76" s="874" t="s">
        <v>1121</v>
      </c>
      <c r="D76" s="910" t="s">
        <v>10</v>
      </c>
      <c r="E76" s="875">
        <v>15</v>
      </c>
      <c r="F76" s="859">
        <f>EVENTUAL!F56</f>
        <v>308</v>
      </c>
      <c r="G76" s="859">
        <f>EVENTUAL!G56</f>
        <v>0</v>
      </c>
      <c r="H76" s="859">
        <f>EVENTUAL!H56</f>
        <v>0</v>
      </c>
      <c r="I76" s="859">
        <f>EVENTUAL!I56</f>
        <v>0</v>
      </c>
      <c r="J76" s="859">
        <f>EVENTUAL!J56</f>
        <v>0</v>
      </c>
      <c r="K76" s="859">
        <f>EVENTUAL!K56</f>
        <v>192</v>
      </c>
      <c r="L76" s="859">
        <f>EVENTUAL!L56</f>
        <v>0</v>
      </c>
      <c r="M76" s="859">
        <f>EVENTUAL!M56</f>
        <v>0</v>
      </c>
      <c r="N76" s="858">
        <f t="shared" si="8"/>
        <v>500</v>
      </c>
      <c r="O76" s="920"/>
      <c r="P76" s="920"/>
      <c r="Q76" s="920"/>
    </row>
    <row r="77" spans="1:17" s="834" customFormat="1" ht="18.75" customHeight="1">
      <c r="A77" s="854">
        <v>272</v>
      </c>
      <c r="B77" s="855" t="s">
        <v>936</v>
      </c>
      <c r="C77" s="874" t="s">
        <v>1121</v>
      </c>
      <c r="D77" s="910" t="s">
        <v>285</v>
      </c>
      <c r="E77" s="875">
        <v>15</v>
      </c>
      <c r="F77" s="859">
        <f>EVENTUAL!F57</f>
        <v>2396</v>
      </c>
      <c r="G77" s="859">
        <f>EVENTUAL!G57</f>
        <v>0</v>
      </c>
      <c r="H77" s="859">
        <f>EVENTUAL!H57</f>
        <v>0</v>
      </c>
      <c r="I77" s="859">
        <f>EVENTUAL!I57</f>
        <v>0</v>
      </c>
      <c r="J77" s="859">
        <f>EVENTUAL!J57</f>
        <v>0</v>
      </c>
      <c r="K77" s="859">
        <f>EVENTUAL!K57</f>
        <v>4</v>
      </c>
      <c r="L77" s="859">
        <f>EVENTUAL!L57</f>
        <v>0</v>
      </c>
      <c r="M77" s="859">
        <f>EVENTUAL!M57</f>
        <v>0</v>
      </c>
      <c r="N77" s="858">
        <f t="shared" si="8"/>
        <v>2400</v>
      </c>
      <c r="O77" s="920"/>
      <c r="P77" s="922"/>
      <c r="Q77" s="920"/>
    </row>
    <row r="78" spans="1:17" s="834" customFormat="1" ht="18.75" customHeight="1">
      <c r="A78" s="860" t="s">
        <v>70</v>
      </c>
      <c r="B78" s="861"/>
      <c r="C78" s="865"/>
      <c r="D78" s="862"/>
      <c r="E78" s="866"/>
      <c r="F78" s="886">
        <f aca="true" t="shared" si="9" ref="F78:N78">SUM(F69:F77)</f>
        <v>12503</v>
      </c>
      <c r="G78" s="886">
        <f t="shared" si="9"/>
        <v>0</v>
      </c>
      <c r="H78" s="886">
        <f t="shared" si="9"/>
        <v>0</v>
      </c>
      <c r="I78" s="886">
        <f t="shared" si="9"/>
        <v>0</v>
      </c>
      <c r="J78" s="886">
        <f t="shared" si="9"/>
        <v>21</v>
      </c>
      <c r="K78" s="886">
        <f t="shared" si="9"/>
        <v>974</v>
      </c>
      <c r="L78" s="886">
        <f t="shared" si="9"/>
        <v>200</v>
      </c>
      <c r="M78" s="886">
        <f t="shared" si="9"/>
        <v>0</v>
      </c>
      <c r="N78" s="886">
        <f t="shared" si="9"/>
        <v>13256</v>
      </c>
      <c r="O78" s="886">
        <f>SUM(N69:N70)</f>
        <v>4265</v>
      </c>
      <c r="P78" s="886">
        <f>SUM(N71:N77)</f>
        <v>8991</v>
      </c>
      <c r="Q78" s="920"/>
    </row>
    <row r="79" spans="1:17" s="834" customFormat="1" ht="18.75" customHeight="1">
      <c r="A79" s="849"/>
      <c r="B79" s="850"/>
      <c r="C79" s="851" t="s">
        <v>4</v>
      </c>
      <c r="D79" s="909"/>
      <c r="E79" s="852"/>
      <c r="F79" s="853"/>
      <c r="G79" s="853"/>
      <c r="H79" s="853"/>
      <c r="I79" s="853"/>
      <c r="J79" s="853"/>
      <c r="K79" s="853"/>
      <c r="L79" s="853"/>
      <c r="M79" s="853"/>
      <c r="N79" s="853"/>
      <c r="O79" s="920"/>
      <c r="P79" s="920"/>
      <c r="Q79" s="920"/>
    </row>
    <row r="80" spans="1:17" s="834" customFormat="1" ht="18.75" customHeight="1">
      <c r="A80" s="854">
        <v>3113032</v>
      </c>
      <c r="B80" s="855" t="s">
        <v>1041</v>
      </c>
      <c r="C80" s="856" t="s">
        <v>1119</v>
      </c>
      <c r="D80" s="874" t="s">
        <v>85</v>
      </c>
      <c r="E80" s="857">
        <v>15</v>
      </c>
      <c r="F80" s="858">
        <v>2625</v>
      </c>
      <c r="G80" s="858">
        <v>0</v>
      </c>
      <c r="H80" s="858">
        <v>0</v>
      </c>
      <c r="I80" s="858">
        <v>0</v>
      </c>
      <c r="J80" s="858">
        <v>21</v>
      </c>
      <c r="K80" s="858">
        <v>0</v>
      </c>
      <c r="L80" s="858">
        <v>0</v>
      </c>
      <c r="M80" s="858">
        <v>0</v>
      </c>
      <c r="N80" s="858">
        <f aca="true" t="shared" si="10" ref="N80:N86">F80+G80+H80+I80-J80+K80-L80-M80</f>
        <v>2604</v>
      </c>
      <c r="O80" s="920"/>
      <c r="P80" s="920"/>
      <c r="Q80" s="920"/>
    </row>
    <row r="81" spans="1:17" s="834" customFormat="1" ht="18.75" customHeight="1">
      <c r="A81" s="854">
        <v>63</v>
      </c>
      <c r="B81" s="855" t="s">
        <v>1332</v>
      </c>
      <c r="C81" s="856" t="s">
        <v>1121</v>
      </c>
      <c r="D81" s="874" t="s">
        <v>10</v>
      </c>
      <c r="E81" s="857">
        <v>15</v>
      </c>
      <c r="F81" s="858">
        <f>EVENTUAL!F61</f>
        <v>842</v>
      </c>
      <c r="G81" s="858">
        <f>EVENTUAL!G61</f>
        <v>0</v>
      </c>
      <c r="H81" s="858">
        <f>EVENTUAL!H61</f>
        <v>0</v>
      </c>
      <c r="I81" s="858">
        <f>EVENTUAL!I61</f>
        <v>0</v>
      </c>
      <c r="J81" s="858">
        <f>EVENTUAL!J61</f>
        <v>0</v>
      </c>
      <c r="K81" s="858">
        <f>EVENTUAL!K61</f>
        <v>158</v>
      </c>
      <c r="L81" s="858">
        <f>EVENTUAL!L61</f>
        <v>500</v>
      </c>
      <c r="M81" s="1048">
        <f>EVENTUAL!M61</f>
        <v>0</v>
      </c>
      <c r="N81" s="858">
        <f t="shared" si="10"/>
        <v>500</v>
      </c>
      <c r="O81" s="920"/>
      <c r="P81" s="920"/>
      <c r="Q81" s="920"/>
    </row>
    <row r="82" spans="1:17" s="834" customFormat="1" ht="18.75" customHeight="1">
      <c r="A82" s="854">
        <v>114</v>
      </c>
      <c r="B82" s="855" t="s">
        <v>53</v>
      </c>
      <c r="C82" s="874" t="s">
        <v>1121</v>
      </c>
      <c r="D82" s="910" t="s">
        <v>71</v>
      </c>
      <c r="E82" s="875">
        <v>15</v>
      </c>
      <c r="F82" s="858">
        <f>EVENTUAL!F62</f>
        <v>2184</v>
      </c>
      <c r="G82" s="858">
        <f>EVENTUAL!G62</f>
        <v>0</v>
      </c>
      <c r="H82" s="858">
        <f>EVENTUAL!H62</f>
        <v>0</v>
      </c>
      <c r="I82" s="858">
        <f>EVENTUAL!I62</f>
        <v>0</v>
      </c>
      <c r="J82" s="858">
        <f>EVENTUAL!J62</f>
        <v>0</v>
      </c>
      <c r="K82" s="858">
        <f>EVENTUAL!K62</f>
        <v>55</v>
      </c>
      <c r="L82" s="858">
        <f>EVENTUAL!L62</f>
        <v>0</v>
      </c>
      <c r="M82" s="859">
        <v>0</v>
      </c>
      <c r="N82" s="858">
        <f t="shared" si="10"/>
        <v>2239</v>
      </c>
      <c r="O82" s="922"/>
      <c r="P82" s="920"/>
      <c r="Q82" s="920"/>
    </row>
    <row r="83" spans="1:17" s="834" customFormat="1" ht="18.75" customHeight="1">
      <c r="A83" s="854">
        <v>271</v>
      </c>
      <c r="B83" s="855" t="s">
        <v>942</v>
      </c>
      <c r="C83" s="874" t="s">
        <v>1121</v>
      </c>
      <c r="D83" s="910" t="s">
        <v>11</v>
      </c>
      <c r="E83" s="875">
        <v>15</v>
      </c>
      <c r="F83" s="858">
        <f>EVENTUAL!F63</f>
        <v>842</v>
      </c>
      <c r="G83" s="858">
        <f>EVENTUAL!G63</f>
        <v>0</v>
      </c>
      <c r="H83" s="858">
        <f>EVENTUAL!H63</f>
        <v>0</v>
      </c>
      <c r="I83" s="858">
        <f>EVENTUAL!I63</f>
        <v>0</v>
      </c>
      <c r="J83" s="858">
        <f>EVENTUAL!J63</f>
        <v>0</v>
      </c>
      <c r="K83" s="858">
        <f>EVENTUAL!K63</f>
        <v>158</v>
      </c>
      <c r="L83" s="858">
        <f>EVENTUAL!L63</f>
        <v>0</v>
      </c>
      <c r="M83" s="859">
        <v>0</v>
      </c>
      <c r="N83" s="858">
        <f t="shared" si="10"/>
        <v>1000</v>
      </c>
      <c r="O83" s="920"/>
      <c r="P83" s="920"/>
      <c r="Q83" s="920"/>
    </row>
    <row r="84" spans="1:17" s="834" customFormat="1" ht="18.75" customHeight="1">
      <c r="A84" s="854">
        <v>278</v>
      </c>
      <c r="B84" s="855" t="s">
        <v>863</v>
      </c>
      <c r="C84" s="856" t="s">
        <v>1121</v>
      </c>
      <c r="D84" s="874" t="s">
        <v>2</v>
      </c>
      <c r="E84" s="857">
        <v>15</v>
      </c>
      <c r="F84" s="858">
        <f>EVENTUAL!F64</f>
        <v>1549</v>
      </c>
      <c r="G84" s="858">
        <f>EVENTUAL!G64</f>
        <v>0</v>
      </c>
      <c r="H84" s="858">
        <f>EVENTUAL!H64</f>
        <v>0</v>
      </c>
      <c r="I84" s="858">
        <f>EVENTUAL!I64</f>
        <v>0</v>
      </c>
      <c r="J84" s="858">
        <f>EVENTUAL!J64</f>
        <v>0</v>
      </c>
      <c r="K84" s="858">
        <f>EVENTUAL!K64</f>
        <v>112</v>
      </c>
      <c r="L84" s="858">
        <f>EVENTUAL!L64</f>
        <v>0</v>
      </c>
      <c r="M84" s="858">
        <v>0</v>
      </c>
      <c r="N84" s="858">
        <f t="shared" si="10"/>
        <v>1661</v>
      </c>
      <c r="O84" s="920"/>
      <c r="P84" s="922"/>
      <c r="Q84" s="920"/>
    </row>
    <row r="85" spans="1:17" s="834" customFormat="1" ht="18.75" customHeight="1">
      <c r="A85" s="854">
        <v>313</v>
      </c>
      <c r="B85" s="855" t="s">
        <v>1131</v>
      </c>
      <c r="C85" s="856" t="s">
        <v>1121</v>
      </c>
      <c r="D85" s="874" t="s">
        <v>125</v>
      </c>
      <c r="E85" s="857">
        <v>15</v>
      </c>
      <c r="F85" s="858">
        <f>EVENTUAL!F65</f>
        <v>1923</v>
      </c>
      <c r="G85" s="858">
        <f>EVENTUAL!G65</f>
        <v>0</v>
      </c>
      <c r="H85" s="858">
        <f>EVENTUAL!H65</f>
        <v>0</v>
      </c>
      <c r="I85" s="858">
        <f>EVENTUAL!I65</f>
        <v>0</v>
      </c>
      <c r="J85" s="858">
        <f>EVENTUAL!J65</f>
        <v>0</v>
      </c>
      <c r="K85" s="858">
        <f>EVENTUAL!K65</f>
        <v>77</v>
      </c>
      <c r="L85" s="858">
        <f>EVENTUAL!L65</f>
        <v>0</v>
      </c>
      <c r="M85" s="858">
        <v>0</v>
      </c>
      <c r="N85" s="858">
        <f t="shared" si="10"/>
        <v>2000</v>
      </c>
      <c r="O85" s="920"/>
      <c r="P85" s="922"/>
      <c r="Q85" s="920"/>
    </row>
    <row r="86" spans="1:17" s="834" customFormat="1" ht="18.75" customHeight="1">
      <c r="A86" s="854">
        <v>319</v>
      </c>
      <c r="B86" s="855" t="s">
        <v>1141</v>
      </c>
      <c r="C86" s="856" t="s">
        <v>1121</v>
      </c>
      <c r="D86" s="874" t="s">
        <v>1152</v>
      </c>
      <c r="E86" s="857">
        <v>15</v>
      </c>
      <c r="F86" s="858">
        <f>EVENTUAL!F66</f>
        <v>2509</v>
      </c>
      <c r="G86" s="858">
        <f>EVENTUAL!G66</f>
        <v>0</v>
      </c>
      <c r="H86" s="858">
        <f>EVENTUAL!H66</f>
        <v>0</v>
      </c>
      <c r="I86" s="858">
        <f>EVENTUAL!I66</f>
        <v>0</v>
      </c>
      <c r="J86" s="858">
        <f>EVENTUAL!J66</f>
        <v>9</v>
      </c>
      <c r="K86" s="858">
        <f>EVENTUAL!K66</f>
        <v>0</v>
      </c>
      <c r="L86" s="858">
        <f>EVENTUAL!L66</f>
        <v>0</v>
      </c>
      <c r="M86" s="858">
        <v>0</v>
      </c>
      <c r="N86" s="858">
        <f t="shared" si="10"/>
        <v>2500</v>
      </c>
      <c r="O86" s="920"/>
      <c r="P86" s="922"/>
      <c r="Q86" s="920"/>
    </row>
    <row r="87" spans="1:17" s="834" customFormat="1" ht="18.75" customHeight="1">
      <c r="A87" s="860" t="s">
        <v>70</v>
      </c>
      <c r="B87" s="861"/>
      <c r="C87" s="865"/>
      <c r="D87" s="862"/>
      <c r="E87" s="866"/>
      <c r="F87" s="886">
        <f>SUM(F80:F86)</f>
        <v>12474</v>
      </c>
      <c r="G87" s="886">
        <f aca="true" t="shared" si="11" ref="G87:L87">SUM(G80:G86)</f>
        <v>0</v>
      </c>
      <c r="H87" s="886">
        <f t="shared" si="11"/>
        <v>0</v>
      </c>
      <c r="I87" s="886">
        <f t="shared" si="11"/>
        <v>0</v>
      </c>
      <c r="J87" s="886">
        <f t="shared" si="11"/>
        <v>30</v>
      </c>
      <c r="K87" s="886">
        <f>SUM(K80:K86)</f>
        <v>560</v>
      </c>
      <c r="L87" s="886">
        <f t="shared" si="11"/>
        <v>500</v>
      </c>
      <c r="M87" s="886">
        <f>SUM(M80:M86)</f>
        <v>0</v>
      </c>
      <c r="N87" s="886">
        <f>SUM(N80:N86)</f>
        <v>12504</v>
      </c>
      <c r="O87" s="886">
        <f>SUM(N80)</f>
        <v>2604</v>
      </c>
      <c r="P87" s="886">
        <f>SUM(N81:N86)</f>
        <v>9900</v>
      </c>
      <c r="Q87" s="920"/>
    </row>
    <row r="88" spans="1:17" s="834" customFormat="1" ht="18.75" customHeight="1">
      <c r="A88" s="849"/>
      <c r="B88" s="850"/>
      <c r="C88" s="851" t="s">
        <v>89</v>
      </c>
      <c r="D88" s="909"/>
      <c r="E88" s="852"/>
      <c r="F88" s="853"/>
      <c r="G88" s="853"/>
      <c r="H88" s="853"/>
      <c r="I88" s="853"/>
      <c r="J88" s="853"/>
      <c r="K88" s="853"/>
      <c r="L88" s="853"/>
      <c r="M88" s="853"/>
      <c r="N88" s="853"/>
      <c r="O88" s="920"/>
      <c r="P88" s="920"/>
      <c r="Q88" s="920"/>
    </row>
    <row r="89" spans="1:17" s="834" customFormat="1" ht="18.75" customHeight="1">
      <c r="A89" s="854">
        <v>3113042</v>
      </c>
      <c r="B89" s="855" t="s">
        <v>1043</v>
      </c>
      <c r="C89" s="856" t="s">
        <v>1119</v>
      </c>
      <c r="D89" s="874" t="s">
        <v>85</v>
      </c>
      <c r="E89" s="857">
        <v>15</v>
      </c>
      <c r="F89" s="858">
        <v>2625</v>
      </c>
      <c r="G89" s="858">
        <v>0</v>
      </c>
      <c r="H89" s="858">
        <v>0</v>
      </c>
      <c r="I89" s="858">
        <v>0</v>
      </c>
      <c r="J89" s="858">
        <v>21</v>
      </c>
      <c r="K89" s="858">
        <v>0</v>
      </c>
      <c r="L89" s="858">
        <v>0</v>
      </c>
      <c r="M89" s="858">
        <v>0</v>
      </c>
      <c r="N89" s="858">
        <f>F89+G89+H89+I89-J89+K89-L89-M89</f>
        <v>2604</v>
      </c>
      <c r="O89" s="922"/>
      <c r="P89" s="920"/>
      <c r="Q89" s="920"/>
    </row>
    <row r="90" spans="1:17" s="834" customFormat="1" ht="18.75" customHeight="1">
      <c r="A90" s="854">
        <v>118</v>
      </c>
      <c r="B90" s="855" t="s">
        <v>1420</v>
      </c>
      <c r="C90" s="856" t="s">
        <v>1121</v>
      </c>
      <c r="D90" s="874" t="s">
        <v>54</v>
      </c>
      <c r="E90" s="857">
        <v>15</v>
      </c>
      <c r="F90" s="858">
        <f>EVENTUAL!F69</f>
        <v>1923</v>
      </c>
      <c r="G90" s="858">
        <f>EVENTUAL!G69</f>
        <v>0</v>
      </c>
      <c r="H90" s="858">
        <f>EVENTUAL!H69</f>
        <v>0</v>
      </c>
      <c r="I90" s="858">
        <f>EVENTUAL!I69</f>
        <v>0</v>
      </c>
      <c r="J90" s="858">
        <f>EVENTUAL!J69</f>
        <v>0</v>
      </c>
      <c r="K90" s="858">
        <f>EVENTUAL!K69</f>
        <v>77</v>
      </c>
      <c r="L90" s="858">
        <f>EVENTUAL!L69</f>
        <v>0</v>
      </c>
      <c r="M90" s="858">
        <f>EVENTUAL!M69</f>
        <v>0</v>
      </c>
      <c r="N90" s="858">
        <f>F90+G90+H90+I90-J90+K90-L90-M90</f>
        <v>2000</v>
      </c>
      <c r="O90" s="922"/>
      <c r="P90" s="920"/>
      <c r="Q90" s="920"/>
    </row>
    <row r="91" spans="1:17" s="834" customFormat="1" ht="18.75" customHeight="1">
      <c r="A91" s="854">
        <v>119</v>
      </c>
      <c r="B91" s="855" t="s">
        <v>510</v>
      </c>
      <c r="C91" s="874" t="s">
        <v>1121</v>
      </c>
      <c r="D91" s="910" t="s">
        <v>10</v>
      </c>
      <c r="E91" s="875">
        <v>15</v>
      </c>
      <c r="F91" s="859">
        <f>EVENTUAL!F70</f>
        <v>1310</v>
      </c>
      <c r="G91" s="859">
        <f>EVENTUAL!G70</f>
        <v>0</v>
      </c>
      <c r="H91" s="859">
        <f>EVENTUAL!H70</f>
        <v>0</v>
      </c>
      <c r="I91" s="859">
        <f>EVENTUAL!I70</f>
        <v>0</v>
      </c>
      <c r="J91" s="859">
        <f>EVENTUAL!J70</f>
        <v>0</v>
      </c>
      <c r="K91" s="859">
        <f>EVENTUAL!K70</f>
        <v>128</v>
      </c>
      <c r="L91" s="859">
        <f>EVENTUAL!L70</f>
        <v>0</v>
      </c>
      <c r="M91" s="859">
        <v>0</v>
      </c>
      <c r="N91" s="858">
        <f>F91+G91+H91+I91-J91+K91-L91-M91</f>
        <v>1438</v>
      </c>
      <c r="O91" s="920"/>
      <c r="P91" s="920"/>
      <c r="Q91" s="920"/>
    </row>
    <row r="92" spans="1:17" s="834" customFormat="1" ht="18.75" customHeight="1">
      <c r="A92" s="854">
        <v>320</v>
      </c>
      <c r="B92" s="855" t="s">
        <v>1143</v>
      </c>
      <c r="C92" s="874" t="s">
        <v>1121</v>
      </c>
      <c r="D92" s="910" t="s">
        <v>1152</v>
      </c>
      <c r="E92" s="875">
        <v>15</v>
      </c>
      <c r="F92" s="859">
        <f>EVENTUAL!F71</f>
        <v>2396</v>
      </c>
      <c r="G92" s="859">
        <f>EVENTUAL!G71</f>
        <v>0</v>
      </c>
      <c r="H92" s="859">
        <f>EVENTUAL!H71</f>
        <v>0</v>
      </c>
      <c r="I92" s="859">
        <f>EVENTUAL!I71</f>
        <v>0</v>
      </c>
      <c r="J92" s="859">
        <f>EVENTUAL!J71</f>
        <v>0</v>
      </c>
      <c r="K92" s="859">
        <f>EVENTUAL!K71</f>
        <v>4</v>
      </c>
      <c r="L92" s="859">
        <f>EVENTUAL!L71</f>
        <v>0</v>
      </c>
      <c r="M92" s="859">
        <v>0</v>
      </c>
      <c r="N92" s="858">
        <f>F92+G92+H92+I92-J92+K92-L92-M92</f>
        <v>2400</v>
      </c>
      <c r="O92" s="920"/>
      <c r="P92" s="922"/>
      <c r="Q92" s="920"/>
    </row>
    <row r="93" spans="1:17" s="834" customFormat="1" ht="18.75" customHeight="1">
      <c r="A93" s="860" t="s">
        <v>70</v>
      </c>
      <c r="B93" s="861"/>
      <c r="C93" s="865"/>
      <c r="D93" s="862"/>
      <c r="E93" s="866"/>
      <c r="F93" s="886">
        <f aca="true" t="shared" si="12" ref="F93:N93">SUM(F89:F92)</f>
        <v>8254</v>
      </c>
      <c r="G93" s="886">
        <f t="shared" si="12"/>
        <v>0</v>
      </c>
      <c r="H93" s="886">
        <f t="shared" si="12"/>
        <v>0</v>
      </c>
      <c r="I93" s="886">
        <f t="shared" si="12"/>
        <v>0</v>
      </c>
      <c r="J93" s="886">
        <f t="shared" si="12"/>
        <v>21</v>
      </c>
      <c r="K93" s="886">
        <f t="shared" si="12"/>
        <v>209</v>
      </c>
      <c r="L93" s="886">
        <f t="shared" si="12"/>
        <v>0</v>
      </c>
      <c r="M93" s="886">
        <f t="shared" si="12"/>
        <v>0</v>
      </c>
      <c r="N93" s="886">
        <f t="shared" si="12"/>
        <v>8442</v>
      </c>
      <c r="O93" s="886">
        <f>SUM(N89:N89)</f>
        <v>2604</v>
      </c>
      <c r="P93" s="886">
        <f>SUM(N90:N92)</f>
        <v>5838</v>
      </c>
      <c r="Q93" s="920"/>
    </row>
    <row r="94" spans="1:17" s="834" customFormat="1" ht="18.75" customHeight="1">
      <c r="A94" s="849"/>
      <c r="B94" s="850"/>
      <c r="C94" s="851" t="s">
        <v>90</v>
      </c>
      <c r="D94" s="909"/>
      <c r="E94" s="852"/>
      <c r="F94" s="853"/>
      <c r="G94" s="853"/>
      <c r="H94" s="853"/>
      <c r="I94" s="853"/>
      <c r="J94" s="853"/>
      <c r="K94" s="853"/>
      <c r="L94" s="853"/>
      <c r="M94" s="853"/>
      <c r="N94" s="853"/>
      <c r="O94" s="920"/>
      <c r="P94" s="920"/>
      <c r="Q94" s="920"/>
    </row>
    <row r="95" spans="1:17" s="834" customFormat="1" ht="18.75" customHeight="1" hidden="1">
      <c r="A95" s="854"/>
      <c r="B95" s="855"/>
      <c r="C95" s="856"/>
      <c r="D95" s="874"/>
      <c r="E95" s="857"/>
      <c r="F95" s="858"/>
      <c r="G95" s="858"/>
      <c r="H95" s="858"/>
      <c r="I95" s="858"/>
      <c r="J95" s="858"/>
      <c r="K95" s="858"/>
      <c r="L95" s="858"/>
      <c r="M95" s="858"/>
      <c r="N95" s="858"/>
      <c r="O95" s="922"/>
      <c r="P95" s="920"/>
      <c r="Q95" s="920"/>
    </row>
    <row r="96" spans="1:17" s="834" customFormat="1" ht="18.75" customHeight="1">
      <c r="A96" s="854">
        <v>3113050</v>
      </c>
      <c r="B96" s="855" t="s">
        <v>91</v>
      </c>
      <c r="C96" s="856" t="s">
        <v>1119</v>
      </c>
      <c r="D96" s="874" t="s">
        <v>1455</v>
      </c>
      <c r="E96" s="857">
        <v>15</v>
      </c>
      <c r="F96" s="858">
        <f>'BASE Y CONFIANZA'!F76</f>
        <v>2613</v>
      </c>
      <c r="G96" s="858">
        <f>'BASE Y CONFIANZA'!G76</f>
        <v>0</v>
      </c>
      <c r="H96" s="858">
        <f>'BASE Y CONFIANZA'!H76</f>
        <v>0</v>
      </c>
      <c r="I96" s="858">
        <f>'BASE Y CONFIANZA'!I76</f>
        <v>1770</v>
      </c>
      <c r="J96" s="858">
        <f>'BASE Y CONFIANZA'!J76</f>
        <v>20</v>
      </c>
      <c r="K96" s="858">
        <f>'BASE Y CONFIANZA'!K76</f>
        <v>0</v>
      </c>
      <c r="L96" s="858">
        <f>'BASE Y CONFIANZA'!L76</f>
        <v>0</v>
      </c>
      <c r="M96" s="858">
        <f>'BASE Y CONFIANZA'!M76</f>
        <v>0</v>
      </c>
      <c r="N96" s="858">
        <f>'BASE Y CONFIANZA'!N76</f>
        <v>4363</v>
      </c>
      <c r="O96" s="920"/>
      <c r="P96" s="922"/>
      <c r="Q96" s="920"/>
    </row>
    <row r="97" spans="1:17" s="834" customFormat="1" ht="18.75" customHeight="1">
      <c r="A97" s="860" t="s">
        <v>70</v>
      </c>
      <c r="B97" s="861"/>
      <c r="C97" s="865"/>
      <c r="D97" s="862"/>
      <c r="E97" s="866"/>
      <c r="F97" s="886">
        <f aca="true" t="shared" si="13" ref="F97:L97">SUM(F95:F96)</f>
        <v>2613</v>
      </c>
      <c r="G97" s="886">
        <f t="shared" si="13"/>
        <v>0</v>
      </c>
      <c r="H97" s="886">
        <f t="shared" si="13"/>
        <v>0</v>
      </c>
      <c r="I97" s="886">
        <f t="shared" si="13"/>
        <v>1770</v>
      </c>
      <c r="J97" s="886">
        <f t="shared" si="13"/>
        <v>20</v>
      </c>
      <c r="K97" s="886">
        <f t="shared" si="13"/>
        <v>0</v>
      </c>
      <c r="L97" s="886">
        <f t="shared" si="13"/>
        <v>0</v>
      </c>
      <c r="M97" s="1079">
        <f>SUM(M95:M96)</f>
        <v>0</v>
      </c>
      <c r="N97" s="886">
        <f>SUM(N95:N96)</f>
        <v>4363</v>
      </c>
      <c r="O97" s="886">
        <f>N97</f>
        <v>4363</v>
      </c>
      <c r="P97" s="886"/>
      <c r="Q97" s="920"/>
    </row>
    <row r="98" spans="1:17" s="834" customFormat="1" ht="18.75" customHeight="1">
      <c r="A98" s="849" t="s">
        <v>92</v>
      </c>
      <c r="B98" s="850"/>
      <c r="C98" s="851" t="s">
        <v>92</v>
      </c>
      <c r="D98" s="909"/>
      <c r="E98" s="852"/>
      <c r="F98" s="853"/>
      <c r="G98" s="853"/>
      <c r="H98" s="853"/>
      <c r="I98" s="853"/>
      <c r="J98" s="853"/>
      <c r="K98" s="853"/>
      <c r="L98" s="853"/>
      <c r="M98" s="853"/>
      <c r="N98" s="853"/>
      <c r="O98" s="920"/>
      <c r="P98" s="920"/>
      <c r="Q98" s="920"/>
    </row>
    <row r="99" spans="1:17" s="834" customFormat="1" ht="18.75" customHeight="1">
      <c r="A99" s="854">
        <v>3110101</v>
      </c>
      <c r="B99" s="855" t="s">
        <v>93</v>
      </c>
      <c r="C99" s="856" t="s">
        <v>1120</v>
      </c>
      <c r="D99" s="874" t="s">
        <v>2</v>
      </c>
      <c r="E99" s="857">
        <v>15</v>
      </c>
      <c r="F99" s="858">
        <f>'BASE Y CONFIANZA'!F79</f>
        <v>2154</v>
      </c>
      <c r="G99" s="858">
        <f>'BASE Y CONFIANZA'!G79</f>
        <v>0</v>
      </c>
      <c r="H99" s="858">
        <f>'BASE Y CONFIANZA'!H79</f>
        <v>0</v>
      </c>
      <c r="I99" s="858">
        <f>'BASE Y CONFIANZA'!I79</f>
        <v>0</v>
      </c>
      <c r="J99" s="858">
        <f>'BASE Y CONFIANZA'!J79</f>
        <v>0</v>
      </c>
      <c r="K99" s="858">
        <f>'BASE Y CONFIANZA'!K79</f>
        <v>58</v>
      </c>
      <c r="L99" s="858">
        <f>'BASE Y CONFIANZA'!L79</f>
        <v>0</v>
      </c>
      <c r="M99" s="858">
        <f>'BASE Y CONFIANZA'!M79</f>
        <v>0</v>
      </c>
      <c r="N99" s="858">
        <f>F99+G99+H99+I99-J99+K99-L99-M99</f>
        <v>2212</v>
      </c>
      <c r="O99" s="920"/>
      <c r="P99" s="920"/>
      <c r="Q99" s="920"/>
    </row>
    <row r="100" spans="1:17" s="834" customFormat="1" ht="18.75" customHeight="1">
      <c r="A100" s="854"/>
      <c r="B100" s="855" t="s">
        <v>1433</v>
      </c>
      <c r="C100" s="856" t="s">
        <v>1119</v>
      </c>
      <c r="D100" s="874" t="s">
        <v>1455</v>
      </c>
      <c r="E100" s="857">
        <v>15</v>
      </c>
      <c r="F100" s="858">
        <f>'BASE Y CONFIANZA'!F80</f>
        <v>2625</v>
      </c>
      <c r="G100" s="858">
        <f>'BASE Y CONFIANZA'!G80</f>
        <v>0</v>
      </c>
      <c r="H100" s="858">
        <f>'BASE Y CONFIANZA'!H80</f>
        <v>0</v>
      </c>
      <c r="I100" s="858">
        <f>'BASE Y CONFIANZA'!I80</f>
        <v>0</v>
      </c>
      <c r="J100" s="858">
        <f>'BASE Y CONFIANZA'!J80</f>
        <v>21</v>
      </c>
      <c r="K100" s="858">
        <f>'BASE Y CONFIANZA'!K80</f>
        <v>0</v>
      </c>
      <c r="L100" s="858">
        <f>'BASE Y CONFIANZA'!L80</f>
        <v>0</v>
      </c>
      <c r="M100" s="858">
        <f>'BASE Y CONFIANZA'!M80</f>
        <v>0</v>
      </c>
      <c r="N100" s="858">
        <f>F100+G100+H100+I100-J100+K100-L100-M100</f>
        <v>2604</v>
      </c>
      <c r="O100" s="920"/>
      <c r="P100" s="920"/>
      <c r="Q100" s="920"/>
    </row>
    <row r="101" spans="1:17" s="834" customFormat="1" ht="18.75" customHeight="1">
      <c r="A101" s="854">
        <v>115</v>
      </c>
      <c r="B101" s="855" t="s">
        <v>1412</v>
      </c>
      <c r="C101" s="856" t="s">
        <v>1121</v>
      </c>
      <c r="D101" s="874" t="s">
        <v>492</v>
      </c>
      <c r="E101" s="857">
        <v>15</v>
      </c>
      <c r="F101" s="858">
        <f>EVENTUAL!F85</f>
        <v>1537</v>
      </c>
      <c r="G101" s="858">
        <f>EVENTUAL!G85</f>
        <v>0</v>
      </c>
      <c r="H101" s="858">
        <f>EVENTUAL!H85</f>
        <v>0</v>
      </c>
      <c r="I101" s="858">
        <f>EVENTUAL!I85</f>
        <v>0</v>
      </c>
      <c r="J101" s="858">
        <f>EVENTUAL!J85</f>
        <v>0</v>
      </c>
      <c r="K101" s="858">
        <f>EVENTUAL!K85</f>
        <v>113</v>
      </c>
      <c r="L101" s="858">
        <f>EVENTUAL!L85</f>
        <v>0</v>
      </c>
      <c r="M101" s="858">
        <f>'BASE Y CONFIANZA'!M80</f>
        <v>0</v>
      </c>
      <c r="N101" s="858">
        <f>F101+G101+H101+I101-J101+K101-L101-M101</f>
        <v>1650</v>
      </c>
      <c r="O101" s="920"/>
      <c r="P101" s="920"/>
      <c r="Q101" s="920"/>
    </row>
    <row r="102" spans="1:17" s="834" customFormat="1" ht="18.75" customHeight="1">
      <c r="A102" s="854">
        <v>146</v>
      </c>
      <c r="B102" s="855" t="s">
        <v>812</v>
      </c>
      <c r="C102" s="874" t="s">
        <v>1121</v>
      </c>
      <c r="D102" s="910" t="s">
        <v>526</v>
      </c>
      <c r="E102" s="875">
        <v>15</v>
      </c>
      <c r="F102" s="859">
        <v>2396</v>
      </c>
      <c r="G102" s="859">
        <v>0</v>
      </c>
      <c r="H102" s="859">
        <v>0</v>
      </c>
      <c r="I102" s="859">
        <v>0</v>
      </c>
      <c r="J102" s="859">
        <v>0</v>
      </c>
      <c r="K102" s="859">
        <v>4</v>
      </c>
      <c r="L102" s="859">
        <v>0</v>
      </c>
      <c r="M102" s="859">
        <v>0</v>
      </c>
      <c r="N102" s="858">
        <f>F102+G102+H102+I102-J102+K102-L102-M102</f>
        <v>2400</v>
      </c>
      <c r="O102" s="920"/>
      <c r="P102" s="922"/>
      <c r="Q102" s="920"/>
    </row>
    <row r="103" spans="1:17" s="834" customFormat="1" ht="18.75" customHeight="1">
      <c r="A103" s="860" t="s">
        <v>70</v>
      </c>
      <c r="B103" s="861"/>
      <c r="C103" s="865"/>
      <c r="D103" s="862"/>
      <c r="E103" s="866"/>
      <c r="F103" s="886">
        <f aca="true" t="shared" si="14" ref="F103:N103">SUM(F99:F102)</f>
        <v>8712</v>
      </c>
      <c r="G103" s="886">
        <f t="shared" si="14"/>
        <v>0</v>
      </c>
      <c r="H103" s="886">
        <f t="shared" si="14"/>
        <v>0</v>
      </c>
      <c r="I103" s="886">
        <f t="shared" si="14"/>
        <v>0</v>
      </c>
      <c r="J103" s="886">
        <f t="shared" si="14"/>
        <v>21</v>
      </c>
      <c r="K103" s="886">
        <f t="shared" si="14"/>
        <v>175</v>
      </c>
      <c r="L103" s="886">
        <f t="shared" si="14"/>
        <v>0</v>
      </c>
      <c r="M103" s="886">
        <f t="shared" si="14"/>
        <v>0</v>
      </c>
      <c r="N103" s="886">
        <f t="shared" si="14"/>
        <v>8866</v>
      </c>
      <c r="O103" s="886">
        <f>SUM(N99:N100)</f>
        <v>4816</v>
      </c>
      <c r="P103" s="886">
        <f>SUM(N101:N102)</f>
        <v>4050</v>
      </c>
      <c r="Q103" s="920"/>
    </row>
    <row r="104" spans="1:17" s="834" customFormat="1" ht="18.75" customHeight="1">
      <c r="A104" s="849"/>
      <c r="B104" s="850"/>
      <c r="C104" s="851" t="s">
        <v>839</v>
      </c>
      <c r="D104" s="912"/>
      <c r="E104" s="852"/>
      <c r="F104" s="853"/>
      <c r="G104" s="853"/>
      <c r="H104" s="853"/>
      <c r="I104" s="853"/>
      <c r="J104" s="853"/>
      <c r="K104" s="853"/>
      <c r="L104" s="853"/>
      <c r="M104" s="853"/>
      <c r="N104" s="853"/>
      <c r="O104" s="920"/>
      <c r="P104" s="920"/>
      <c r="Q104" s="920"/>
    </row>
    <row r="105" spans="1:17" s="834" customFormat="1" ht="18.75" customHeight="1">
      <c r="A105" s="854">
        <v>3123072</v>
      </c>
      <c r="B105" s="855" t="s">
        <v>1125</v>
      </c>
      <c r="C105" s="874" t="s">
        <v>1119</v>
      </c>
      <c r="D105" s="910" t="s">
        <v>95</v>
      </c>
      <c r="E105" s="875">
        <v>15</v>
      </c>
      <c r="F105" s="859">
        <f>'BASE Y CONFIANZA'!F92</f>
        <v>2205</v>
      </c>
      <c r="G105" s="859">
        <f>'BASE Y CONFIANZA'!G92</f>
        <v>0</v>
      </c>
      <c r="H105" s="859">
        <f>'BASE Y CONFIANZA'!H92</f>
        <v>0</v>
      </c>
      <c r="I105" s="859">
        <f>'BASE Y CONFIANZA'!I92</f>
        <v>0</v>
      </c>
      <c r="J105" s="859">
        <f>'BASE Y CONFIANZA'!J92</f>
        <v>0</v>
      </c>
      <c r="K105" s="859">
        <f>'BASE Y CONFIANZA'!K92</f>
        <v>39</v>
      </c>
      <c r="L105" s="859">
        <f>'BASE Y CONFIANZA'!L92</f>
        <v>300</v>
      </c>
      <c r="M105" s="859">
        <f>'BASE Y CONFIANZA'!M92</f>
        <v>0</v>
      </c>
      <c r="N105" s="858">
        <f>F105+G105+H105+I105-J105+K105-L105-M105</f>
        <v>1944</v>
      </c>
      <c r="O105" s="922"/>
      <c r="P105" s="920"/>
      <c r="Q105" s="920"/>
    </row>
    <row r="106" spans="1:17" s="834" customFormat="1" ht="18.75" customHeight="1">
      <c r="A106" s="854">
        <v>147</v>
      </c>
      <c r="B106" s="855" t="s">
        <v>943</v>
      </c>
      <c r="C106" s="874" t="s">
        <v>1121</v>
      </c>
      <c r="D106" s="910" t="s">
        <v>945</v>
      </c>
      <c r="E106" s="875">
        <v>15</v>
      </c>
      <c r="F106" s="859">
        <f>EVENTUAL!F89</f>
        <v>2452</v>
      </c>
      <c r="G106" s="859">
        <f>EVENTUAL!G89</f>
        <v>0</v>
      </c>
      <c r="H106" s="859">
        <f>EVENTUAL!H89</f>
        <v>0</v>
      </c>
      <c r="I106" s="859">
        <f>EVENTUAL!I89</f>
        <v>0</v>
      </c>
      <c r="J106" s="859">
        <f>EVENTUAL!J89</f>
        <v>2</v>
      </c>
      <c r="K106" s="859">
        <f>EVENTUAL!K89</f>
        <v>0</v>
      </c>
      <c r="L106" s="859">
        <f>EVENTUAL!L89</f>
        <v>0</v>
      </c>
      <c r="M106" s="859">
        <v>0</v>
      </c>
      <c r="N106" s="858">
        <f>F106+G106+H106+I106-J106+K106-L106-M106</f>
        <v>2450</v>
      </c>
      <c r="O106" s="920"/>
      <c r="P106" s="920"/>
      <c r="Q106" s="920"/>
    </row>
    <row r="107" spans="1:17" s="834" customFormat="1" ht="18.75" customHeight="1">
      <c r="A107" s="854">
        <v>148</v>
      </c>
      <c r="B107" s="855" t="s">
        <v>946</v>
      </c>
      <c r="C107" s="874" t="s">
        <v>1121</v>
      </c>
      <c r="D107" s="910" t="s">
        <v>948</v>
      </c>
      <c r="E107" s="875">
        <v>15</v>
      </c>
      <c r="F107" s="859">
        <f>EVENTUAL!F90</f>
        <v>842</v>
      </c>
      <c r="G107" s="859">
        <f>EVENTUAL!G90</f>
        <v>0</v>
      </c>
      <c r="H107" s="859">
        <f>EVENTUAL!H90</f>
        <v>0</v>
      </c>
      <c r="I107" s="859">
        <f>EVENTUAL!I90</f>
        <v>0</v>
      </c>
      <c r="J107" s="859">
        <f>EVENTUAL!J90</f>
        <v>0</v>
      </c>
      <c r="K107" s="859">
        <f>EVENTUAL!K90</f>
        <v>158</v>
      </c>
      <c r="L107" s="859">
        <f>EVENTUAL!L90</f>
        <v>0</v>
      </c>
      <c r="M107" s="859">
        <v>0</v>
      </c>
      <c r="N107" s="858">
        <f>F107+G107+H107+I107-J107+K107-L107-M107</f>
        <v>1000</v>
      </c>
      <c r="O107" s="920"/>
      <c r="P107" s="920"/>
      <c r="Q107" s="920"/>
    </row>
    <row r="108" spans="1:17" s="834" customFormat="1" ht="18.75" customHeight="1">
      <c r="A108" s="854">
        <v>244</v>
      </c>
      <c r="B108" s="855" t="s">
        <v>840</v>
      </c>
      <c r="C108" s="874" t="s">
        <v>1121</v>
      </c>
      <c r="D108" s="910" t="s">
        <v>526</v>
      </c>
      <c r="E108" s="875">
        <v>15</v>
      </c>
      <c r="F108" s="859">
        <f>EVENTUAL!F91</f>
        <v>1376</v>
      </c>
      <c r="G108" s="859">
        <f>EVENTUAL!G91</f>
        <v>0</v>
      </c>
      <c r="H108" s="859">
        <f>EVENTUAL!H91</f>
        <v>0</v>
      </c>
      <c r="I108" s="859">
        <f>EVENTUAL!I91</f>
        <v>0</v>
      </c>
      <c r="J108" s="859">
        <f>EVENTUAL!J91</f>
        <v>0</v>
      </c>
      <c r="K108" s="859">
        <f>EVENTUAL!K91</f>
        <v>124</v>
      </c>
      <c r="L108" s="859">
        <f>EVENTUAL!L91</f>
        <v>0</v>
      </c>
      <c r="M108" s="859">
        <v>0</v>
      </c>
      <c r="N108" s="858">
        <f>F108+G108+H108+I108-J108+K108-L108-M108</f>
        <v>1500</v>
      </c>
      <c r="O108" s="920"/>
      <c r="P108" s="920"/>
      <c r="Q108" s="920"/>
    </row>
    <row r="109" spans="1:17" s="834" customFormat="1" ht="18.75" customHeight="1">
      <c r="A109" s="854">
        <v>275</v>
      </c>
      <c r="B109" s="855" t="s">
        <v>949</v>
      </c>
      <c r="C109" s="874" t="s">
        <v>1121</v>
      </c>
      <c r="D109" s="910" t="s">
        <v>951</v>
      </c>
      <c r="E109" s="875">
        <v>15</v>
      </c>
      <c r="F109" s="859">
        <f>EVENTUAL!F92</f>
        <v>2396</v>
      </c>
      <c r="G109" s="859">
        <f>EVENTUAL!G92</f>
        <v>0</v>
      </c>
      <c r="H109" s="859">
        <f>EVENTUAL!H92</f>
        <v>0</v>
      </c>
      <c r="I109" s="859">
        <f>EVENTUAL!I92</f>
        <v>0</v>
      </c>
      <c r="J109" s="859">
        <f>EVENTUAL!J92</f>
        <v>0</v>
      </c>
      <c r="K109" s="859">
        <f>EVENTUAL!K92</f>
        <v>4</v>
      </c>
      <c r="L109" s="859">
        <f>EVENTUAL!L92</f>
        <v>0</v>
      </c>
      <c r="M109" s="859">
        <v>0</v>
      </c>
      <c r="N109" s="858">
        <f>F109+G109+H109+I109-J109+K109-L109-M109</f>
        <v>2400</v>
      </c>
      <c r="O109" s="920"/>
      <c r="P109" s="922"/>
      <c r="Q109" s="920"/>
    </row>
    <row r="110" spans="1:17" s="834" customFormat="1" ht="18.75" customHeight="1">
      <c r="A110" s="860" t="s">
        <v>70</v>
      </c>
      <c r="B110" s="861"/>
      <c r="C110" s="862"/>
      <c r="D110" s="911"/>
      <c r="E110" s="863"/>
      <c r="F110" s="877">
        <f>SUM(F105:F109)</f>
        <v>9271</v>
      </c>
      <c r="G110" s="877">
        <f aca="true" t="shared" si="15" ref="G110:N110">SUM(G105:G109)</f>
        <v>0</v>
      </c>
      <c r="H110" s="877">
        <f t="shared" si="15"/>
        <v>0</v>
      </c>
      <c r="I110" s="877">
        <f t="shared" si="15"/>
        <v>0</v>
      </c>
      <c r="J110" s="877">
        <f t="shared" si="15"/>
        <v>2</v>
      </c>
      <c r="K110" s="877">
        <f t="shared" si="15"/>
        <v>325</v>
      </c>
      <c r="L110" s="877">
        <f t="shared" si="15"/>
        <v>300</v>
      </c>
      <c r="M110" s="877">
        <f t="shared" si="15"/>
        <v>0</v>
      </c>
      <c r="N110" s="877">
        <f t="shared" si="15"/>
        <v>9294</v>
      </c>
      <c r="O110" s="877">
        <f>N105</f>
        <v>1944</v>
      </c>
      <c r="P110" s="877">
        <f>SUM(N106:N109)</f>
        <v>7350</v>
      </c>
      <c r="Q110" s="920"/>
    </row>
    <row r="111" spans="1:17" s="834" customFormat="1" ht="18.75" customHeight="1">
      <c r="A111" s="849"/>
      <c r="B111" s="850"/>
      <c r="C111" s="851" t="s">
        <v>96</v>
      </c>
      <c r="D111" s="909"/>
      <c r="E111" s="867"/>
      <c r="F111" s="868"/>
      <c r="G111" s="868"/>
      <c r="H111" s="868"/>
      <c r="I111" s="868"/>
      <c r="J111" s="868"/>
      <c r="K111" s="868"/>
      <c r="L111" s="868"/>
      <c r="M111" s="868"/>
      <c r="N111" s="868"/>
      <c r="O111" s="920"/>
      <c r="P111" s="920"/>
      <c r="Q111" s="920"/>
    </row>
    <row r="112" spans="1:17" s="834" customFormat="1" ht="18.75" customHeight="1">
      <c r="A112" s="854">
        <v>3123082</v>
      </c>
      <c r="B112" s="855" t="s">
        <v>1045</v>
      </c>
      <c r="C112" s="856" t="s">
        <v>1119</v>
      </c>
      <c r="D112" s="874" t="s">
        <v>95</v>
      </c>
      <c r="E112" s="857">
        <v>15</v>
      </c>
      <c r="F112" s="858">
        <v>2205</v>
      </c>
      <c r="G112" s="858">
        <v>0</v>
      </c>
      <c r="H112" s="858">
        <v>0</v>
      </c>
      <c r="I112" s="858">
        <v>0</v>
      </c>
      <c r="J112" s="858">
        <v>0</v>
      </c>
      <c r="K112" s="858">
        <v>39</v>
      </c>
      <c r="L112" s="858">
        <v>0</v>
      </c>
      <c r="M112" s="858">
        <v>0</v>
      </c>
      <c r="N112" s="858">
        <f>F112+G112+H112+I112-J112+K112-L112-M112</f>
        <v>2244</v>
      </c>
      <c r="O112" s="922"/>
      <c r="P112" s="920"/>
      <c r="Q112" s="920"/>
    </row>
    <row r="113" spans="1:17" s="834" customFormat="1" ht="18.75" customHeight="1">
      <c r="A113" s="854">
        <v>48</v>
      </c>
      <c r="B113" s="855" t="s">
        <v>1286</v>
      </c>
      <c r="C113" s="856" t="s">
        <v>1121</v>
      </c>
      <c r="D113" s="874" t="s">
        <v>1288</v>
      </c>
      <c r="E113" s="857">
        <v>15</v>
      </c>
      <c r="F113" s="858">
        <f>EVENTUAL!F95</f>
        <v>1590</v>
      </c>
      <c r="G113" s="858">
        <f>EVENTUAL!G95</f>
        <v>0</v>
      </c>
      <c r="H113" s="858">
        <f>EVENTUAL!H95</f>
        <v>0</v>
      </c>
      <c r="I113" s="858">
        <f>EVENTUAL!I95</f>
        <v>0</v>
      </c>
      <c r="J113" s="858">
        <f>EVENTUAL!J95</f>
        <v>0</v>
      </c>
      <c r="K113" s="858">
        <f>EVENTUAL!K95</f>
        <v>110</v>
      </c>
      <c r="L113" s="858">
        <f>EVENTUAL!L95</f>
        <v>400</v>
      </c>
      <c r="M113" s="858">
        <f>EVENTUAL!M95</f>
        <v>0</v>
      </c>
      <c r="N113" s="858">
        <f>F113+G113+H113+I113-J113+K113-L113-M113</f>
        <v>1300</v>
      </c>
      <c r="O113" s="922"/>
      <c r="P113" s="920"/>
      <c r="Q113" s="920"/>
    </row>
    <row r="114" spans="1:17" s="835" customFormat="1" ht="18.75" customHeight="1">
      <c r="A114" s="887" t="s">
        <v>70</v>
      </c>
      <c r="B114" s="888"/>
      <c r="C114" s="889"/>
      <c r="D114" s="905"/>
      <c r="E114" s="890"/>
      <c r="F114" s="891">
        <f>SUM(F112:F113)</f>
        <v>3795</v>
      </c>
      <c r="G114" s="891">
        <f aca="true" t="shared" si="16" ref="G114:N114">SUM(G112:G113)</f>
        <v>0</v>
      </c>
      <c r="H114" s="891">
        <f t="shared" si="16"/>
        <v>0</v>
      </c>
      <c r="I114" s="891">
        <f t="shared" si="16"/>
        <v>0</v>
      </c>
      <c r="J114" s="891">
        <f t="shared" si="16"/>
        <v>0</v>
      </c>
      <c r="K114" s="891">
        <f t="shared" si="16"/>
        <v>149</v>
      </c>
      <c r="L114" s="891">
        <f t="shared" si="16"/>
        <v>400</v>
      </c>
      <c r="M114" s="891">
        <f t="shared" si="16"/>
        <v>0</v>
      </c>
      <c r="N114" s="891">
        <f t="shared" si="16"/>
        <v>3544</v>
      </c>
      <c r="O114" s="891">
        <f>N112</f>
        <v>2244</v>
      </c>
      <c r="P114" s="891">
        <f>N113</f>
        <v>1300</v>
      </c>
      <c r="Q114" s="955"/>
    </row>
    <row r="115" spans="1:17" s="834" customFormat="1" ht="18.75" customHeight="1">
      <c r="A115" s="849"/>
      <c r="B115" s="850"/>
      <c r="C115" s="851" t="s">
        <v>97</v>
      </c>
      <c r="D115" s="912"/>
      <c r="E115" s="852"/>
      <c r="F115" s="853"/>
      <c r="G115" s="853"/>
      <c r="H115" s="853"/>
      <c r="I115" s="853"/>
      <c r="J115" s="853"/>
      <c r="K115" s="853"/>
      <c r="L115" s="853"/>
      <c r="M115" s="853"/>
      <c r="N115" s="853"/>
      <c r="O115" s="920"/>
      <c r="P115" s="920"/>
      <c r="Q115" s="920"/>
    </row>
    <row r="116" spans="1:17" s="834" customFormat="1" ht="18.75" customHeight="1">
      <c r="A116" s="854">
        <v>82</v>
      </c>
      <c r="B116" s="855" t="s">
        <v>952</v>
      </c>
      <c r="C116" s="874" t="s">
        <v>1121</v>
      </c>
      <c r="D116" s="910" t="s">
        <v>953</v>
      </c>
      <c r="E116" s="875">
        <v>15</v>
      </c>
      <c r="F116" s="859">
        <v>961</v>
      </c>
      <c r="G116" s="859">
        <v>0</v>
      </c>
      <c r="H116" s="859">
        <v>0</v>
      </c>
      <c r="I116" s="859">
        <v>0</v>
      </c>
      <c r="J116" s="859">
        <v>0</v>
      </c>
      <c r="K116" s="859">
        <v>150</v>
      </c>
      <c r="L116" s="859">
        <v>0</v>
      </c>
      <c r="M116" s="859">
        <v>0</v>
      </c>
      <c r="N116" s="858">
        <f>F116+G116+H116+I116-J116+K116-L116-M116</f>
        <v>1111</v>
      </c>
      <c r="O116" s="920"/>
      <c r="P116" s="920"/>
      <c r="Q116" s="920"/>
    </row>
    <row r="117" spans="1:17" s="834" customFormat="1" ht="18.75" customHeight="1">
      <c r="A117" s="854">
        <v>277</v>
      </c>
      <c r="B117" s="855" t="s">
        <v>955</v>
      </c>
      <c r="C117" s="874" t="s">
        <v>1121</v>
      </c>
      <c r="D117" s="910" t="s">
        <v>953</v>
      </c>
      <c r="E117" s="875">
        <v>15</v>
      </c>
      <c r="F117" s="859">
        <v>1924</v>
      </c>
      <c r="G117" s="859">
        <v>0</v>
      </c>
      <c r="H117" s="859">
        <v>0</v>
      </c>
      <c r="I117" s="859">
        <v>0</v>
      </c>
      <c r="J117" s="859">
        <v>0</v>
      </c>
      <c r="K117" s="859">
        <v>77</v>
      </c>
      <c r="L117" s="859">
        <v>0</v>
      </c>
      <c r="M117" s="859">
        <v>0</v>
      </c>
      <c r="N117" s="858">
        <f>F117+G117+H117+I117-J117+K117-L117-M117</f>
        <v>2001</v>
      </c>
      <c r="O117" s="920"/>
      <c r="P117" s="922"/>
      <c r="Q117" s="920"/>
    </row>
    <row r="118" spans="1:17" s="834" customFormat="1" ht="18.75" customHeight="1">
      <c r="A118" s="854">
        <v>3123093</v>
      </c>
      <c r="B118" s="855" t="s">
        <v>1356</v>
      </c>
      <c r="C118" s="874" t="s">
        <v>1120</v>
      </c>
      <c r="D118" s="910" t="s">
        <v>95</v>
      </c>
      <c r="E118" s="875">
        <v>15</v>
      </c>
      <c r="F118" s="859">
        <v>2205</v>
      </c>
      <c r="G118" s="859">
        <v>0</v>
      </c>
      <c r="H118" s="859">
        <v>0</v>
      </c>
      <c r="I118" s="859">
        <v>0</v>
      </c>
      <c r="J118" s="859">
        <v>0</v>
      </c>
      <c r="K118" s="859">
        <v>39</v>
      </c>
      <c r="L118" s="859">
        <v>0</v>
      </c>
      <c r="M118" s="859">
        <v>0</v>
      </c>
      <c r="N118" s="858">
        <f>F118+G118+H118+I118-J118+K118-L118-M118</f>
        <v>2244</v>
      </c>
      <c r="O118" s="920"/>
      <c r="P118" s="922"/>
      <c r="Q118" s="920"/>
    </row>
    <row r="119" spans="1:17" s="834" customFormat="1" ht="18.75" customHeight="1">
      <c r="A119" s="860" t="s">
        <v>70</v>
      </c>
      <c r="B119" s="861"/>
      <c r="C119" s="862"/>
      <c r="D119" s="911"/>
      <c r="E119" s="863"/>
      <c r="F119" s="877">
        <f aca="true" t="shared" si="17" ref="F119:N119">SUM(F116:F118)</f>
        <v>5090</v>
      </c>
      <c r="G119" s="877">
        <f t="shared" si="17"/>
        <v>0</v>
      </c>
      <c r="H119" s="877">
        <f t="shared" si="17"/>
        <v>0</v>
      </c>
      <c r="I119" s="877">
        <f t="shared" si="17"/>
        <v>0</v>
      </c>
      <c r="J119" s="877">
        <f t="shared" si="17"/>
        <v>0</v>
      </c>
      <c r="K119" s="877">
        <f t="shared" si="17"/>
        <v>266</v>
      </c>
      <c r="L119" s="877">
        <f t="shared" si="17"/>
        <v>0</v>
      </c>
      <c r="M119" s="877">
        <f t="shared" si="17"/>
        <v>0</v>
      </c>
      <c r="N119" s="877">
        <f t="shared" si="17"/>
        <v>5356</v>
      </c>
      <c r="O119" s="877">
        <f>N118</f>
        <v>2244</v>
      </c>
      <c r="P119" s="877">
        <f>N116+N117</f>
        <v>3112</v>
      </c>
      <c r="Q119" s="920"/>
    </row>
    <row r="120" spans="1:17" s="834" customFormat="1" ht="18.75" customHeight="1">
      <c r="A120" s="849"/>
      <c r="B120" s="850"/>
      <c r="C120" s="851" t="s">
        <v>98</v>
      </c>
      <c r="D120" s="909"/>
      <c r="E120" s="852"/>
      <c r="F120" s="853"/>
      <c r="G120" s="853"/>
      <c r="H120" s="853"/>
      <c r="I120" s="853"/>
      <c r="J120" s="853"/>
      <c r="K120" s="853"/>
      <c r="L120" s="853"/>
      <c r="M120" s="853"/>
      <c r="N120" s="853"/>
      <c r="O120" s="920"/>
      <c r="P120" s="920"/>
      <c r="Q120" s="920"/>
    </row>
    <row r="121" spans="1:17" s="834" customFormat="1" ht="18.75" customHeight="1">
      <c r="A121" s="854">
        <v>3120201</v>
      </c>
      <c r="B121" s="855" t="s">
        <v>99</v>
      </c>
      <c r="C121" s="856" t="s">
        <v>1120</v>
      </c>
      <c r="D121" s="910" t="s">
        <v>54</v>
      </c>
      <c r="E121" s="857">
        <v>15</v>
      </c>
      <c r="F121" s="858">
        <v>1310</v>
      </c>
      <c r="G121" s="858">
        <v>0</v>
      </c>
      <c r="H121" s="858">
        <v>0</v>
      </c>
      <c r="I121" s="858">
        <v>0</v>
      </c>
      <c r="J121" s="858">
        <v>0</v>
      </c>
      <c r="K121" s="858">
        <v>128</v>
      </c>
      <c r="L121" s="858">
        <v>0</v>
      </c>
      <c r="M121" s="858">
        <v>0</v>
      </c>
      <c r="N121" s="858">
        <f>F121+G121+H121+I121-J121+K121-L121-M121</f>
        <v>1438</v>
      </c>
      <c r="O121" s="920"/>
      <c r="P121" s="920"/>
      <c r="Q121" s="920"/>
    </row>
    <row r="122" spans="1:17" s="834" customFormat="1" ht="18.75" customHeight="1">
      <c r="A122" s="854">
        <v>3123102</v>
      </c>
      <c r="B122" s="855" t="s">
        <v>1047</v>
      </c>
      <c r="C122" s="856" t="s">
        <v>1119</v>
      </c>
      <c r="D122" s="874" t="s">
        <v>95</v>
      </c>
      <c r="E122" s="857">
        <v>15</v>
      </c>
      <c r="F122" s="858">
        <v>2205</v>
      </c>
      <c r="G122" s="858">
        <v>0</v>
      </c>
      <c r="H122" s="858">
        <v>0</v>
      </c>
      <c r="I122" s="858">
        <v>0</v>
      </c>
      <c r="J122" s="858">
        <v>0</v>
      </c>
      <c r="K122" s="858">
        <v>39</v>
      </c>
      <c r="L122" s="858">
        <v>0</v>
      </c>
      <c r="M122" s="858">
        <v>0</v>
      </c>
      <c r="N122" s="858">
        <f>F122+G122+H122+I122-J122+K122-L122-M122</f>
        <v>2244</v>
      </c>
      <c r="O122" s="922"/>
      <c r="P122" s="920"/>
      <c r="Q122" s="920"/>
    </row>
    <row r="123" spans="1:17" s="834" customFormat="1" ht="18.75" customHeight="1">
      <c r="A123" s="854">
        <v>95</v>
      </c>
      <c r="B123" s="855" t="s">
        <v>1394</v>
      </c>
      <c r="C123" s="874" t="s">
        <v>1121</v>
      </c>
      <c r="D123" s="910" t="s">
        <v>953</v>
      </c>
      <c r="E123" s="875">
        <v>15</v>
      </c>
      <c r="F123" s="859">
        <f>EVENTUAL!F102</f>
        <v>2396</v>
      </c>
      <c r="G123" s="859">
        <f>EVENTUAL!G102</f>
        <v>0</v>
      </c>
      <c r="H123" s="859">
        <f>EVENTUAL!H102</f>
        <v>0</v>
      </c>
      <c r="I123" s="859">
        <f>EVENTUAL!I102</f>
        <v>0</v>
      </c>
      <c r="J123" s="859">
        <f>EVENTUAL!J102</f>
        <v>0</v>
      </c>
      <c r="K123" s="859">
        <f>EVENTUAL!K102</f>
        <v>4</v>
      </c>
      <c r="L123" s="859">
        <f>EVENTUAL!L102</f>
        <v>0</v>
      </c>
      <c r="M123" s="858">
        <v>0</v>
      </c>
      <c r="N123" s="858">
        <f>F123+G123+H123+I123-J123+K123-L123-M123</f>
        <v>2400</v>
      </c>
      <c r="O123" s="920"/>
      <c r="P123" s="920"/>
      <c r="Q123" s="920"/>
    </row>
    <row r="124" spans="1:17" s="834" customFormat="1" ht="18.75" customHeight="1">
      <c r="A124" s="854">
        <v>149</v>
      </c>
      <c r="B124" s="855" t="s">
        <v>957</v>
      </c>
      <c r="C124" s="856" t="s">
        <v>1121</v>
      </c>
      <c r="D124" s="874" t="s">
        <v>11</v>
      </c>
      <c r="E124" s="857">
        <v>15</v>
      </c>
      <c r="F124" s="859">
        <f>EVENTUAL!F103</f>
        <v>1638</v>
      </c>
      <c r="G124" s="859">
        <f>EVENTUAL!G103</f>
        <v>0</v>
      </c>
      <c r="H124" s="859">
        <f>EVENTUAL!H103</f>
        <v>0</v>
      </c>
      <c r="I124" s="859">
        <f>EVENTUAL!I103</f>
        <v>0</v>
      </c>
      <c r="J124" s="859">
        <f>EVENTUAL!J103</f>
        <v>0</v>
      </c>
      <c r="K124" s="859">
        <f>EVENTUAL!K103</f>
        <v>107</v>
      </c>
      <c r="L124" s="859">
        <f>EVENTUAL!L103</f>
        <v>0</v>
      </c>
      <c r="M124" s="858">
        <v>0</v>
      </c>
      <c r="N124" s="858">
        <f>F124+G124+H124+I124-J124+K124-L124-M124</f>
        <v>1745</v>
      </c>
      <c r="O124" s="920"/>
      <c r="P124" s="922"/>
      <c r="Q124" s="920"/>
    </row>
    <row r="125" spans="1:17" s="834" customFormat="1" ht="18.75" customHeight="1">
      <c r="A125" s="860" t="s">
        <v>70</v>
      </c>
      <c r="B125" s="861"/>
      <c r="C125" s="865"/>
      <c r="D125" s="862"/>
      <c r="E125" s="866"/>
      <c r="F125" s="886">
        <f>SUM(F121:F124)</f>
        <v>7549</v>
      </c>
      <c r="G125" s="886">
        <f aca="true" t="shared" si="18" ref="G125:L125">SUM(G121:G124)</f>
        <v>0</v>
      </c>
      <c r="H125" s="886">
        <f t="shared" si="18"/>
        <v>0</v>
      </c>
      <c r="I125" s="886">
        <f t="shared" si="18"/>
        <v>0</v>
      </c>
      <c r="J125" s="886">
        <f t="shared" si="18"/>
        <v>0</v>
      </c>
      <c r="K125" s="886">
        <f t="shared" si="18"/>
        <v>278</v>
      </c>
      <c r="L125" s="886">
        <f t="shared" si="18"/>
        <v>0</v>
      </c>
      <c r="M125" s="886">
        <f>SUM(M121:M124)</f>
        <v>0</v>
      </c>
      <c r="N125" s="886">
        <f>SUM(N121:N124)</f>
        <v>7827</v>
      </c>
      <c r="O125" s="886">
        <f>SUM(N121:N122)</f>
        <v>3682</v>
      </c>
      <c r="P125" s="886">
        <f>SUM(N123:N124)</f>
        <v>4145</v>
      </c>
      <c r="Q125" s="920"/>
    </row>
    <row r="126" spans="1:17" s="834" customFormat="1" ht="18.75" customHeight="1">
      <c r="A126" s="849"/>
      <c r="B126" s="850"/>
      <c r="C126" s="851" t="s">
        <v>100</v>
      </c>
      <c r="D126" s="909"/>
      <c r="E126" s="867"/>
      <c r="F126" s="868"/>
      <c r="G126" s="868"/>
      <c r="H126" s="868"/>
      <c r="I126" s="868"/>
      <c r="J126" s="868"/>
      <c r="K126" s="868"/>
      <c r="L126" s="868"/>
      <c r="M126" s="868"/>
      <c r="N126" s="868"/>
      <c r="O126" s="920"/>
      <c r="P126" s="920"/>
      <c r="Q126" s="920"/>
    </row>
    <row r="127" spans="1:17" s="834" customFormat="1" ht="18.75" customHeight="1">
      <c r="A127" s="854">
        <v>3123112</v>
      </c>
      <c r="B127" s="855" t="s">
        <v>1049</v>
      </c>
      <c r="C127" s="856" t="s">
        <v>1119</v>
      </c>
      <c r="D127" s="874" t="s">
        <v>95</v>
      </c>
      <c r="E127" s="857">
        <v>15</v>
      </c>
      <c r="F127" s="858">
        <v>2205</v>
      </c>
      <c r="G127" s="858">
        <v>0</v>
      </c>
      <c r="H127" s="858">
        <v>0</v>
      </c>
      <c r="I127" s="858">
        <v>0</v>
      </c>
      <c r="J127" s="858">
        <v>0</v>
      </c>
      <c r="K127" s="858">
        <v>39</v>
      </c>
      <c r="L127" s="858">
        <v>0</v>
      </c>
      <c r="M127" s="858">
        <v>0</v>
      </c>
      <c r="N127" s="858">
        <f>F127+G127+H127+I127-J127+K127-L127-M127</f>
        <v>2244</v>
      </c>
      <c r="O127" s="922"/>
      <c r="P127" s="920"/>
      <c r="Q127" s="920"/>
    </row>
    <row r="128" spans="1:17" s="834" customFormat="1" ht="18.75" customHeight="1">
      <c r="A128" s="887" t="s">
        <v>70</v>
      </c>
      <c r="B128" s="893"/>
      <c r="C128" s="894"/>
      <c r="D128" s="899"/>
      <c r="E128" s="895"/>
      <c r="F128" s="891">
        <f>F127</f>
        <v>2205</v>
      </c>
      <c r="G128" s="891">
        <f aca="true" t="shared" si="19" ref="G128:P128">G127</f>
        <v>0</v>
      </c>
      <c r="H128" s="891">
        <f t="shared" si="19"/>
        <v>0</v>
      </c>
      <c r="I128" s="891">
        <f t="shared" si="19"/>
        <v>0</v>
      </c>
      <c r="J128" s="891">
        <f t="shared" si="19"/>
        <v>0</v>
      </c>
      <c r="K128" s="891">
        <f t="shared" si="19"/>
        <v>39</v>
      </c>
      <c r="L128" s="891">
        <f t="shared" si="19"/>
        <v>0</v>
      </c>
      <c r="M128" s="891">
        <f t="shared" si="19"/>
        <v>0</v>
      </c>
      <c r="N128" s="891">
        <f t="shared" si="19"/>
        <v>2244</v>
      </c>
      <c r="O128" s="891">
        <f>N127</f>
        <v>2244</v>
      </c>
      <c r="P128" s="891">
        <f t="shared" si="19"/>
        <v>0</v>
      </c>
      <c r="Q128" s="920"/>
    </row>
    <row r="129" spans="1:17" s="834" customFormat="1" ht="18.75" customHeight="1">
      <c r="A129" s="849"/>
      <c r="B129" s="850"/>
      <c r="C129" s="851" t="s">
        <v>101</v>
      </c>
      <c r="D129" s="909"/>
      <c r="E129" s="867"/>
      <c r="F129" s="868"/>
      <c r="G129" s="868"/>
      <c r="H129" s="868"/>
      <c r="I129" s="868"/>
      <c r="J129" s="868"/>
      <c r="K129" s="868"/>
      <c r="L129" s="868"/>
      <c r="M129" s="868"/>
      <c r="N129" s="868"/>
      <c r="O129" s="920"/>
      <c r="P129" s="920"/>
      <c r="Q129" s="920"/>
    </row>
    <row r="130" spans="1:17" s="834" customFormat="1" ht="18.75" customHeight="1">
      <c r="A130" s="854">
        <v>3123121</v>
      </c>
      <c r="B130" s="855" t="s">
        <v>488</v>
      </c>
      <c r="C130" s="856" t="s">
        <v>1119</v>
      </c>
      <c r="D130" s="874" t="s">
        <v>95</v>
      </c>
      <c r="E130" s="857">
        <v>15</v>
      </c>
      <c r="F130" s="858">
        <v>2205</v>
      </c>
      <c r="G130" s="858">
        <v>0</v>
      </c>
      <c r="H130" s="858">
        <v>0</v>
      </c>
      <c r="I130" s="858">
        <v>0</v>
      </c>
      <c r="J130" s="858">
        <v>0</v>
      </c>
      <c r="K130" s="858">
        <v>39</v>
      </c>
      <c r="L130" s="858">
        <v>0</v>
      </c>
      <c r="M130" s="858">
        <v>0.2</v>
      </c>
      <c r="N130" s="858">
        <f>F130+G130+H130+I130-J130+K130-L130-M130</f>
        <v>2243.8</v>
      </c>
      <c r="O130" s="922"/>
      <c r="P130" s="920"/>
      <c r="Q130" s="920"/>
    </row>
    <row r="131" spans="1:17" s="834" customFormat="1" ht="18.75" customHeight="1">
      <c r="A131" s="887" t="s">
        <v>70</v>
      </c>
      <c r="B131" s="893"/>
      <c r="C131" s="894"/>
      <c r="D131" s="899"/>
      <c r="E131" s="895"/>
      <c r="F131" s="891">
        <f>F130</f>
        <v>2205</v>
      </c>
      <c r="G131" s="891">
        <f aca="true" t="shared" si="20" ref="G131:L131">G130</f>
        <v>0</v>
      </c>
      <c r="H131" s="891">
        <f t="shared" si="20"/>
        <v>0</v>
      </c>
      <c r="I131" s="891">
        <f t="shared" si="20"/>
        <v>0</v>
      </c>
      <c r="J131" s="891">
        <f>J130</f>
        <v>0</v>
      </c>
      <c r="K131" s="891">
        <f>K130</f>
        <v>39</v>
      </c>
      <c r="L131" s="891">
        <f t="shared" si="20"/>
        <v>0</v>
      </c>
      <c r="M131" s="891">
        <f>M130</f>
        <v>0.2</v>
      </c>
      <c r="N131" s="891">
        <f>N130</f>
        <v>2243.8</v>
      </c>
      <c r="O131" s="891">
        <f>N130</f>
        <v>2243.8</v>
      </c>
      <c r="P131" s="891">
        <f>P130</f>
        <v>0</v>
      </c>
      <c r="Q131" s="920"/>
    </row>
    <row r="132" spans="1:17" s="834" customFormat="1" ht="18.75" customHeight="1">
      <c r="A132" s="849"/>
      <c r="B132" s="850"/>
      <c r="C132" s="851" t="s">
        <v>102</v>
      </c>
      <c r="D132" s="909"/>
      <c r="E132" s="867"/>
      <c r="F132" s="868"/>
      <c r="G132" s="868"/>
      <c r="H132" s="868"/>
      <c r="I132" s="868"/>
      <c r="J132" s="868"/>
      <c r="K132" s="868"/>
      <c r="L132" s="868"/>
      <c r="M132" s="868"/>
      <c r="N132" s="868"/>
      <c r="O132" s="920"/>
      <c r="P132" s="920"/>
      <c r="Q132" s="920"/>
    </row>
    <row r="133" spans="1:17" s="834" customFormat="1" ht="18.75" customHeight="1">
      <c r="A133" s="854">
        <v>3123132</v>
      </c>
      <c r="B133" s="855" t="s">
        <v>1051</v>
      </c>
      <c r="C133" s="856" t="s">
        <v>1119</v>
      </c>
      <c r="D133" s="874" t="s">
        <v>95</v>
      </c>
      <c r="E133" s="857">
        <v>15</v>
      </c>
      <c r="F133" s="858">
        <f>'BASE Y CONFIANZA'!F111</f>
        <v>2205</v>
      </c>
      <c r="G133" s="858">
        <f>'BASE Y CONFIANZA'!G111</f>
        <v>0</v>
      </c>
      <c r="H133" s="858">
        <f>'BASE Y CONFIANZA'!H111</f>
        <v>0</v>
      </c>
      <c r="I133" s="858">
        <f>'BASE Y CONFIANZA'!I111</f>
        <v>0</v>
      </c>
      <c r="J133" s="858">
        <f>'BASE Y CONFIANZA'!J111</f>
        <v>0</v>
      </c>
      <c r="K133" s="858">
        <f>'BASE Y CONFIANZA'!K111</f>
        <v>39</v>
      </c>
      <c r="L133" s="858">
        <f>'BASE Y CONFIANZA'!L111</f>
        <v>0</v>
      </c>
      <c r="M133" s="858">
        <f>'BASE Y CONFIANZA'!M111</f>
        <v>0</v>
      </c>
      <c r="N133" s="858">
        <f>F133+G133+H133+I133-J133+K133-L133-M133</f>
        <v>2244</v>
      </c>
      <c r="O133" s="922"/>
      <c r="P133" s="920"/>
      <c r="Q133" s="920"/>
    </row>
    <row r="134" spans="1:17" s="834" customFormat="1" ht="18.75" customHeight="1">
      <c r="A134" s="854">
        <v>116</v>
      </c>
      <c r="B134" s="855" t="s">
        <v>1414</v>
      </c>
      <c r="C134" s="856" t="s">
        <v>1121</v>
      </c>
      <c r="D134" s="874" t="s">
        <v>11</v>
      </c>
      <c r="E134" s="857">
        <v>15</v>
      </c>
      <c r="F134" s="858">
        <f>EVENTUAL!F106</f>
        <v>842</v>
      </c>
      <c r="G134" s="858">
        <f>EVENTUAL!G106</f>
        <v>0</v>
      </c>
      <c r="H134" s="858">
        <f>EVENTUAL!H106</f>
        <v>0</v>
      </c>
      <c r="I134" s="858">
        <f>EVENTUAL!I106</f>
        <v>0</v>
      </c>
      <c r="J134" s="858">
        <f>EVENTUAL!J106</f>
        <v>0</v>
      </c>
      <c r="K134" s="858">
        <f>EVENTUAL!K106</f>
        <v>158</v>
      </c>
      <c r="L134" s="858">
        <f>EVENTUAL!L106</f>
        <v>0</v>
      </c>
      <c r="M134" s="858">
        <f>EVENTUAL!M106</f>
        <v>0</v>
      </c>
      <c r="N134" s="858">
        <f>F134+G134+H134+I134-J134+K134-L134-M134</f>
        <v>1000</v>
      </c>
      <c r="O134" s="922"/>
      <c r="P134" s="920"/>
      <c r="Q134" s="920"/>
    </row>
    <row r="135" spans="1:17" s="834" customFormat="1" ht="18.75" customHeight="1">
      <c r="A135" s="887" t="s">
        <v>70</v>
      </c>
      <c r="B135" s="893"/>
      <c r="C135" s="894"/>
      <c r="D135" s="899"/>
      <c r="E135" s="895"/>
      <c r="F135" s="891">
        <f>SUM(F133:F134)</f>
        <v>3047</v>
      </c>
      <c r="G135" s="891">
        <f aca="true" t="shared" si="21" ref="G135:L135">SUM(G133:G134)</f>
        <v>0</v>
      </c>
      <c r="H135" s="891">
        <f t="shared" si="21"/>
        <v>0</v>
      </c>
      <c r="I135" s="891">
        <f t="shared" si="21"/>
        <v>0</v>
      </c>
      <c r="J135" s="891">
        <f t="shared" si="21"/>
        <v>0</v>
      </c>
      <c r="K135" s="891">
        <f t="shared" si="21"/>
        <v>197</v>
      </c>
      <c r="L135" s="891">
        <f t="shared" si="21"/>
        <v>0</v>
      </c>
      <c r="M135" s="891">
        <f>SUM(M133:M134)</f>
        <v>0</v>
      </c>
      <c r="N135" s="891">
        <f>SUM(N133:N134)</f>
        <v>3244</v>
      </c>
      <c r="O135" s="891">
        <f>N133</f>
        <v>2244</v>
      </c>
      <c r="P135" s="891">
        <f>N134</f>
        <v>1000</v>
      </c>
      <c r="Q135" s="920"/>
    </row>
    <row r="136" spans="1:17" s="834" customFormat="1" ht="18.75" customHeight="1">
      <c r="A136" s="849"/>
      <c r="B136" s="850"/>
      <c r="C136" s="851" t="s">
        <v>1431</v>
      </c>
      <c r="D136" s="909"/>
      <c r="E136" s="867"/>
      <c r="F136" s="868"/>
      <c r="G136" s="868"/>
      <c r="H136" s="868"/>
      <c r="I136" s="868"/>
      <c r="J136" s="868"/>
      <c r="K136" s="868"/>
      <c r="L136" s="868"/>
      <c r="M136" s="868"/>
      <c r="N136" s="868"/>
      <c r="O136" s="920"/>
      <c r="P136" s="920"/>
      <c r="Q136" s="920"/>
    </row>
    <row r="137" spans="1:17" s="834" customFormat="1" ht="18.75" customHeight="1">
      <c r="A137" s="854">
        <v>64</v>
      </c>
      <c r="B137" s="855" t="s">
        <v>1352</v>
      </c>
      <c r="C137" s="856" t="s">
        <v>1121</v>
      </c>
      <c r="D137" s="874" t="s">
        <v>1347</v>
      </c>
      <c r="E137" s="857">
        <v>15</v>
      </c>
      <c r="F137" s="858">
        <v>6934</v>
      </c>
      <c r="G137" s="858">
        <v>0</v>
      </c>
      <c r="H137" s="858">
        <v>0</v>
      </c>
      <c r="I137" s="858">
        <v>0</v>
      </c>
      <c r="J137" s="858">
        <v>934</v>
      </c>
      <c r="K137" s="858">
        <v>0</v>
      </c>
      <c r="L137" s="858">
        <v>0</v>
      </c>
      <c r="M137" s="858"/>
      <c r="N137" s="858">
        <f>F137+G137+H137+I137-J137+K137-L137-M137</f>
        <v>6000</v>
      </c>
      <c r="O137" s="920"/>
      <c r="P137" s="920"/>
      <c r="Q137" s="920"/>
    </row>
    <row r="138" spans="1:17" s="834" customFormat="1" ht="18.75" customHeight="1">
      <c r="A138" s="887" t="s">
        <v>70</v>
      </c>
      <c r="B138" s="893"/>
      <c r="C138" s="894"/>
      <c r="D138" s="899"/>
      <c r="E138" s="895"/>
      <c r="F138" s="891">
        <f>F137</f>
        <v>6934</v>
      </c>
      <c r="G138" s="891">
        <f aca="true" t="shared" si="22" ref="G138:N138">G137</f>
        <v>0</v>
      </c>
      <c r="H138" s="891">
        <f t="shared" si="22"/>
        <v>0</v>
      </c>
      <c r="I138" s="891">
        <f t="shared" si="22"/>
        <v>0</v>
      </c>
      <c r="J138" s="891">
        <f t="shared" si="22"/>
        <v>934</v>
      </c>
      <c r="K138" s="891">
        <f t="shared" si="22"/>
        <v>0</v>
      </c>
      <c r="L138" s="891">
        <f t="shared" si="22"/>
        <v>0</v>
      </c>
      <c r="M138" s="891">
        <f t="shared" si="22"/>
        <v>0</v>
      </c>
      <c r="N138" s="891">
        <f t="shared" si="22"/>
        <v>6000</v>
      </c>
      <c r="O138" s="891"/>
      <c r="P138" s="891">
        <f>SUM(N138)</f>
        <v>6000</v>
      </c>
      <c r="Q138" s="920"/>
    </row>
    <row r="139" spans="1:17" s="834" customFormat="1" ht="18.75" customHeight="1">
      <c r="A139" s="849"/>
      <c r="B139" s="850"/>
      <c r="C139" s="851" t="s">
        <v>5</v>
      </c>
      <c r="D139" s="909"/>
      <c r="E139" s="852"/>
      <c r="F139" s="853"/>
      <c r="G139" s="853"/>
      <c r="H139" s="853"/>
      <c r="I139" s="853"/>
      <c r="J139" s="853"/>
      <c r="K139" s="853"/>
      <c r="L139" s="853"/>
      <c r="M139" s="853"/>
      <c r="N139" s="853"/>
      <c r="O139" s="920"/>
      <c r="P139" s="920"/>
      <c r="Q139" s="920"/>
    </row>
    <row r="140" spans="1:17" s="834" customFormat="1" ht="18.75" customHeight="1">
      <c r="A140" s="854">
        <v>320002</v>
      </c>
      <c r="B140" s="855" t="s">
        <v>659</v>
      </c>
      <c r="C140" s="883" t="s">
        <v>1119</v>
      </c>
      <c r="D140" s="910" t="s">
        <v>660</v>
      </c>
      <c r="E140" s="857">
        <v>15</v>
      </c>
      <c r="F140" s="858">
        <f>'BASE Y CONFIANZA'!F124</f>
        <v>6934</v>
      </c>
      <c r="G140" s="858">
        <f>'BASE Y CONFIANZA'!G124</f>
        <v>0</v>
      </c>
      <c r="H140" s="858">
        <f>'BASE Y CONFIANZA'!H124</f>
        <v>0</v>
      </c>
      <c r="I140" s="858">
        <f>'BASE Y CONFIANZA'!I124</f>
        <v>0</v>
      </c>
      <c r="J140" s="858">
        <f>'BASE Y CONFIANZA'!J124</f>
        <v>934</v>
      </c>
      <c r="K140" s="858">
        <f>'BASE Y CONFIANZA'!K124</f>
        <v>0</v>
      </c>
      <c r="L140" s="858">
        <f>'BASE Y CONFIANZA'!L124</f>
        <v>0</v>
      </c>
      <c r="M140" s="858">
        <v>0</v>
      </c>
      <c r="N140" s="858">
        <f>F140+G140+H140+I140-J140+K140-L140-M140</f>
        <v>6000</v>
      </c>
      <c r="O140" s="920"/>
      <c r="P140" s="920"/>
      <c r="Q140" s="920"/>
    </row>
    <row r="141" spans="1:17" s="834" customFormat="1" ht="18.75" customHeight="1">
      <c r="A141" s="854">
        <v>3130101</v>
      </c>
      <c r="B141" s="855" t="s">
        <v>437</v>
      </c>
      <c r="C141" s="856" t="s">
        <v>1120</v>
      </c>
      <c r="D141" s="874" t="s">
        <v>54</v>
      </c>
      <c r="E141" s="857">
        <v>15</v>
      </c>
      <c r="F141" s="858">
        <f>'BASE Y CONFIANZA'!F125</f>
        <v>3549</v>
      </c>
      <c r="G141" s="858">
        <f>'BASE Y CONFIANZA'!G125</f>
        <v>0</v>
      </c>
      <c r="H141" s="858">
        <f>'BASE Y CONFIANZA'!H125</f>
        <v>0</v>
      </c>
      <c r="I141" s="858">
        <f>'BASE Y CONFIANZA'!I125</f>
        <v>0</v>
      </c>
      <c r="J141" s="858">
        <f>'BASE Y CONFIANZA'!J125</f>
        <v>175</v>
      </c>
      <c r="K141" s="858">
        <f>'BASE Y CONFIANZA'!K125</f>
        <v>0</v>
      </c>
      <c r="L141" s="858">
        <f>'BASE Y CONFIANZA'!L125</f>
        <v>0</v>
      </c>
      <c r="M141" s="858">
        <v>0</v>
      </c>
      <c r="N141" s="858">
        <f>F141+G141+H141+I141-J141+K141-L141-M141</f>
        <v>3374</v>
      </c>
      <c r="O141" s="920"/>
      <c r="P141" s="920"/>
      <c r="Q141" s="920"/>
    </row>
    <row r="142" spans="1:17" s="834" customFormat="1" ht="18.75" customHeight="1">
      <c r="A142" s="854">
        <v>3130102</v>
      </c>
      <c r="B142" s="855" t="s">
        <v>104</v>
      </c>
      <c r="C142" s="856" t="s">
        <v>1120</v>
      </c>
      <c r="D142" s="874" t="s">
        <v>54</v>
      </c>
      <c r="E142" s="857">
        <v>0</v>
      </c>
      <c r="F142" s="858">
        <f>'BASE Y CONFIANZA'!F126</f>
        <v>0</v>
      </c>
      <c r="G142" s="858">
        <f>'BASE Y CONFIANZA'!G126</f>
        <v>0</v>
      </c>
      <c r="H142" s="858">
        <f>'BASE Y CONFIANZA'!H126</f>
        <v>0</v>
      </c>
      <c r="I142" s="858">
        <f>'BASE Y CONFIANZA'!I126</f>
        <v>0</v>
      </c>
      <c r="J142" s="858">
        <f>'BASE Y CONFIANZA'!J126</f>
        <v>0</v>
      </c>
      <c r="K142" s="858">
        <f>'BASE Y CONFIANZA'!K126</f>
        <v>0</v>
      </c>
      <c r="L142" s="858">
        <f>'BASE Y CONFIANZA'!L126</f>
        <v>0</v>
      </c>
      <c r="M142" s="858">
        <v>0</v>
      </c>
      <c r="N142" s="858">
        <f>F142+G142+H142+I142-J142+K142-L142-M142</f>
        <v>0</v>
      </c>
      <c r="O142" s="920"/>
      <c r="P142" s="920"/>
      <c r="Q142" s="920"/>
    </row>
    <row r="143" spans="1:17" s="834" customFormat="1" ht="18.75" customHeight="1">
      <c r="A143" s="854">
        <v>5200001</v>
      </c>
      <c r="B143" s="855" t="s">
        <v>106</v>
      </c>
      <c r="C143" s="856" t="s">
        <v>1120</v>
      </c>
      <c r="D143" s="874" t="s">
        <v>54</v>
      </c>
      <c r="E143" s="857">
        <v>15</v>
      </c>
      <c r="F143" s="858">
        <f>'BASE Y CONFIANZA'!F127</f>
        <v>4750</v>
      </c>
      <c r="G143" s="858">
        <f>'BASE Y CONFIANZA'!G127</f>
        <v>0</v>
      </c>
      <c r="H143" s="858">
        <f>'BASE Y CONFIANZA'!H127</f>
        <v>0</v>
      </c>
      <c r="I143" s="858">
        <f>'BASE Y CONFIANZA'!I127</f>
        <v>0</v>
      </c>
      <c r="J143" s="858">
        <f>'BASE Y CONFIANZA'!J127</f>
        <v>479</v>
      </c>
      <c r="K143" s="858">
        <f>'BASE Y CONFIANZA'!K127</f>
        <v>0</v>
      </c>
      <c r="L143" s="858">
        <f>'BASE Y CONFIANZA'!L127</f>
        <v>0</v>
      </c>
      <c r="M143" s="858">
        <v>0</v>
      </c>
      <c r="N143" s="858">
        <f>F143+G143+H143+I143-J143+K143-L143-M143</f>
        <v>4271</v>
      </c>
      <c r="O143" s="922"/>
      <c r="P143" s="920"/>
      <c r="Q143" s="920"/>
    </row>
    <row r="144" spans="1:17" s="834" customFormat="1" ht="18.75" customHeight="1">
      <c r="A144" s="854">
        <v>251</v>
      </c>
      <c r="B144" s="896" t="s">
        <v>882</v>
      </c>
      <c r="C144" s="874" t="s">
        <v>1121</v>
      </c>
      <c r="D144" s="910" t="s">
        <v>54</v>
      </c>
      <c r="E144" s="875">
        <v>15</v>
      </c>
      <c r="F144" s="858">
        <f>EVENTUAL!F120</f>
        <v>4420</v>
      </c>
      <c r="G144" s="858">
        <f>EVENTUAL!G120</f>
        <v>0</v>
      </c>
      <c r="H144" s="858">
        <f>EVENTUAL!H120</f>
        <v>0</v>
      </c>
      <c r="I144" s="858">
        <f>EVENTUAL!I120</f>
        <v>0</v>
      </c>
      <c r="J144" s="858">
        <f>EVENTUAL!J120</f>
        <v>420</v>
      </c>
      <c r="K144" s="858">
        <f>EVENTUAL!K120</f>
        <v>0</v>
      </c>
      <c r="L144" s="858">
        <f>EVENTUAL!L120</f>
        <v>0</v>
      </c>
      <c r="M144" s="858">
        <f>EVENTUAL!M120</f>
        <v>0</v>
      </c>
      <c r="N144" s="858">
        <f>F144+G144+H144+I144-J144+K144-L144-M144</f>
        <v>4000</v>
      </c>
      <c r="O144" s="920"/>
      <c r="P144" s="922"/>
      <c r="Q144" s="920"/>
    </row>
    <row r="145" spans="1:17" s="834" customFormat="1" ht="18.75" customHeight="1">
      <c r="A145" s="887" t="s">
        <v>70</v>
      </c>
      <c r="B145" s="893"/>
      <c r="C145" s="894"/>
      <c r="D145" s="899"/>
      <c r="E145" s="895"/>
      <c r="F145" s="891">
        <f>SUM(F140:F144)</f>
        <v>19653</v>
      </c>
      <c r="G145" s="891">
        <f aca="true" t="shared" si="23" ref="G145:M145">SUM(G140:G144)</f>
        <v>0</v>
      </c>
      <c r="H145" s="891">
        <f t="shared" si="23"/>
        <v>0</v>
      </c>
      <c r="I145" s="891">
        <f t="shared" si="23"/>
        <v>0</v>
      </c>
      <c r="J145" s="891">
        <f>SUM(J140:J144)</f>
        <v>2008</v>
      </c>
      <c r="K145" s="891">
        <f t="shared" si="23"/>
        <v>0</v>
      </c>
      <c r="L145" s="891">
        <f t="shared" si="23"/>
        <v>0</v>
      </c>
      <c r="M145" s="891">
        <f t="shared" si="23"/>
        <v>0</v>
      </c>
      <c r="N145" s="891">
        <f>SUM(N140:N144)</f>
        <v>17645</v>
      </c>
      <c r="O145" s="891">
        <f>SUM(N140:N143)</f>
        <v>13645</v>
      </c>
      <c r="P145" s="891">
        <f>N144</f>
        <v>4000</v>
      </c>
      <c r="Q145" s="920"/>
    </row>
    <row r="146" spans="1:17" s="834" customFormat="1" ht="18.75" customHeight="1">
      <c r="A146" s="849"/>
      <c r="B146" s="850"/>
      <c r="C146" s="851" t="s">
        <v>37</v>
      </c>
      <c r="D146" s="909"/>
      <c r="E146" s="867"/>
      <c r="F146" s="868"/>
      <c r="G146" s="868"/>
      <c r="H146" s="868"/>
      <c r="I146" s="868"/>
      <c r="J146" s="868"/>
      <c r="K146" s="868"/>
      <c r="L146" s="868"/>
      <c r="M146" s="868"/>
      <c r="N146" s="868"/>
      <c r="O146" s="920"/>
      <c r="P146" s="920"/>
      <c r="Q146" s="920"/>
    </row>
    <row r="147" spans="1:17" s="834" customFormat="1" ht="18.75" customHeight="1">
      <c r="A147" s="897">
        <v>330002</v>
      </c>
      <c r="B147" s="898" t="s">
        <v>1190</v>
      </c>
      <c r="C147" s="883" t="s">
        <v>1119</v>
      </c>
      <c r="D147" s="874" t="s">
        <v>409</v>
      </c>
      <c r="E147" s="857">
        <v>15</v>
      </c>
      <c r="F147" s="858">
        <v>6934</v>
      </c>
      <c r="G147" s="858">
        <v>0</v>
      </c>
      <c r="H147" s="858">
        <v>0</v>
      </c>
      <c r="I147" s="858">
        <v>0</v>
      </c>
      <c r="J147" s="858">
        <v>934</v>
      </c>
      <c r="K147" s="858">
        <v>0</v>
      </c>
      <c r="L147" s="858">
        <v>0</v>
      </c>
      <c r="M147" s="858">
        <v>0</v>
      </c>
      <c r="N147" s="858">
        <f>F147+G147+H147+I147-J147+K147-L147-M147</f>
        <v>6000</v>
      </c>
      <c r="O147" s="920"/>
      <c r="P147" s="920"/>
      <c r="Q147" s="920"/>
    </row>
    <row r="148" spans="1:17" s="834" customFormat="1" ht="18.75" customHeight="1">
      <c r="A148" s="854">
        <v>20</v>
      </c>
      <c r="B148" s="896" t="s">
        <v>39</v>
      </c>
      <c r="C148" s="874" t="s">
        <v>1121</v>
      </c>
      <c r="D148" s="910" t="s">
        <v>40</v>
      </c>
      <c r="E148" s="875">
        <v>15</v>
      </c>
      <c r="F148" s="859">
        <f>EVENTUAL!F123</f>
        <v>3169</v>
      </c>
      <c r="G148" s="859">
        <f>EVENTUAL!G123</f>
        <v>0</v>
      </c>
      <c r="H148" s="859">
        <f>EVENTUAL!H123</f>
        <v>0</v>
      </c>
      <c r="I148" s="859">
        <f>EVENTUAL!I123</f>
        <v>0</v>
      </c>
      <c r="J148" s="859">
        <f>EVENTUAL!J123</f>
        <v>116</v>
      </c>
      <c r="K148" s="859">
        <f>EVENTUAL!K123</f>
        <v>0</v>
      </c>
      <c r="L148" s="859">
        <f>EVENTUAL!L123</f>
        <v>0</v>
      </c>
      <c r="M148" s="859">
        <f>EVENTUAL!M123</f>
        <v>0</v>
      </c>
      <c r="N148" s="858">
        <f>F148+G148+H148+I148-J148+K148-L148-M148</f>
        <v>3053</v>
      </c>
      <c r="O148" s="920"/>
      <c r="P148" s="920"/>
      <c r="Q148" s="920"/>
    </row>
    <row r="149" spans="1:17" s="834" customFormat="1" ht="18.75" customHeight="1">
      <c r="A149" s="854">
        <v>245</v>
      </c>
      <c r="B149" s="896" t="s">
        <v>845</v>
      </c>
      <c r="C149" s="874" t="s">
        <v>1121</v>
      </c>
      <c r="D149" s="910" t="s">
        <v>308</v>
      </c>
      <c r="E149" s="875">
        <v>15</v>
      </c>
      <c r="F149" s="859">
        <f>EVENTUAL!F124</f>
        <v>2509</v>
      </c>
      <c r="G149" s="859">
        <f>EVENTUAL!G124</f>
        <v>0</v>
      </c>
      <c r="H149" s="859">
        <f>EVENTUAL!H124</f>
        <v>0</v>
      </c>
      <c r="I149" s="859">
        <f>EVENTUAL!I124</f>
        <v>0</v>
      </c>
      <c r="J149" s="859">
        <f>EVENTUAL!J124</f>
        <v>9</v>
      </c>
      <c r="K149" s="859">
        <f>EVENTUAL!K124</f>
        <v>0</v>
      </c>
      <c r="L149" s="859">
        <f>EVENTUAL!L124</f>
        <v>600</v>
      </c>
      <c r="M149" s="859">
        <v>0</v>
      </c>
      <c r="N149" s="858">
        <f>F149+G149+H149+I149-J149+K149-L149-M149</f>
        <v>1900</v>
      </c>
      <c r="O149" s="920"/>
      <c r="P149" s="920"/>
      <c r="Q149" s="920"/>
    </row>
    <row r="150" spans="1:17" s="834" customFormat="1" ht="18.75" customHeight="1">
      <c r="A150" s="887" t="s">
        <v>70</v>
      </c>
      <c r="B150" s="893"/>
      <c r="C150" s="894"/>
      <c r="D150" s="899"/>
      <c r="E150" s="895"/>
      <c r="F150" s="891">
        <f aca="true" t="shared" si="24" ref="F150:N150">SUM(F147:F149)</f>
        <v>12612</v>
      </c>
      <c r="G150" s="891">
        <f t="shared" si="24"/>
        <v>0</v>
      </c>
      <c r="H150" s="891">
        <f t="shared" si="24"/>
        <v>0</v>
      </c>
      <c r="I150" s="891">
        <f t="shared" si="24"/>
        <v>0</v>
      </c>
      <c r="J150" s="891">
        <f t="shared" si="24"/>
        <v>1059</v>
      </c>
      <c r="K150" s="891">
        <f t="shared" si="24"/>
        <v>0</v>
      </c>
      <c r="L150" s="891">
        <f t="shared" si="24"/>
        <v>600</v>
      </c>
      <c r="M150" s="891">
        <f t="shared" si="24"/>
        <v>0</v>
      </c>
      <c r="N150" s="891">
        <f t="shared" si="24"/>
        <v>10953</v>
      </c>
      <c r="O150" s="891">
        <f>N147</f>
        <v>6000</v>
      </c>
      <c r="P150" s="891">
        <f>SUM(N148:N149)</f>
        <v>4953</v>
      </c>
      <c r="Q150" s="920"/>
    </row>
    <row r="151" spans="1:17" s="834" customFormat="1" ht="18.75" customHeight="1">
      <c r="A151" s="849"/>
      <c r="B151" s="850"/>
      <c r="C151" s="851" t="s">
        <v>110</v>
      </c>
      <c r="D151" s="909"/>
      <c r="E151" s="867"/>
      <c r="F151" s="868"/>
      <c r="G151" s="868"/>
      <c r="H151" s="868"/>
      <c r="I151" s="868"/>
      <c r="J151" s="868"/>
      <c r="K151" s="868"/>
      <c r="L151" s="868"/>
      <c r="M151" s="868"/>
      <c r="N151" s="868"/>
      <c r="O151" s="920"/>
      <c r="P151" s="920"/>
      <c r="Q151" s="920"/>
    </row>
    <row r="152" spans="1:17" s="834" customFormat="1" ht="18.75" customHeight="1">
      <c r="A152" s="854">
        <v>340001</v>
      </c>
      <c r="B152" s="855" t="s">
        <v>661</v>
      </c>
      <c r="C152" s="883" t="s">
        <v>1119</v>
      </c>
      <c r="D152" s="910" t="s">
        <v>662</v>
      </c>
      <c r="E152" s="857">
        <v>15</v>
      </c>
      <c r="F152" s="858">
        <f>'BASE Y CONFIANZA'!F133</f>
        <v>6934</v>
      </c>
      <c r="G152" s="858">
        <f>'BASE Y CONFIANZA'!G133</f>
        <v>0</v>
      </c>
      <c r="H152" s="858">
        <f>'BASE Y CONFIANZA'!H133</f>
        <v>0</v>
      </c>
      <c r="I152" s="858">
        <f>'BASE Y CONFIANZA'!I133</f>
        <v>0</v>
      </c>
      <c r="J152" s="858">
        <f>'BASE Y CONFIANZA'!J133</f>
        <v>934</v>
      </c>
      <c r="K152" s="858">
        <f>'BASE Y CONFIANZA'!K133</f>
        <v>0</v>
      </c>
      <c r="L152" s="858">
        <f>'BASE Y CONFIANZA'!L133</f>
        <v>0</v>
      </c>
      <c r="M152" s="858">
        <f>'BASE Y CONFIANZA'!M133</f>
        <v>0</v>
      </c>
      <c r="N152" s="858">
        <f>F152+G152+H152+I152-J152+K152-L152-M152</f>
        <v>6000</v>
      </c>
      <c r="O152" s="920"/>
      <c r="P152" s="920"/>
      <c r="Q152" s="920"/>
    </row>
    <row r="153" spans="1:17" s="834" customFormat="1" ht="18.75" customHeight="1">
      <c r="A153" s="854">
        <v>44</v>
      </c>
      <c r="B153" s="855" t="s">
        <v>1252</v>
      </c>
      <c r="C153" s="883" t="s">
        <v>1121</v>
      </c>
      <c r="D153" s="910" t="s">
        <v>6</v>
      </c>
      <c r="E153" s="857">
        <v>15</v>
      </c>
      <c r="F153" s="858">
        <f>EVENTUAL!F127</f>
        <v>3221</v>
      </c>
      <c r="G153" s="858">
        <f>EVENTUAL!G127</f>
        <v>0</v>
      </c>
      <c r="H153" s="858">
        <f>EVENTUAL!H127</f>
        <v>0</v>
      </c>
      <c r="I153" s="858">
        <f>EVENTUAL!I127</f>
        <v>0</v>
      </c>
      <c r="J153" s="858">
        <f>EVENTUAL!J127</f>
        <v>121</v>
      </c>
      <c r="K153" s="858">
        <f>EVENTUAL!K127</f>
        <v>0</v>
      </c>
      <c r="L153" s="858">
        <f>EVENTUAL!L127</f>
        <v>0</v>
      </c>
      <c r="M153" s="858">
        <v>0</v>
      </c>
      <c r="N153" s="858">
        <f>F153+G153+H153+I153-J153+K153-L153-M153</f>
        <v>3100</v>
      </c>
      <c r="O153" s="920"/>
      <c r="P153" s="920"/>
      <c r="Q153" s="920"/>
    </row>
    <row r="154" spans="1:17" s="834" customFormat="1" ht="18.75" customHeight="1">
      <c r="A154" s="854">
        <v>53</v>
      </c>
      <c r="B154" s="855" t="s">
        <v>1343</v>
      </c>
      <c r="C154" s="883" t="s">
        <v>1121</v>
      </c>
      <c r="D154" s="910" t="s">
        <v>6</v>
      </c>
      <c r="E154" s="857">
        <v>15</v>
      </c>
      <c r="F154" s="858">
        <f>EVENTUAL!F128</f>
        <v>3221</v>
      </c>
      <c r="G154" s="858">
        <f>EVENTUAL!G128</f>
        <v>0</v>
      </c>
      <c r="H154" s="858">
        <f>EVENTUAL!H128</f>
        <v>0</v>
      </c>
      <c r="I154" s="858">
        <f>EVENTUAL!I128</f>
        <v>0</v>
      </c>
      <c r="J154" s="858">
        <f>EVENTUAL!J128</f>
        <v>121</v>
      </c>
      <c r="K154" s="858">
        <f>EVENTUAL!K128</f>
        <v>0</v>
      </c>
      <c r="L154" s="858">
        <f>EVENTUAL!L128</f>
        <v>0</v>
      </c>
      <c r="M154" s="858">
        <v>0</v>
      </c>
      <c r="N154" s="858">
        <f>F154+G154+H154+I154-J154+K154-L154-M154</f>
        <v>3100</v>
      </c>
      <c r="O154" s="920"/>
      <c r="P154" s="920"/>
      <c r="Q154" s="920"/>
    </row>
    <row r="155" spans="1:17" s="834" customFormat="1" ht="18.75" customHeight="1">
      <c r="A155" s="854">
        <v>229</v>
      </c>
      <c r="B155" s="855" t="s">
        <v>786</v>
      </c>
      <c r="C155" s="874" t="s">
        <v>1121</v>
      </c>
      <c r="D155" s="910" t="s">
        <v>6</v>
      </c>
      <c r="E155" s="875">
        <v>15</v>
      </c>
      <c r="F155" s="858">
        <f>EVENTUAL!F129</f>
        <v>3221</v>
      </c>
      <c r="G155" s="858">
        <f>EVENTUAL!G129</f>
        <v>0</v>
      </c>
      <c r="H155" s="858">
        <f>EVENTUAL!H129</f>
        <v>0</v>
      </c>
      <c r="I155" s="858">
        <f>EVENTUAL!I129</f>
        <v>0</v>
      </c>
      <c r="J155" s="858">
        <f>EVENTUAL!J129</f>
        <v>121</v>
      </c>
      <c r="K155" s="858">
        <f>EVENTUAL!K129</f>
        <v>0</v>
      </c>
      <c r="L155" s="858">
        <f>EVENTUAL!L129</f>
        <v>0</v>
      </c>
      <c r="M155" s="859">
        <v>0</v>
      </c>
      <c r="N155" s="858">
        <f>F155+G155+H155+I155-J155+K155-L155-M155</f>
        <v>3100</v>
      </c>
      <c r="O155" s="920"/>
      <c r="P155" s="920"/>
      <c r="Q155" s="920"/>
    </row>
    <row r="156" spans="1:17" s="834" customFormat="1" ht="18.75" customHeight="1">
      <c r="A156" s="854">
        <v>230</v>
      </c>
      <c r="B156" s="855" t="s">
        <v>787</v>
      </c>
      <c r="C156" s="874" t="s">
        <v>1121</v>
      </c>
      <c r="D156" s="910" t="s">
        <v>6</v>
      </c>
      <c r="E156" s="875">
        <v>15</v>
      </c>
      <c r="F156" s="858">
        <f>EVENTUAL!F130</f>
        <v>3221</v>
      </c>
      <c r="G156" s="858">
        <f>EVENTUAL!G130</f>
        <v>0</v>
      </c>
      <c r="H156" s="858">
        <f>EVENTUAL!H130</f>
        <v>0</v>
      </c>
      <c r="I156" s="858">
        <f>EVENTUAL!I130</f>
        <v>0</v>
      </c>
      <c r="J156" s="858">
        <f>EVENTUAL!J130</f>
        <v>121</v>
      </c>
      <c r="K156" s="858">
        <f>EVENTUAL!K130</f>
        <v>0</v>
      </c>
      <c r="L156" s="858">
        <f>EVENTUAL!L130</f>
        <v>0</v>
      </c>
      <c r="M156" s="859">
        <v>0</v>
      </c>
      <c r="N156" s="858">
        <f>F156+G156+H156+I156-J156+K156-L156-M156</f>
        <v>3100</v>
      </c>
      <c r="O156" s="920"/>
      <c r="P156" s="920"/>
      <c r="Q156" s="920"/>
    </row>
    <row r="157" spans="1:17" s="834" customFormat="1" ht="18.75" customHeight="1">
      <c r="A157" s="887" t="s">
        <v>70</v>
      </c>
      <c r="B157" s="893"/>
      <c r="C157" s="894"/>
      <c r="D157" s="899"/>
      <c r="E157" s="895"/>
      <c r="F157" s="891">
        <f aca="true" t="shared" si="25" ref="F157:L157">SUM(F152:F156)</f>
        <v>19818</v>
      </c>
      <c r="G157" s="891">
        <f t="shared" si="25"/>
        <v>0</v>
      </c>
      <c r="H157" s="891">
        <f t="shared" si="25"/>
        <v>0</v>
      </c>
      <c r="I157" s="891">
        <f t="shared" si="25"/>
        <v>0</v>
      </c>
      <c r="J157" s="891">
        <f t="shared" si="25"/>
        <v>1418</v>
      </c>
      <c r="K157" s="891">
        <f t="shared" si="25"/>
        <v>0</v>
      </c>
      <c r="L157" s="891">
        <f t="shared" si="25"/>
        <v>0</v>
      </c>
      <c r="M157" s="891">
        <f>SUM(M152:M156)</f>
        <v>0</v>
      </c>
      <c r="N157" s="891">
        <f>SUM(N152:N156)</f>
        <v>18400</v>
      </c>
      <c r="O157" s="922">
        <f>SUM(N152)</f>
        <v>6000</v>
      </c>
      <c r="P157" s="922">
        <f>SUM(N153:N156)</f>
        <v>12400</v>
      </c>
      <c r="Q157" s="920"/>
    </row>
    <row r="158" spans="1:17" s="834" customFormat="1" ht="18.75" customHeight="1">
      <c r="A158" s="849"/>
      <c r="B158" s="850"/>
      <c r="C158" s="851" t="s">
        <v>111</v>
      </c>
      <c r="D158" s="909"/>
      <c r="E158" s="852"/>
      <c r="F158" s="853"/>
      <c r="G158" s="853"/>
      <c r="H158" s="853"/>
      <c r="I158" s="853"/>
      <c r="J158" s="853"/>
      <c r="K158" s="853"/>
      <c r="L158" s="853"/>
      <c r="M158" s="853"/>
      <c r="N158" s="853"/>
      <c r="O158" s="920"/>
      <c r="P158" s="920"/>
      <c r="Q158" s="920"/>
    </row>
    <row r="159" spans="1:17" s="834" customFormat="1" ht="18.75" customHeight="1">
      <c r="A159" s="854">
        <v>400001</v>
      </c>
      <c r="B159" s="855" t="s">
        <v>650</v>
      </c>
      <c r="C159" s="856" t="s">
        <v>1119</v>
      </c>
      <c r="D159" s="874" t="s">
        <v>651</v>
      </c>
      <c r="E159" s="857">
        <v>15</v>
      </c>
      <c r="F159" s="858">
        <f>'BASE Y CONFIANZA'!F144</f>
        <v>14325</v>
      </c>
      <c r="G159" s="858">
        <f>'BASE Y CONFIANZA'!G144</f>
        <v>0</v>
      </c>
      <c r="H159" s="858">
        <f>'BASE Y CONFIANZA'!H144</f>
        <v>0</v>
      </c>
      <c r="I159" s="858">
        <f>'BASE Y CONFIANZA'!I144</f>
        <v>0</v>
      </c>
      <c r="J159" s="858">
        <f>'BASE Y CONFIANZA'!J144</f>
        <v>2601</v>
      </c>
      <c r="K159" s="858">
        <f>'BASE Y CONFIANZA'!K144</f>
        <v>0</v>
      </c>
      <c r="L159" s="858">
        <f>'BASE Y CONFIANZA'!L144</f>
        <v>0</v>
      </c>
      <c r="M159" s="858">
        <f>'BASE Y CONFIANZA'!M144</f>
        <v>0</v>
      </c>
      <c r="N159" s="858">
        <f>F159+G159+H159+I159-J159+K159-L159-M159</f>
        <v>11724</v>
      </c>
      <c r="O159" s="920"/>
      <c r="P159" s="920"/>
      <c r="Q159" s="920"/>
    </row>
    <row r="160" spans="1:17" s="834" customFormat="1" ht="18.75" customHeight="1">
      <c r="A160" s="854">
        <v>2300101</v>
      </c>
      <c r="B160" s="855" t="s">
        <v>436</v>
      </c>
      <c r="C160" s="856" t="s">
        <v>1120</v>
      </c>
      <c r="D160" s="874" t="s">
        <v>2</v>
      </c>
      <c r="E160" s="857">
        <v>15</v>
      </c>
      <c r="F160" s="858">
        <f>'BASE Y CONFIANZA'!F157</f>
        <v>3526</v>
      </c>
      <c r="G160" s="858">
        <f>'BASE Y CONFIANZA'!G157</f>
        <v>0</v>
      </c>
      <c r="H160" s="858">
        <f>'BASE Y CONFIANZA'!H157</f>
        <v>0</v>
      </c>
      <c r="I160" s="858">
        <f>'BASE Y CONFIANZA'!I157</f>
        <v>0</v>
      </c>
      <c r="J160" s="858">
        <f>'BASE Y CONFIANZA'!J157</f>
        <v>172</v>
      </c>
      <c r="K160" s="858">
        <f>'BASE Y CONFIANZA'!K157</f>
        <v>0</v>
      </c>
      <c r="L160" s="858">
        <f>'BASE Y CONFIANZA'!L157</f>
        <v>0</v>
      </c>
      <c r="M160" s="858">
        <v>0</v>
      </c>
      <c r="N160" s="858">
        <f>F160+G160+H160+I160-J160+K160-L160-M160</f>
        <v>3354</v>
      </c>
      <c r="O160" s="920"/>
      <c r="P160" s="920"/>
      <c r="Q160" s="920"/>
    </row>
    <row r="161" spans="1:17" s="834" customFormat="1" ht="18.75" customHeight="1">
      <c r="A161" s="854">
        <v>1</v>
      </c>
      <c r="B161" s="896" t="s">
        <v>1168</v>
      </c>
      <c r="C161" s="874" t="s">
        <v>1121</v>
      </c>
      <c r="D161" s="910" t="s">
        <v>406</v>
      </c>
      <c r="E161" s="875">
        <v>15</v>
      </c>
      <c r="F161" s="859">
        <f>EVENTUAL!F142</f>
        <v>3109</v>
      </c>
      <c r="G161" s="859">
        <f>EVENTUAL!G142</f>
        <v>0</v>
      </c>
      <c r="H161" s="859">
        <f>EVENTUAL!H142</f>
        <v>0</v>
      </c>
      <c r="I161" s="859">
        <f>EVENTUAL!I142</f>
        <v>0</v>
      </c>
      <c r="J161" s="859">
        <f>EVENTUAL!J142</f>
        <v>109</v>
      </c>
      <c r="K161" s="859">
        <f>EVENTUAL!K142</f>
        <v>0</v>
      </c>
      <c r="L161" s="859">
        <f>EVENTUAL!L142</f>
        <v>0</v>
      </c>
      <c r="M161" s="859">
        <f>EVENTUAL!M142</f>
        <v>0</v>
      </c>
      <c r="N161" s="858">
        <f>F161+G161+H161+I161-J161+K161-L161-M161</f>
        <v>3000</v>
      </c>
      <c r="O161" s="920"/>
      <c r="P161" s="920"/>
      <c r="Q161" s="920"/>
    </row>
    <row r="162" spans="1:17" s="834" customFormat="1" ht="18.75" customHeight="1">
      <c r="A162" s="854">
        <v>67</v>
      </c>
      <c r="B162" s="855" t="s">
        <v>38</v>
      </c>
      <c r="C162" s="874" t="s">
        <v>1121</v>
      </c>
      <c r="D162" s="910" t="s">
        <v>530</v>
      </c>
      <c r="E162" s="875">
        <v>15</v>
      </c>
      <c r="F162" s="859">
        <f>EVENTUAL!F143</f>
        <v>4058</v>
      </c>
      <c r="G162" s="859">
        <f>EVENTUAL!G143</f>
        <v>0</v>
      </c>
      <c r="H162" s="859">
        <f>EVENTUAL!H143</f>
        <v>0</v>
      </c>
      <c r="I162" s="859">
        <f>EVENTUAL!I143</f>
        <v>0</v>
      </c>
      <c r="J162" s="859">
        <f>EVENTUAL!J143</f>
        <v>358</v>
      </c>
      <c r="K162" s="859">
        <f>EVENTUAL!K143</f>
        <v>0</v>
      </c>
      <c r="L162" s="859">
        <f>EVENTUAL!L143</f>
        <v>500</v>
      </c>
      <c r="M162" s="859">
        <f>EVENTUAL!M143</f>
        <v>0</v>
      </c>
      <c r="N162" s="858">
        <f>F162+G162+H162+I162-J162+K162-L162-M162</f>
        <v>3200</v>
      </c>
      <c r="O162" s="920"/>
      <c r="P162" s="920"/>
      <c r="Q162" s="920"/>
    </row>
    <row r="163" spans="1:17" s="834" customFormat="1" ht="18.75" customHeight="1">
      <c r="A163" s="854">
        <v>83</v>
      </c>
      <c r="B163" s="855" t="s">
        <v>1370</v>
      </c>
      <c r="C163" s="874" t="s">
        <v>1121</v>
      </c>
      <c r="D163" s="910" t="s">
        <v>54</v>
      </c>
      <c r="E163" s="875">
        <v>15</v>
      </c>
      <c r="F163" s="859">
        <f>EVENTUAL!F144</f>
        <v>3109</v>
      </c>
      <c r="G163" s="859">
        <f>EVENTUAL!G144</f>
        <v>0</v>
      </c>
      <c r="H163" s="859">
        <f>EVENTUAL!H144</f>
        <v>0</v>
      </c>
      <c r="I163" s="859">
        <f>EVENTUAL!I144</f>
        <v>0</v>
      </c>
      <c r="J163" s="859">
        <f>EVENTUAL!J144</f>
        <v>109</v>
      </c>
      <c r="K163" s="859">
        <f>EVENTUAL!K144</f>
        <v>0</v>
      </c>
      <c r="L163" s="859">
        <f>EVENTUAL!L144</f>
        <v>0</v>
      </c>
      <c r="M163" s="859">
        <v>0</v>
      </c>
      <c r="N163" s="858">
        <f>F163+G163+H163+I163-J163+K163-L163-M163</f>
        <v>3000</v>
      </c>
      <c r="O163" s="920"/>
      <c r="P163" s="920"/>
      <c r="Q163" s="920"/>
    </row>
    <row r="164" spans="1:17" s="834" customFormat="1" ht="18.75" customHeight="1">
      <c r="A164" s="887" t="s">
        <v>70</v>
      </c>
      <c r="B164" s="893"/>
      <c r="C164" s="894"/>
      <c r="D164" s="899"/>
      <c r="E164" s="895"/>
      <c r="F164" s="891">
        <f>SUM(F159:F163)</f>
        <v>28127</v>
      </c>
      <c r="G164" s="891">
        <f aca="true" t="shared" si="26" ref="G164:N164">SUM(G159:G163)</f>
        <v>0</v>
      </c>
      <c r="H164" s="891">
        <f t="shared" si="26"/>
        <v>0</v>
      </c>
      <c r="I164" s="891">
        <f t="shared" si="26"/>
        <v>0</v>
      </c>
      <c r="J164" s="891">
        <f t="shared" si="26"/>
        <v>3349</v>
      </c>
      <c r="K164" s="891">
        <f t="shared" si="26"/>
        <v>0</v>
      </c>
      <c r="L164" s="891">
        <f t="shared" si="26"/>
        <v>500</v>
      </c>
      <c r="M164" s="891">
        <f t="shared" si="26"/>
        <v>0</v>
      </c>
      <c r="N164" s="891">
        <f t="shared" si="26"/>
        <v>24278</v>
      </c>
      <c r="O164" s="922">
        <f>SUM(N159:N160)</f>
        <v>15078</v>
      </c>
      <c r="P164" s="922">
        <f>SUM(N161:N163)</f>
        <v>9200</v>
      </c>
      <c r="Q164" s="920"/>
    </row>
    <row r="165" spans="1:17" s="834" customFormat="1" ht="18.75" customHeight="1">
      <c r="A165" s="849"/>
      <c r="B165" s="850"/>
      <c r="C165" s="851" t="s">
        <v>613</v>
      </c>
      <c r="D165" s="909"/>
      <c r="E165" s="867"/>
      <c r="F165" s="868"/>
      <c r="G165" s="868"/>
      <c r="H165" s="868"/>
      <c r="I165" s="868"/>
      <c r="J165" s="868"/>
      <c r="K165" s="868"/>
      <c r="L165" s="868"/>
      <c r="M165" s="868"/>
      <c r="N165" s="868"/>
      <c r="O165" s="920"/>
      <c r="P165" s="920"/>
      <c r="Q165" s="920"/>
    </row>
    <row r="166" spans="1:17" s="834" customFormat="1" ht="18.75" customHeight="1">
      <c r="A166" s="854">
        <v>410002</v>
      </c>
      <c r="B166" s="855" t="s">
        <v>1254</v>
      </c>
      <c r="C166" s="883" t="s">
        <v>1119</v>
      </c>
      <c r="D166" s="910" t="s">
        <v>663</v>
      </c>
      <c r="E166" s="875">
        <v>15</v>
      </c>
      <c r="F166" s="859">
        <v>6934</v>
      </c>
      <c r="G166" s="859">
        <v>0</v>
      </c>
      <c r="H166" s="859">
        <v>0</v>
      </c>
      <c r="I166" s="859">
        <v>0</v>
      </c>
      <c r="J166" s="859">
        <v>934</v>
      </c>
      <c r="K166" s="859">
        <v>0</v>
      </c>
      <c r="L166" s="859">
        <v>0</v>
      </c>
      <c r="M166" s="859">
        <v>0</v>
      </c>
      <c r="N166" s="858">
        <f>F166+G166+H166+I166-J166+K166-L166-M166</f>
        <v>6000</v>
      </c>
      <c r="O166" s="922"/>
      <c r="P166" s="920"/>
      <c r="Q166" s="920"/>
    </row>
    <row r="167" spans="1:17" s="834" customFormat="1" ht="18.75" customHeight="1">
      <c r="A167" s="854">
        <v>4100102</v>
      </c>
      <c r="B167" s="855" t="s">
        <v>44</v>
      </c>
      <c r="C167" s="856" t="s">
        <v>1120</v>
      </c>
      <c r="D167" s="874" t="s">
        <v>54</v>
      </c>
      <c r="E167" s="857">
        <v>15</v>
      </c>
      <c r="F167" s="858">
        <v>4900</v>
      </c>
      <c r="G167" s="858">
        <v>0</v>
      </c>
      <c r="H167" s="858">
        <v>0</v>
      </c>
      <c r="I167" s="858">
        <v>0</v>
      </c>
      <c r="J167" s="858">
        <v>506</v>
      </c>
      <c r="K167" s="858">
        <v>0</v>
      </c>
      <c r="L167" s="858">
        <v>0</v>
      </c>
      <c r="M167" s="858">
        <v>0</v>
      </c>
      <c r="N167" s="858">
        <f>F167+G167+H167+I167-J167+K167-L167-M167</f>
        <v>4394</v>
      </c>
      <c r="O167" s="920"/>
      <c r="P167" s="920"/>
      <c r="Q167" s="920"/>
    </row>
    <row r="168" spans="1:17" s="834" customFormat="1" ht="18.75" customHeight="1">
      <c r="A168" s="854">
        <v>120</v>
      </c>
      <c r="B168" s="855" t="s">
        <v>814</v>
      </c>
      <c r="C168" s="874" t="s">
        <v>1121</v>
      </c>
      <c r="D168" s="910" t="s">
        <v>816</v>
      </c>
      <c r="E168" s="875">
        <v>15</v>
      </c>
      <c r="F168" s="859">
        <v>2370</v>
      </c>
      <c r="G168" s="859">
        <v>0</v>
      </c>
      <c r="H168" s="859">
        <v>0</v>
      </c>
      <c r="I168" s="859">
        <v>0</v>
      </c>
      <c r="J168" s="859">
        <v>0</v>
      </c>
      <c r="K168" s="859">
        <v>6</v>
      </c>
      <c r="L168" s="859">
        <v>0</v>
      </c>
      <c r="M168" s="859">
        <v>0</v>
      </c>
      <c r="N168" s="858">
        <f>F168+G168+H168+I168-J168+K168-L168-M168</f>
        <v>2376</v>
      </c>
      <c r="O168" s="920"/>
      <c r="P168" s="920"/>
      <c r="Q168" s="920"/>
    </row>
    <row r="169" spans="1:17" s="834" customFormat="1" ht="18.75" customHeight="1">
      <c r="A169" s="854">
        <v>139</v>
      </c>
      <c r="B169" s="855" t="s">
        <v>514</v>
      </c>
      <c r="C169" s="874" t="s">
        <v>1121</v>
      </c>
      <c r="D169" s="910" t="s">
        <v>36</v>
      </c>
      <c r="E169" s="875">
        <v>15</v>
      </c>
      <c r="F169" s="859">
        <v>3109</v>
      </c>
      <c r="G169" s="859">
        <v>0</v>
      </c>
      <c r="H169" s="859">
        <v>0</v>
      </c>
      <c r="I169" s="859">
        <v>0</v>
      </c>
      <c r="J169" s="859">
        <v>109</v>
      </c>
      <c r="K169" s="859">
        <v>0</v>
      </c>
      <c r="L169" s="859">
        <v>0</v>
      </c>
      <c r="M169" s="859">
        <v>0</v>
      </c>
      <c r="N169" s="858">
        <f>F169+G169+H169+I169-J169+K169-L169-M169</f>
        <v>3000</v>
      </c>
      <c r="O169" s="920"/>
      <c r="P169" s="920"/>
      <c r="Q169" s="920"/>
    </row>
    <row r="170" spans="1:17" s="834" customFormat="1" ht="18.75" customHeight="1">
      <c r="A170" s="854">
        <v>163</v>
      </c>
      <c r="B170" s="855" t="s">
        <v>847</v>
      </c>
      <c r="C170" s="874" t="s">
        <v>1121</v>
      </c>
      <c r="D170" s="910" t="s">
        <v>518</v>
      </c>
      <c r="E170" s="875">
        <v>15</v>
      </c>
      <c r="F170" s="859">
        <v>3390</v>
      </c>
      <c r="G170" s="859">
        <v>0</v>
      </c>
      <c r="H170" s="859">
        <v>0</v>
      </c>
      <c r="I170" s="859">
        <v>0</v>
      </c>
      <c r="J170" s="859">
        <v>140</v>
      </c>
      <c r="K170" s="859">
        <v>0</v>
      </c>
      <c r="L170" s="859">
        <v>0</v>
      </c>
      <c r="M170" s="859">
        <v>0</v>
      </c>
      <c r="N170" s="858">
        <f>F170+G170+H170+I170-J170+K170-L170-M170</f>
        <v>3250</v>
      </c>
      <c r="O170" s="920"/>
      <c r="P170" s="920"/>
      <c r="Q170" s="920"/>
    </row>
    <row r="171" spans="1:17" s="834" customFormat="1" ht="18.75" customHeight="1">
      <c r="A171" s="887" t="s">
        <v>70</v>
      </c>
      <c r="B171" s="893"/>
      <c r="C171" s="894"/>
      <c r="D171" s="899"/>
      <c r="E171" s="895"/>
      <c r="F171" s="891">
        <f aca="true" t="shared" si="27" ref="F171:N171">SUM(F166:F170)</f>
        <v>20703</v>
      </c>
      <c r="G171" s="891">
        <f t="shared" si="27"/>
        <v>0</v>
      </c>
      <c r="H171" s="891">
        <f t="shared" si="27"/>
        <v>0</v>
      </c>
      <c r="I171" s="891">
        <f t="shared" si="27"/>
        <v>0</v>
      </c>
      <c r="J171" s="891">
        <f t="shared" si="27"/>
        <v>1689</v>
      </c>
      <c r="K171" s="891">
        <f t="shared" si="27"/>
        <v>6</v>
      </c>
      <c r="L171" s="891">
        <f t="shared" si="27"/>
        <v>0</v>
      </c>
      <c r="M171" s="891">
        <f t="shared" si="27"/>
        <v>0</v>
      </c>
      <c r="N171" s="891">
        <f t="shared" si="27"/>
        <v>19020</v>
      </c>
      <c r="O171" s="922">
        <f>SUM(N166:N167)</f>
        <v>10394</v>
      </c>
      <c r="P171" s="922">
        <f>SUM(N168:N170)</f>
        <v>8626</v>
      </c>
      <c r="Q171" s="920"/>
    </row>
    <row r="172" spans="1:17" s="834" customFormat="1" ht="18.75" customHeight="1">
      <c r="A172" s="849"/>
      <c r="B172" s="850"/>
      <c r="C172" s="851" t="s">
        <v>8</v>
      </c>
      <c r="D172" s="909"/>
      <c r="E172" s="867"/>
      <c r="F172" s="868"/>
      <c r="G172" s="868"/>
      <c r="H172" s="868"/>
      <c r="I172" s="868"/>
      <c r="J172" s="868"/>
      <c r="K172" s="868"/>
      <c r="L172" s="868"/>
      <c r="M172" s="868"/>
      <c r="N172" s="868"/>
      <c r="O172" s="920"/>
      <c r="P172" s="920"/>
      <c r="Q172" s="920"/>
    </row>
    <row r="173" spans="1:17" s="834" customFormat="1" ht="18.75" customHeight="1">
      <c r="A173" s="854">
        <v>420001</v>
      </c>
      <c r="B173" s="855" t="s">
        <v>664</v>
      </c>
      <c r="C173" s="883" t="s">
        <v>1119</v>
      </c>
      <c r="D173" s="874" t="s">
        <v>55</v>
      </c>
      <c r="E173" s="857">
        <v>15</v>
      </c>
      <c r="F173" s="858">
        <v>8205</v>
      </c>
      <c r="G173" s="858">
        <v>0</v>
      </c>
      <c r="H173" s="858">
        <v>0</v>
      </c>
      <c r="I173" s="858">
        <v>0</v>
      </c>
      <c r="J173" s="858">
        <v>1205</v>
      </c>
      <c r="K173" s="858">
        <v>0</v>
      </c>
      <c r="L173" s="858">
        <v>0</v>
      </c>
      <c r="M173" s="858">
        <v>0</v>
      </c>
      <c r="N173" s="858">
        <f>F173+G173+H173+I173-J173+K173-L173-M173</f>
        <v>7000</v>
      </c>
      <c r="O173" s="920"/>
      <c r="P173" s="920"/>
      <c r="Q173" s="920"/>
    </row>
    <row r="174" spans="1:17" s="834" customFormat="1" ht="18.75" customHeight="1">
      <c r="A174" s="887" t="s">
        <v>70</v>
      </c>
      <c r="B174" s="893"/>
      <c r="C174" s="894"/>
      <c r="D174" s="899"/>
      <c r="E174" s="895"/>
      <c r="F174" s="891">
        <f aca="true" t="shared" si="28" ref="F174:L174">SUM(F173:F173)</f>
        <v>8205</v>
      </c>
      <c r="G174" s="891">
        <f t="shared" si="28"/>
        <v>0</v>
      </c>
      <c r="H174" s="891">
        <f t="shared" si="28"/>
        <v>0</v>
      </c>
      <c r="I174" s="891">
        <f t="shared" si="28"/>
        <v>0</v>
      </c>
      <c r="J174" s="891">
        <f t="shared" si="28"/>
        <v>1205</v>
      </c>
      <c r="K174" s="891">
        <f t="shared" si="28"/>
        <v>0</v>
      </c>
      <c r="L174" s="891">
        <f t="shared" si="28"/>
        <v>0</v>
      </c>
      <c r="M174" s="891">
        <f>SUM(M173:M173)</f>
        <v>0</v>
      </c>
      <c r="N174" s="891">
        <f>SUM(N173:N173)</f>
        <v>7000</v>
      </c>
      <c r="O174" s="922">
        <f>SUM(N173:N173)</f>
        <v>7000</v>
      </c>
      <c r="P174" s="920"/>
      <c r="Q174" s="920"/>
    </row>
    <row r="175" spans="1:17" s="834" customFormat="1" ht="18.75" customHeight="1">
      <c r="A175" s="849"/>
      <c r="B175" s="850"/>
      <c r="C175" s="851" t="s">
        <v>112</v>
      </c>
      <c r="D175" s="909"/>
      <c r="E175" s="852"/>
      <c r="F175" s="853"/>
      <c r="G175" s="853"/>
      <c r="H175" s="853"/>
      <c r="I175" s="853"/>
      <c r="J175" s="853"/>
      <c r="K175" s="853"/>
      <c r="L175" s="853"/>
      <c r="M175" s="853"/>
      <c r="N175" s="853"/>
      <c r="O175" s="920"/>
      <c r="P175" s="920"/>
      <c r="Q175" s="920"/>
    </row>
    <row r="176" spans="1:17" s="834" customFormat="1" ht="18.75" customHeight="1">
      <c r="A176" s="854">
        <v>500004</v>
      </c>
      <c r="B176" s="855" t="s">
        <v>652</v>
      </c>
      <c r="C176" s="856" t="s">
        <v>1119</v>
      </c>
      <c r="D176" s="910" t="s">
        <v>410</v>
      </c>
      <c r="E176" s="857">
        <v>15</v>
      </c>
      <c r="F176" s="858">
        <f>'BASE Y CONFIANZA'!F177</f>
        <v>14325</v>
      </c>
      <c r="G176" s="858">
        <f>'BASE Y CONFIANZA'!G177</f>
        <v>0</v>
      </c>
      <c r="H176" s="858">
        <f>'BASE Y CONFIANZA'!H177</f>
        <v>0</v>
      </c>
      <c r="I176" s="858">
        <f>'BASE Y CONFIANZA'!I177</f>
        <v>0</v>
      </c>
      <c r="J176" s="858">
        <f>'BASE Y CONFIANZA'!J177</f>
        <v>2601</v>
      </c>
      <c r="K176" s="858">
        <f>'BASE Y CONFIANZA'!K177</f>
        <v>0</v>
      </c>
      <c r="L176" s="858">
        <f>'BASE Y CONFIANZA'!L177</f>
        <v>0</v>
      </c>
      <c r="M176" s="858">
        <f>'BASE Y CONFIANZA'!M177</f>
        <v>0</v>
      </c>
      <c r="N176" s="858">
        <f>F176+G176+H176+I176-J176+K176-L176-M176</f>
        <v>11724</v>
      </c>
      <c r="O176" s="920"/>
      <c r="P176" s="920"/>
      <c r="Q176" s="920"/>
    </row>
    <row r="177" spans="1:17" s="834" customFormat="1" ht="18.75" customHeight="1">
      <c r="A177" s="854">
        <v>5100101</v>
      </c>
      <c r="B177" s="855" t="s">
        <v>114</v>
      </c>
      <c r="C177" s="856" t="s">
        <v>1120</v>
      </c>
      <c r="D177" s="910" t="s">
        <v>54</v>
      </c>
      <c r="E177" s="857">
        <v>15</v>
      </c>
      <c r="F177" s="858">
        <f>'BASE Y CONFIANZA'!F178</f>
        <v>6006</v>
      </c>
      <c r="G177" s="858">
        <f>'BASE Y CONFIANZA'!G178</f>
        <v>0</v>
      </c>
      <c r="H177" s="858">
        <f>'BASE Y CONFIANZA'!H178</f>
        <v>0</v>
      </c>
      <c r="I177" s="858">
        <f>'BASE Y CONFIANZA'!I178</f>
        <v>0</v>
      </c>
      <c r="J177" s="858">
        <f>'BASE Y CONFIANZA'!J178</f>
        <v>736</v>
      </c>
      <c r="K177" s="858">
        <f>'BASE Y CONFIANZA'!K178</f>
        <v>0</v>
      </c>
      <c r="L177" s="858">
        <f>'BASE Y CONFIANZA'!L178</f>
        <v>500</v>
      </c>
      <c r="M177" s="858">
        <f>'BASE Y CONFIANZA'!M178</f>
        <v>0</v>
      </c>
      <c r="N177" s="858">
        <f>F177+G177+H177+I177-J177+K177-L177-M177</f>
        <v>4770</v>
      </c>
      <c r="O177" s="920"/>
      <c r="P177" s="920"/>
      <c r="Q177" s="920"/>
    </row>
    <row r="178" spans="1:17" s="834" customFormat="1" ht="18.75" customHeight="1">
      <c r="A178" s="854">
        <v>11100311</v>
      </c>
      <c r="B178" s="855" t="s">
        <v>154</v>
      </c>
      <c r="C178" s="874" t="s">
        <v>1120</v>
      </c>
      <c r="D178" s="910" t="s">
        <v>54</v>
      </c>
      <c r="E178" s="875">
        <v>15</v>
      </c>
      <c r="F178" s="858">
        <f>'BASE Y CONFIANZA'!F179</f>
        <v>1510</v>
      </c>
      <c r="G178" s="858">
        <f>'BASE Y CONFIANZA'!G179</f>
        <v>0</v>
      </c>
      <c r="H178" s="858">
        <f>'BASE Y CONFIANZA'!H179</f>
        <v>0</v>
      </c>
      <c r="I178" s="858">
        <f>'BASE Y CONFIANZA'!I179</f>
        <v>0</v>
      </c>
      <c r="J178" s="858">
        <f>'BASE Y CONFIANZA'!J179</f>
        <v>0</v>
      </c>
      <c r="K178" s="858">
        <f>'BASE Y CONFIANZA'!K179</f>
        <v>115</v>
      </c>
      <c r="L178" s="858">
        <f>'BASE Y CONFIANZA'!L179</f>
        <v>250</v>
      </c>
      <c r="M178" s="858">
        <f>'BASE Y CONFIANZA'!M179</f>
        <v>0</v>
      </c>
      <c r="N178" s="858">
        <f>F178+G178+H178+I178-J178+K178-L178-M178</f>
        <v>1375</v>
      </c>
      <c r="O178" s="920"/>
      <c r="P178" s="920"/>
      <c r="Q178" s="920"/>
    </row>
    <row r="179" spans="1:17" s="834" customFormat="1" ht="18.75" customHeight="1">
      <c r="A179" s="854">
        <v>42</v>
      </c>
      <c r="B179" s="855" t="s">
        <v>1241</v>
      </c>
      <c r="C179" s="874" t="s">
        <v>1121</v>
      </c>
      <c r="D179" s="910" t="s">
        <v>1243</v>
      </c>
      <c r="E179" s="875">
        <v>15</v>
      </c>
      <c r="F179" s="859">
        <f>EVENTUAL!F163</f>
        <v>2212</v>
      </c>
      <c r="G179" s="859">
        <f>EVENTUAL!G163</f>
        <v>0</v>
      </c>
      <c r="H179" s="859">
        <f>EVENTUAL!H163</f>
        <v>0</v>
      </c>
      <c r="I179" s="859">
        <f>EVENTUAL!I163</f>
        <v>0</v>
      </c>
      <c r="J179" s="859">
        <f>EVENTUAL!J163</f>
        <v>0</v>
      </c>
      <c r="K179" s="859">
        <f>EVENTUAL!K163</f>
        <v>38</v>
      </c>
      <c r="L179" s="859">
        <f>EVENTUAL!L163</f>
        <v>0</v>
      </c>
      <c r="M179" s="859">
        <v>0</v>
      </c>
      <c r="N179" s="858">
        <f>F179+G179+H179+I179-J179+K179-L179-M179</f>
        <v>2250</v>
      </c>
      <c r="O179" s="920"/>
      <c r="P179" s="920"/>
      <c r="Q179" s="920"/>
    </row>
    <row r="180" spans="1:17" s="834" customFormat="1" ht="18.75" customHeight="1">
      <c r="A180" s="854">
        <v>111</v>
      </c>
      <c r="B180" s="855" t="s">
        <v>505</v>
      </c>
      <c r="C180" s="874" t="s">
        <v>1121</v>
      </c>
      <c r="D180" s="910" t="s">
        <v>11</v>
      </c>
      <c r="E180" s="875">
        <v>15</v>
      </c>
      <c r="F180" s="859">
        <f>EVENTUAL!F164</f>
        <v>2839</v>
      </c>
      <c r="G180" s="859">
        <f>EVENTUAL!G164</f>
        <v>0</v>
      </c>
      <c r="H180" s="859">
        <f>EVENTUAL!H164</f>
        <v>0</v>
      </c>
      <c r="I180" s="859">
        <f>EVENTUAL!I164</f>
        <v>0</v>
      </c>
      <c r="J180" s="859">
        <f>EVENTUAL!J164</f>
        <v>59</v>
      </c>
      <c r="K180" s="859">
        <f>EVENTUAL!K164</f>
        <v>0</v>
      </c>
      <c r="L180" s="859">
        <f>EVENTUAL!L164</f>
        <v>0</v>
      </c>
      <c r="M180" s="859">
        <v>0</v>
      </c>
      <c r="N180" s="858">
        <f>F180+G180+H180+I180-J180+K180-L180-M180</f>
        <v>2780</v>
      </c>
      <c r="O180" s="922"/>
      <c r="P180" s="922"/>
      <c r="Q180" s="920"/>
    </row>
    <row r="181" spans="1:17" s="834" customFormat="1" ht="18.75" customHeight="1">
      <c r="A181" s="887" t="s">
        <v>70</v>
      </c>
      <c r="B181" s="893"/>
      <c r="C181" s="894"/>
      <c r="D181" s="914"/>
      <c r="E181" s="895"/>
      <c r="F181" s="891">
        <f aca="true" t="shared" si="29" ref="F181:N181">SUM(F176:F180)</f>
        <v>26892</v>
      </c>
      <c r="G181" s="891">
        <f t="shared" si="29"/>
        <v>0</v>
      </c>
      <c r="H181" s="891">
        <f t="shared" si="29"/>
        <v>0</v>
      </c>
      <c r="I181" s="891">
        <f t="shared" si="29"/>
        <v>0</v>
      </c>
      <c r="J181" s="891">
        <f t="shared" si="29"/>
        <v>3396</v>
      </c>
      <c r="K181" s="891">
        <f t="shared" si="29"/>
        <v>153</v>
      </c>
      <c r="L181" s="891">
        <f t="shared" si="29"/>
        <v>750</v>
      </c>
      <c r="M181" s="891">
        <f t="shared" si="29"/>
        <v>0</v>
      </c>
      <c r="N181" s="891">
        <f t="shared" si="29"/>
        <v>22899</v>
      </c>
      <c r="O181" s="891">
        <f>SUM(N176:N178)</f>
        <v>17869</v>
      </c>
      <c r="P181" s="891">
        <f>SUM(N179:N180)</f>
        <v>5030</v>
      </c>
      <c r="Q181" s="920"/>
    </row>
    <row r="182" spans="1:17" s="834" customFormat="1" ht="18.75" customHeight="1">
      <c r="A182" s="849"/>
      <c r="B182" s="850"/>
      <c r="C182" s="851" t="s">
        <v>1150</v>
      </c>
      <c r="D182" s="912"/>
      <c r="E182" s="867"/>
      <c r="F182" s="868"/>
      <c r="G182" s="868"/>
      <c r="H182" s="868"/>
      <c r="I182" s="868"/>
      <c r="J182" s="868"/>
      <c r="K182" s="868"/>
      <c r="L182" s="868"/>
      <c r="M182" s="868"/>
      <c r="N182" s="868"/>
      <c r="O182" s="920"/>
      <c r="P182" s="920"/>
      <c r="Q182" s="920"/>
    </row>
    <row r="183" spans="1:17" s="834" customFormat="1" ht="18.75" customHeight="1">
      <c r="A183" s="854">
        <v>5200104</v>
      </c>
      <c r="B183" s="855" t="s">
        <v>119</v>
      </c>
      <c r="C183" s="856" t="s">
        <v>1120</v>
      </c>
      <c r="D183" s="910" t="s">
        <v>118</v>
      </c>
      <c r="E183" s="857">
        <v>15</v>
      </c>
      <c r="F183" s="858">
        <f>'BASE Y CONFIANZA'!F182</f>
        <v>3276</v>
      </c>
      <c r="G183" s="858">
        <f>'BASE Y CONFIANZA'!G182</f>
        <v>0</v>
      </c>
      <c r="H183" s="858">
        <f>'BASE Y CONFIANZA'!H182</f>
        <v>0</v>
      </c>
      <c r="I183" s="858">
        <f>'BASE Y CONFIANZA'!I182</f>
        <v>0</v>
      </c>
      <c r="J183" s="858">
        <f>'BASE Y CONFIANZA'!J182</f>
        <v>127</v>
      </c>
      <c r="K183" s="858">
        <f>'BASE Y CONFIANZA'!K182</f>
        <v>0</v>
      </c>
      <c r="L183" s="858">
        <f>'BASE Y CONFIANZA'!L182</f>
        <v>0</v>
      </c>
      <c r="M183" s="858">
        <f>'BASE Y CONFIANZA'!M182</f>
        <v>0</v>
      </c>
      <c r="N183" s="858">
        <f>'BASE Y CONFIANZA'!N182</f>
        <v>3149</v>
      </c>
      <c r="O183" s="920"/>
      <c r="P183" s="920"/>
      <c r="Q183" s="920"/>
    </row>
    <row r="184" spans="1:17" s="834" customFormat="1" ht="18.75" customHeight="1">
      <c r="A184" s="854">
        <v>5200201</v>
      </c>
      <c r="B184" s="855" t="s">
        <v>121</v>
      </c>
      <c r="C184" s="856" t="s">
        <v>1120</v>
      </c>
      <c r="D184" s="910" t="s">
        <v>118</v>
      </c>
      <c r="E184" s="857">
        <v>15</v>
      </c>
      <c r="F184" s="858">
        <f>'BASE Y CONFIANZA'!F183</f>
        <v>3276</v>
      </c>
      <c r="G184" s="858">
        <f>'BASE Y CONFIANZA'!G183</f>
        <v>0</v>
      </c>
      <c r="H184" s="858">
        <f>'BASE Y CONFIANZA'!H183</f>
        <v>0</v>
      </c>
      <c r="I184" s="858">
        <f>'BASE Y CONFIANZA'!I183</f>
        <v>0</v>
      </c>
      <c r="J184" s="858">
        <f>'BASE Y CONFIANZA'!J183</f>
        <v>127</v>
      </c>
      <c r="K184" s="858">
        <f>'BASE Y CONFIANZA'!K183</f>
        <v>0</v>
      </c>
      <c r="L184" s="858">
        <f>'BASE Y CONFIANZA'!L183</f>
        <v>0</v>
      </c>
      <c r="M184" s="858">
        <f>'BASE Y CONFIANZA'!M183</f>
        <v>0</v>
      </c>
      <c r="N184" s="858">
        <f>'BASE Y CONFIANZA'!N183</f>
        <v>3149</v>
      </c>
      <c r="O184" s="920"/>
      <c r="P184" s="920"/>
      <c r="Q184" s="920"/>
    </row>
    <row r="185" spans="1:17" s="834" customFormat="1" ht="18.75" customHeight="1">
      <c r="A185" s="854">
        <v>5200205</v>
      </c>
      <c r="B185" s="855" t="s">
        <v>123</v>
      </c>
      <c r="C185" s="856" t="s">
        <v>1120</v>
      </c>
      <c r="D185" s="910" t="s">
        <v>125</v>
      </c>
      <c r="E185" s="857">
        <v>15</v>
      </c>
      <c r="F185" s="858">
        <f>'BASE Y CONFIANZA'!F184</f>
        <v>1269</v>
      </c>
      <c r="G185" s="858">
        <f>'BASE Y CONFIANZA'!G184</f>
        <v>0</v>
      </c>
      <c r="H185" s="858">
        <f>'BASE Y CONFIANZA'!H184</f>
        <v>0</v>
      </c>
      <c r="I185" s="858">
        <f>'BASE Y CONFIANZA'!I184</f>
        <v>0</v>
      </c>
      <c r="J185" s="858">
        <f>'BASE Y CONFIANZA'!J184</f>
        <v>0</v>
      </c>
      <c r="K185" s="858">
        <f>'BASE Y CONFIANZA'!K184</f>
        <v>130</v>
      </c>
      <c r="L185" s="858">
        <f>'BASE Y CONFIANZA'!L184</f>
        <v>0</v>
      </c>
      <c r="M185" s="858">
        <f>'BASE Y CONFIANZA'!M184</f>
        <v>0</v>
      </c>
      <c r="N185" s="858">
        <f>'BASE Y CONFIANZA'!N184</f>
        <v>1399</v>
      </c>
      <c r="O185" s="920"/>
      <c r="P185" s="920"/>
      <c r="Q185" s="920"/>
    </row>
    <row r="186" spans="1:17" s="834" customFormat="1" ht="18.75" customHeight="1">
      <c r="A186" s="854">
        <v>5200301</v>
      </c>
      <c r="B186" s="855" t="s">
        <v>128</v>
      </c>
      <c r="C186" s="856" t="s">
        <v>1120</v>
      </c>
      <c r="D186" s="910" t="s">
        <v>428</v>
      </c>
      <c r="E186" s="857">
        <v>15</v>
      </c>
      <c r="F186" s="858">
        <f>'BASE Y CONFIANZA'!F185</f>
        <v>3276</v>
      </c>
      <c r="G186" s="858">
        <f>'BASE Y CONFIANZA'!G185</f>
        <v>0</v>
      </c>
      <c r="H186" s="858">
        <f>'BASE Y CONFIANZA'!H185</f>
        <v>0</v>
      </c>
      <c r="I186" s="858">
        <f>'BASE Y CONFIANZA'!I185</f>
        <v>0</v>
      </c>
      <c r="J186" s="858">
        <f>'BASE Y CONFIANZA'!J185</f>
        <v>127</v>
      </c>
      <c r="K186" s="858">
        <f>'BASE Y CONFIANZA'!K185</f>
        <v>0</v>
      </c>
      <c r="L186" s="858">
        <f>'BASE Y CONFIANZA'!L185</f>
        <v>0</v>
      </c>
      <c r="M186" s="858">
        <f>'BASE Y CONFIANZA'!M185</f>
        <v>0</v>
      </c>
      <c r="N186" s="858">
        <f>'BASE Y CONFIANZA'!N185</f>
        <v>3149</v>
      </c>
      <c r="O186" s="920"/>
      <c r="P186" s="920"/>
      <c r="Q186" s="920"/>
    </row>
    <row r="187" spans="1:17" s="834" customFormat="1" ht="18.75" customHeight="1">
      <c r="A187" s="854">
        <v>5200401</v>
      </c>
      <c r="B187" s="855" t="s">
        <v>132</v>
      </c>
      <c r="C187" s="856" t="s">
        <v>1120</v>
      </c>
      <c r="D187" s="910" t="s">
        <v>54</v>
      </c>
      <c r="E187" s="857">
        <v>15</v>
      </c>
      <c r="F187" s="858">
        <f>'BASE Y CONFIANZA'!F186</f>
        <v>5733</v>
      </c>
      <c r="G187" s="858">
        <f>'BASE Y CONFIANZA'!G186</f>
        <v>0</v>
      </c>
      <c r="H187" s="858">
        <f>'BASE Y CONFIANZA'!H186</f>
        <v>0</v>
      </c>
      <c r="I187" s="858">
        <f>'BASE Y CONFIANZA'!I186</f>
        <v>0</v>
      </c>
      <c r="J187" s="858">
        <f>'BASE Y CONFIANZA'!J186</f>
        <v>677</v>
      </c>
      <c r="K187" s="858">
        <f>'BASE Y CONFIANZA'!K186</f>
        <v>0</v>
      </c>
      <c r="L187" s="858">
        <f>'BASE Y CONFIANZA'!L186</f>
        <v>0</v>
      </c>
      <c r="M187" s="858">
        <f>'BASE Y CONFIANZA'!M186</f>
        <v>0</v>
      </c>
      <c r="N187" s="858">
        <f>'BASE Y CONFIANZA'!N186</f>
        <v>5056</v>
      </c>
      <c r="O187" s="920"/>
      <c r="P187" s="920"/>
      <c r="Q187" s="920"/>
    </row>
    <row r="188" spans="1:17" s="834" customFormat="1" ht="18.75" customHeight="1">
      <c r="A188" s="854">
        <v>135</v>
      </c>
      <c r="B188" s="855" t="s">
        <v>1442</v>
      </c>
      <c r="C188" s="856" t="s">
        <v>1121</v>
      </c>
      <c r="D188" s="910" t="s">
        <v>118</v>
      </c>
      <c r="E188" s="857">
        <v>15</v>
      </c>
      <c r="F188" s="858">
        <f>EVENTUAL!F167</f>
        <v>2509</v>
      </c>
      <c r="G188" s="858">
        <f>EVENTUAL!G167</f>
        <v>0</v>
      </c>
      <c r="H188" s="858">
        <f>EVENTUAL!H167</f>
        <v>0</v>
      </c>
      <c r="I188" s="858">
        <f>EVENTUAL!I167</f>
        <v>0</v>
      </c>
      <c r="J188" s="858">
        <f>EVENTUAL!J167</f>
        <v>9</v>
      </c>
      <c r="K188" s="858">
        <f>EVENTUAL!K167</f>
        <v>0</v>
      </c>
      <c r="L188" s="858">
        <f>EVENTUAL!L167</f>
        <v>0</v>
      </c>
      <c r="M188" s="858">
        <f>EVENTUAL!M167</f>
        <v>0</v>
      </c>
      <c r="N188" s="858">
        <f>EVENTUAL!N167</f>
        <v>2500</v>
      </c>
      <c r="O188" s="920"/>
      <c r="P188" s="920"/>
      <c r="Q188" s="920"/>
    </row>
    <row r="189" spans="1:17" s="834" customFormat="1" ht="18.75" customHeight="1">
      <c r="A189" s="854">
        <v>226</v>
      </c>
      <c r="B189" s="855" t="s">
        <v>788</v>
      </c>
      <c r="C189" s="874" t="s">
        <v>1121</v>
      </c>
      <c r="D189" s="910" t="s">
        <v>125</v>
      </c>
      <c r="E189" s="875">
        <v>15</v>
      </c>
      <c r="F189" s="858">
        <f>EVENTUAL!F168</f>
        <v>4420</v>
      </c>
      <c r="G189" s="858">
        <f>EVENTUAL!G168</f>
        <v>0</v>
      </c>
      <c r="H189" s="858">
        <f>EVENTUAL!H168</f>
        <v>0</v>
      </c>
      <c r="I189" s="858">
        <f>EVENTUAL!I168</f>
        <v>0</v>
      </c>
      <c r="J189" s="858">
        <f>EVENTUAL!J168</f>
        <v>420</v>
      </c>
      <c r="K189" s="858">
        <f>EVENTUAL!K168</f>
        <v>0</v>
      </c>
      <c r="L189" s="858">
        <f>EVENTUAL!L168</f>
        <v>0</v>
      </c>
      <c r="M189" s="858">
        <f>EVENTUAL!M168</f>
        <v>0</v>
      </c>
      <c r="N189" s="858">
        <f>EVENTUAL!N168</f>
        <v>4000</v>
      </c>
      <c r="O189" s="920"/>
      <c r="P189" s="920"/>
      <c r="Q189" s="920"/>
    </row>
    <row r="190" spans="1:17" s="834" customFormat="1" ht="18.75" customHeight="1">
      <c r="A190" s="854">
        <v>280</v>
      </c>
      <c r="B190" s="855" t="s">
        <v>126</v>
      </c>
      <c r="C190" s="874" t="s">
        <v>1121</v>
      </c>
      <c r="D190" s="910" t="s">
        <v>125</v>
      </c>
      <c r="E190" s="857">
        <v>15</v>
      </c>
      <c r="F190" s="858">
        <f>EVENTUAL!F169</f>
        <v>1204</v>
      </c>
      <c r="G190" s="858">
        <f>EVENTUAL!G169</f>
        <v>0</v>
      </c>
      <c r="H190" s="858">
        <f>EVENTUAL!H169</f>
        <v>0</v>
      </c>
      <c r="I190" s="858">
        <f>EVENTUAL!I169</f>
        <v>0</v>
      </c>
      <c r="J190" s="858">
        <f>EVENTUAL!J169</f>
        <v>0</v>
      </c>
      <c r="K190" s="858">
        <f>EVENTUAL!K169</f>
        <v>135</v>
      </c>
      <c r="L190" s="858">
        <f>EVENTUAL!L169</f>
        <v>0</v>
      </c>
      <c r="M190" s="858">
        <f>EVENTUAL!M169</f>
        <v>0</v>
      </c>
      <c r="N190" s="858">
        <f>EVENTUAL!N169</f>
        <v>1339</v>
      </c>
      <c r="O190" s="920"/>
      <c r="P190" s="920"/>
      <c r="Q190" s="920"/>
    </row>
    <row r="191" spans="1:17" s="834" customFormat="1" ht="18.75" customHeight="1">
      <c r="A191" s="854">
        <v>332</v>
      </c>
      <c r="B191" s="855" t="s">
        <v>1154</v>
      </c>
      <c r="C191" s="874" t="s">
        <v>1121</v>
      </c>
      <c r="D191" s="910" t="s">
        <v>6</v>
      </c>
      <c r="E191" s="857">
        <v>15</v>
      </c>
      <c r="F191" s="858">
        <f>EVENTUAL!F170</f>
        <v>3109</v>
      </c>
      <c r="G191" s="858">
        <f>EVENTUAL!G170</f>
        <v>0</v>
      </c>
      <c r="H191" s="858">
        <f>EVENTUAL!H170</f>
        <v>0</v>
      </c>
      <c r="I191" s="858">
        <f>EVENTUAL!I170</f>
        <v>0</v>
      </c>
      <c r="J191" s="858">
        <f>EVENTUAL!J170</f>
        <v>109</v>
      </c>
      <c r="K191" s="858">
        <f>EVENTUAL!K170</f>
        <v>0</v>
      </c>
      <c r="L191" s="858">
        <f>EVENTUAL!L170</f>
        <v>0</v>
      </c>
      <c r="M191" s="858">
        <f>EVENTUAL!M170</f>
        <v>0</v>
      </c>
      <c r="N191" s="858">
        <f>EVENTUAL!N170</f>
        <v>3000</v>
      </c>
      <c r="O191" s="922"/>
      <c r="P191" s="920"/>
      <c r="Q191" s="920"/>
    </row>
    <row r="192" spans="1:17" s="834" customFormat="1" ht="18.75" customHeight="1">
      <c r="A192" s="887" t="s">
        <v>70</v>
      </c>
      <c r="B192" s="893"/>
      <c r="C192" s="894"/>
      <c r="D192" s="914"/>
      <c r="E192" s="895"/>
      <c r="F192" s="891">
        <f aca="true" t="shared" si="30" ref="F192:N192">SUM(F183:F191)</f>
        <v>28072</v>
      </c>
      <c r="G192" s="891">
        <f t="shared" si="30"/>
        <v>0</v>
      </c>
      <c r="H192" s="891">
        <f t="shared" si="30"/>
        <v>0</v>
      </c>
      <c r="I192" s="891">
        <f t="shared" si="30"/>
        <v>0</v>
      </c>
      <c r="J192" s="891">
        <f t="shared" si="30"/>
        <v>1596</v>
      </c>
      <c r="K192" s="891">
        <f t="shared" si="30"/>
        <v>265</v>
      </c>
      <c r="L192" s="891">
        <f t="shared" si="30"/>
        <v>0</v>
      </c>
      <c r="M192" s="891">
        <f t="shared" si="30"/>
        <v>0</v>
      </c>
      <c r="N192" s="891">
        <f t="shared" si="30"/>
        <v>26741</v>
      </c>
      <c r="O192" s="891">
        <f>SUM(N183:N187)</f>
        <v>15902</v>
      </c>
      <c r="P192" s="922">
        <f>SUM(N188:N191)</f>
        <v>10839</v>
      </c>
      <c r="Q192" s="920"/>
    </row>
    <row r="193" spans="1:17" s="834" customFormat="1" ht="18.75" customHeight="1">
      <c r="A193" s="849"/>
      <c r="B193" s="850"/>
      <c r="C193" s="851" t="s">
        <v>1151</v>
      </c>
      <c r="D193" s="912"/>
      <c r="E193" s="852"/>
      <c r="F193" s="853"/>
      <c r="G193" s="853"/>
      <c r="H193" s="853"/>
      <c r="I193" s="853"/>
      <c r="J193" s="853"/>
      <c r="K193" s="853"/>
      <c r="L193" s="853"/>
      <c r="M193" s="853"/>
      <c r="N193" s="853"/>
      <c r="O193" s="922"/>
      <c r="P193" s="920"/>
      <c r="Q193" s="920"/>
    </row>
    <row r="194" spans="1:17" s="834" customFormat="1" ht="18.75" customHeight="1">
      <c r="A194" s="897">
        <v>550001</v>
      </c>
      <c r="B194" s="898" t="s">
        <v>669</v>
      </c>
      <c r="C194" s="883" t="s">
        <v>1119</v>
      </c>
      <c r="D194" s="910" t="s">
        <v>1191</v>
      </c>
      <c r="E194" s="857">
        <v>15</v>
      </c>
      <c r="F194" s="858">
        <v>6934</v>
      </c>
      <c r="G194" s="858">
        <v>0</v>
      </c>
      <c r="H194" s="858">
        <v>0</v>
      </c>
      <c r="I194" s="858">
        <v>0</v>
      </c>
      <c r="J194" s="858">
        <v>934</v>
      </c>
      <c r="K194" s="858">
        <v>0</v>
      </c>
      <c r="L194" s="858">
        <v>0</v>
      </c>
      <c r="M194" s="858">
        <v>0</v>
      </c>
      <c r="N194" s="858">
        <f>F194+G194+H194+I194-J194+K194-L194-M194</f>
        <v>6000</v>
      </c>
      <c r="O194" s="920"/>
      <c r="P194" s="920"/>
      <c r="Q194" s="920"/>
    </row>
    <row r="195" spans="1:17" s="834" customFormat="1" ht="18.75" customHeight="1">
      <c r="A195" s="887" t="s">
        <v>70</v>
      </c>
      <c r="B195" s="893"/>
      <c r="C195" s="894"/>
      <c r="D195" s="899"/>
      <c r="E195" s="895"/>
      <c r="F195" s="891">
        <f aca="true" t="shared" si="31" ref="F195:L195">SUM(F194:F194)</f>
        <v>6934</v>
      </c>
      <c r="G195" s="891">
        <f t="shared" si="31"/>
        <v>0</v>
      </c>
      <c r="H195" s="891">
        <f t="shared" si="31"/>
        <v>0</v>
      </c>
      <c r="I195" s="891">
        <f t="shared" si="31"/>
        <v>0</v>
      </c>
      <c r="J195" s="891">
        <f t="shared" si="31"/>
        <v>934</v>
      </c>
      <c r="K195" s="891">
        <f t="shared" si="31"/>
        <v>0</v>
      </c>
      <c r="L195" s="891">
        <f t="shared" si="31"/>
        <v>0</v>
      </c>
      <c r="M195" s="891">
        <f>SUM(M194:M194)</f>
        <v>0</v>
      </c>
      <c r="N195" s="891">
        <f>SUM(N194:N194)</f>
        <v>6000</v>
      </c>
      <c r="O195" s="922">
        <f>SUM(N194)</f>
        <v>6000</v>
      </c>
      <c r="P195" s="922"/>
      <c r="Q195" s="920"/>
    </row>
    <row r="196" spans="1:17" s="834" customFormat="1" ht="18.75" customHeight="1">
      <c r="A196" s="849"/>
      <c r="B196" s="850"/>
      <c r="C196" s="851" t="s">
        <v>130</v>
      </c>
      <c r="D196" s="912"/>
      <c r="E196" s="867"/>
      <c r="F196" s="868"/>
      <c r="G196" s="868"/>
      <c r="H196" s="868"/>
      <c r="I196" s="868"/>
      <c r="J196" s="868"/>
      <c r="K196" s="868"/>
      <c r="L196" s="868"/>
      <c r="M196" s="868"/>
      <c r="N196" s="868"/>
      <c r="O196" s="920"/>
      <c r="P196" s="920"/>
      <c r="Q196" s="920"/>
    </row>
    <row r="197" spans="1:17" s="834" customFormat="1" ht="18.75" customHeight="1">
      <c r="A197" s="854">
        <v>500002</v>
      </c>
      <c r="B197" s="855" t="s">
        <v>411</v>
      </c>
      <c r="C197" s="856" t="s">
        <v>1120</v>
      </c>
      <c r="D197" s="910" t="s">
        <v>49</v>
      </c>
      <c r="E197" s="857">
        <v>15</v>
      </c>
      <c r="F197" s="858">
        <f>'BASE Y CONFIANZA'!F201</f>
        <v>4420</v>
      </c>
      <c r="G197" s="858">
        <f>'BASE Y CONFIANZA'!G201</f>
        <v>0</v>
      </c>
      <c r="H197" s="858">
        <f>'BASE Y CONFIANZA'!H201</f>
        <v>0</v>
      </c>
      <c r="I197" s="858">
        <f>'BASE Y CONFIANZA'!I201</f>
        <v>0</v>
      </c>
      <c r="J197" s="858">
        <f>'BASE Y CONFIANZA'!J201</f>
        <v>420</v>
      </c>
      <c r="K197" s="858">
        <f>'BASE Y CONFIANZA'!K201</f>
        <v>0</v>
      </c>
      <c r="L197" s="858">
        <f>'BASE Y CONFIANZA'!L201</f>
        <v>0</v>
      </c>
      <c r="M197" s="858">
        <v>0</v>
      </c>
      <c r="N197" s="858">
        <f aca="true" t="shared" si="32" ref="N197:N202">F197+G197+H197+I197-J197+K197-L197-M197</f>
        <v>4000</v>
      </c>
      <c r="O197" s="920"/>
      <c r="P197" s="920"/>
      <c r="Q197" s="920"/>
    </row>
    <row r="198" spans="1:17" s="834" customFormat="1" ht="18.75" customHeight="1">
      <c r="A198" s="854">
        <v>520001</v>
      </c>
      <c r="B198" s="855" t="s">
        <v>654</v>
      </c>
      <c r="C198" s="856" t="s">
        <v>1119</v>
      </c>
      <c r="D198" s="910" t="s">
        <v>827</v>
      </c>
      <c r="E198" s="857">
        <v>15</v>
      </c>
      <c r="F198" s="858">
        <f>'BASE Y CONFIANZA'!F202</f>
        <v>6934</v>
      </c>
      <c r="G198" s="858">
        <f>'BASE Y CONFIANZA'!G202</f>
        <v>0</v>
      </c>
      <c r="H198" s="858">
        <f>'BASE Y CONFIANZA'!H202</f>
        <v>0</v>
      </c>
      <c r="I198" s="858">
        <f>'BASE Y CONFIANZA'!I202</f>
        <v>0</v>
      </c>
      <c r="J198" s="858">
        <f>'BASE Y CONFIANZA'!J202</f>
        <v>934</v>
      </c>
      <c r="K198" s="858">
        <f>'BASE Y CONFIANZA'!K202</f>
        <v>0</v>
      </c>
      <c r="L198" s="858">
        <f>'BASE Y CONFIANZA'!L202</f>
        <v>0</v>
      </c>
      <c r="M198" s="858">
        <v>0</v>
      </c>
      <c r="N198" s="858">
        <f t="shared" si="32"/>
        <v>6000</v>
      </c>
      <c r="O198" s="920"/>
      <c r="P198" s="920"/>
      <c r="Q198" s="920"/>
    </row>
    <row r="199" spans="1:17" s="834" customFormat="1" ht="18.75" customHeight="1">
      <c r="A199" s="854">
        <v>5200202</v>
      </c>
      <c r="B199" s="855" t="s">
        <v>429</v>
      </c>
      <c r="C199" s="856" t="s">
        <v>1120</v>
      </c>
      <c r="D199" s="910" t="s">
        <v>54</v>
      </c>
      <c r="E199" s="857">
        <v>15</v>
      </c>
      <c r="F199" s="858">
        <f>'BASE Y CONFIANZA'!F203</f>
        <v>6552</v>
      </c>
      <c r="G199" s="858">
        <f>'BASE Y CONFIANZA'!G203</f>
        <v>0</v>
      </c>
      <c r="H199" s="858">
        <f>'BASE Y CONFIANZA'!H203</f>
        <v>0</v>
      </c>
      <c r="I199" s="858">
        <f>'BASE Y CONFIANZA'!I203</f>
        <v>0</v>
      </c>
      <c r="J199" s="858">
        <f>'BASE Y CONFIANZA'!J203</f>
        <v>852</v>
      </c>
      <c r="K199" s="858">
        <f>'BASE Y CONFIANZA'!K203</f>
        <v>0</v>
      </c>
      <c r="L199" s="858">
        <f>'BASE Y CONFIANZA'!L203</f>
        <v>0</v>
      </c>
      <c r="M199" s="858">
        <v>0</v>
      </c>
      <c r="N199" s="858">
        <f t="shared" si="32"/>
        <v>5700</v>
      </c>
      <c r="O199" s="920"/>
      <c r="P199" s="920"/>
      <c r="Q199" s="920"/>
    </row>
    <row r="200" spans="1:17" s="834" customFormat="1" ht="18.75" customHeight="1">
      <c r="A200" s="854">
        <v>225</v>
      </c>
      <c r="B200" s="855" t="s">
        <v>790</v>
      </c>
      <c r="C200" s="874" t="s">
        <v>1121</v>
      </c>
      <c r="D200" s="910" t="s">
        <v>406</v>
      </c>
      <c r="E200" s="875">
        <v>15</v>
      </c>
      <c r="F200" s="859">
        <f>EVENTUAL!F173</f>
        <v>3390</v>
      </c>
      <c r="G200" s="859">
        <f>EVENTUAL!G173</f>
        <v>0</v>
      </c>
      <c r="H200" s="859">
        <f>EVENTUAL!H173</f>
        <v>0</v>
      </c>
      <c r="I200" s="859">
        <f>EVENTUAL!I173</f>
        <v>0</v>
      </c>
      <c r="J200" s="859">
        <f>EVENTUAL!J173</f>
        <v>140</v>
      </c>
      <c r="K200" s="859">
        <f>EVENTUAL!K173</f>
        <v>0</v>
      </c>
      <c r="L200" s="859">
        <f>EVENTUAL!L173</f>
        <v>0</v>
      </c>
      <c r="M200" s="859">
        <v>0</v>
      </c>
      <c r="N200" s="858">
        <f t="shared" si="32"/>
        <v>3250</v>
      </c>
      <c r="O200" s="920"/>
      <c r="P200" s="920"/>
      <c r="Q200" s="920"/>
    </row>
    <row r="201" spans="1:17" s="834" customFormat="1" ht="18.75" customHeight="1">
      <c r="A201" s="854">
        <v>311</v>
      </c>
      <c r="B201" s="855" t="s">
        <v>1058</v>
      </c>
      <c r="C201" s="874" t="s">
        <v>1121</v>
      </c>
      <c r="D201" s="910" t="s">
        <v>54</v>
      </c>
      <c r="E201" s="857">
        <v>15</v>
      </c>
      <c r="F201" s="858">
        <f>EVENTUAL!F174</f>
        <v>4059</v>
      </c>
      <c r="G201" s="858">
        <f>EVENTUAL!G174</f>
        <v>0</v>
      </c>
      <c r="H201" s="858">
        <f>EVENTUAL!H174</f>
        <v>0</v>
      </c>
      <c r="I201" s="858">
        <f>EVENTUAL!I174</f>
        <v>0</v>
      </c>
      <c r="J201" s="858">
        <f>EVENTUAL!J174</f>
        <v>358</v>
      </c>
      <c r="K201" s="858">
        <f>EVENTUAL!K174</f>
        <v>0</v>
      </c>
      <c r="L201" s="858">
        <f>EVENTUAL!L174</f>
        <v>0</v>
      </c>
      <c r="M201" s="858">
        <f>EVENTUAL!M174</f>
        <v>0</v>
      </c>
      <c r="N201" s="858">
        <f t="shared" si="32"/>
        <v>3701</v>
      </c>
      <c r="O201" s="922"/>
      <c r="P201" s="920"/>
      <c r="Q201" s="920"/>
    </row>
    <row r="202" spans="1:17" s="834" customFormat="1" ht="18.75" customHeight="1">
      <c r="A202" s="854">
        <v>335</v>
      </c>
      <c r="B202" s="855" t="s">
        <v>1156</v>
      </c>
      <c r="C202" s="874" t="s">
        <v>1121</v>
      </c>
      <c r="D202" s="910" t="s">
        <v>406</v>
      </c>
      <c r="E202" s="875">
        <v>15</v>
      </c>
      <c r="F202" s="858">
        <f>EVENTUAL!F175</f>
        <v>3578</v>
      </c>
      <c r="G202" s="858">
        <f>EVENTUAL!G175</f>
        <v>0</v>
      </c>
      <c r="H202" s="858">
        <f>EVENTUAL!H175</f>
        <v>0</v>
      </c>
      <c r="I202" s="858">
        <f>EVENTUAL!I175</f>
        <v>0</v>
      </c>
      <c r="J202" s="858">
        <f>EVENTUAL!J175</f>
        <v>178</v>
      </c>
      <c r="K202" s="858">
        <f>EVENTUAL!K175</f>
        <v>0</v>
      </c>
      <c r="L202" s="858">
        <f>EVENTUAL!L175</f>
        <v>0</v>
      </c>
      <c r="M202" s="858">
        <f>EVENTUAL!M175</f>
        <v>0</v>
      </c>
      <c r="N202" s="858">
        <f t="shared" si="32"/>
        <v>3400</v>
      </c>
      <c r="O202" s="922"/>
      <c r="P202" s="922"/>
      <c r="Q202" s="920"/>
    </row>
    <row r="203" spans="1:17" s="835" customFormat="1" ht="18.75" customHeight="1">
      <c r="A203" s="887" t="s">
        <v>70</v>
      </c>
      <c r="B203" s="893"/>
      <c r="C203" s="894"/>
      <c r="D203" s="899"/>
      <c r="E203" s="895"/>
      <c r="F203" s="891">
        <f>SUM(F197:F202)</f>
        <v>28933</v>
      </c>
      <c r="G203" s="891">
        <f aca="true" t="shared" si="33" ref="G203:N203">SUM(G197:G202)</f>
        <v>0</v>
      </c>
      <c r="H203" s="891">
        <f t="shared" si="33"/>
        <v>0</v>
      </c>
      <c r="I203" s="891">
        <f t="shared" si="33"/>
        <v>0</v>
      </c>
      <c r="J203" s="891">
        <f t="shared" si="33"/>
        <v>2882</v>
      </c>
      <c r="K203" s="891">
        <f t="shared" si="33"/>
        <v>0</v>
      </c>
      <c r="L203" s="891">
        <f t="shared" si="33"/>
        <v>0</v>
      </c>
      <c r="M203" s="891">
        <f t="shared" si="33"/>
        <v>0</v>
      </c>
      <c r="N203" s="891">
        <f t="shared" si="33"/>
        <v>26051</v>
      </c>
      <c r="O203" s="956">
        <f>SUM(N197:N199)</f>
        <v>15700</v>
      </c>
      <c r="P203" s="956">
        <f>SUM(N200:N202)</f>
        <v>10351</v>
      </c>
      <c r="Q203" s="955"/>
    </row>
    <row r="204" spans="1:17" s="834" customFormat="1" ht="18.75" customHeight="1">
      <c r="A204" s="849"/>
      <c r="B204" s="850"/>
      <c r="C204" s="851" t="s">
        <v>665</v>
      </c>
      <c r="D204" s="912"/>
      <c r="E204" s="867"/>
      <c r="F204" s="868"/>
      <c r="G204" s="868"/>
      <c r="H204" s="868"/>
      <c r="I204" s="868"/>
      <c r="J204" s="868"/>
      <c r="K204" s="868"/>
      <c r="L204" s="868"/>
      <c r="M204" s="868"/>
      <c r="N204" s="868"/>
      <c r="O204" s="920"/>
      <c r="P204" s="920"/>
      <c r="Q204" s="920"/>
    </row>
    <row r="205" spans="1:17" s="834" customFormat="1" ht="18.75" customHeight="1">
      <c r="A205" s="854">
        <v>530001</v>
      </c>
      <c r="B205" s="855" t="s">
        <v>666</v>
      </c>
      <c r="C205" s="883" t="s">
        <v>1119</v>
      </c>
      <c r="D205" s="910" t="s">
        <v>667</v>
      </c>
      <c r="E205" s="857">
        <v>15</v>
      </c>
      <c r="F205" s="858">
        <v>6934</v>
      </c>
      <c r="G205" s="858">
        <v>0</v>
      </c>
      <c r="H205" s="858">
        <v>0</v>
      </c>
      <c r="I205" s="858">
        <v>0</v>
      </c>
      <c r="J205" s="858">
        <v>934</v>
      </c>
      <c r="K205" s="858">
        <v>0</v>
      </c>
      <c r="L205" s="858">
        <v>0</v>
      </c>
      <c r="M205" s="858">
        <v>0</v>
      </c>
      <c r="N205" s="858">
        <f>F205+G205+H205+I205-J205+K205-L205-M205</f>
        <v>6000</v>
      </c>
      <c r="O205" s="920"/>
      <c r="P205" s="920"/>
      <c r="Q205" s="920"/>
    </row>
    <row r="206" spans="1:17" s="834" customFormat="1" ht="18.75" customHeight="1">
      <c r="A206" s="854">
        <v>250</v>
      </c>
      <c r="B206" s="855" t="s">
        <v>858</v>
      </c>
      <c r="C206" s="874" t="s">
        <v>1121</v>
      </c>
      <c r="D206" s="910" t="s">
        <v>54</v>
      </c>
      <c r="E206" s="875">
        <v>15</v>
      </c>
      <c r="F206" s="859">
        <f>EVENTUAL!F186</f>
        <v>4177</v>
      </c>
      <c r="G206" s="859">
        <f>EVENTUAL!G186</f>
        <v>0</v>
      </c>
      <c r="H206" s="859">
        <f>EVENTUAL!H186</f>
        <v>0</v>
      </c>
      <c r="I206" s="859">
        <f>EVENTUAL!I186</f>
        <v>0</v>
      </c>
      <c r="J206" s="859">
        <f>EVENTUAL!J186</f>
        <v>377</v>
      </c>
      <c r="K206" s="859">
        <f>EVENTUAL!K186</f>
        <v>0</v>
      </c>
      <c r="L206" s="859">
        <f>EVENTUAL!L186</f>
        <v>0</v>
      </c>
      <c r="M206" s="859">
        <f>EVENTUAL!M186</f>
        <v>0</v>
      </c>
      <c r="N206" s="858">
        <f>F206+G206+H206+I206-J206+K206-L206-M206</f>
        <v>3800</v>
      </c>
      <c r="O206" s="920"/>
      <c r="P206" s="920"/>
      <c r="Q206" s="920"/>
    </row>
    <row r="207" spans="1:17" s="835" customFormat="1" ht="18.75" customHeight="1">
      <c r="A207" s="887" t="s">
        <v>70</v>
      </c>
      <c r="B207" s="893"/>
      <c r="C207" s="894"/>
      <c r="D207" s="899"/>
      <c r="E207" s="895"/>
      <c r="F207" s="891">
        <f aca="true" t="shared" si="34" ref="F207:L207">SUM(F205:F206)</f>
        <v>11111</v>
      </c>
      <c r="G207" s="891">
        <f t="shared" si="34"/>
        <v>0</v>
      </c>
      <c r="H207" s="891">
        <f t="shared" si="34"/>
        <v>0</v>
      </c>
      <c r="I207" s="891">
        <f t="shared" si="34"/>
        <v>0</v>
      </c>
      <c r="J207" s="891">
        <f t="shared" si="34"/>
        <v>1311</v>
      </c>
      <c r="K207" s="891">
        <f t="shared" si="34"/>
        <v>0</v>
      </c>
      <c r="L207" s="891">
        <f t="shared" si="34"/>
        <v>0</v>
      </c>
      <c r="M207" s="891">
        <f>SUM(M205:M206)</f>
        <v>0</v>
      </c>
      <c r="N207" s="891">
        <f>SUM(N205:N206)</f>
        <v>9800</v>
      </c>
      <c r="O207" s="956">
        <f>N205</f>
        <v>6000</v>
      </c>
      <c r="P207" s="956">
        <f>N206</f>
        <v>3800</v>
      </c>
      <c r="Q207" s="955"/>
    </row>
    <row r="208" spans="1:17" s="834" customFormat="1" ht="18.75" customHeight="1">
      <c r="A208" s="849"/>
      <c r="B208" s="850"/>
      <c r="C208" s="851" t="s">
        <v>134</v>
      </c>
      <c r="D208" s="909"/>
      <c r="E208" s="852"/>
      <c r="F208" s="853"/>
      <c r="G208" s="853"/>
      <c r="H208" s="853"/>
      <c r="I208" s="853"/>
      <c r="J208" s="853"/>
      <c r="K208" s="853"/>
      <c r="L208" s="853"/>
      <c r="M208" s="853"/>
      <c r="N208" s="853"/>
      <c r="O208" s="920"/>
      <c r="P208" s="920"/>
      <c r="Q208" s="920"/>
    </row>
    <row r="209" spans="1:17" s="834" customFormat="1" ht="18.75" customHeight="1">
      <c r="A209" s="854">
        <v>540001</v>
      </c>
      <c r="B209" s="855" t="s">
        <v>668</v>
      </c>
      <c r="C209" s="883" t="s">
        <v>1119</v>
      </c>
      <c r="D209" s="910" t="s">
        <v>431</v>
      </c>
      <c r="E209" s="857">
        <v>15</v>
      </c>
      <c r="F209" s="858">
        <f>'BASE Y CONFIANZA'!F209</f>
        <v>6934</v>
      </c>
      <c r="G209" s="858">
        <f>'BASE Y CONFIANZA'!G209</f>
        <v>0</v>
      </c>
      <c r="H209" s="858">
        <f>'BASE Y CONFIANZA'!H209</f>
        <v>0</v>
      </c>
      <c r="I209" s="858">
        <f>'BASE Y CONFIANZA'!I209</f>
        <v>0</v>
      </c>
      <c r="J209" s="858">
        <f>'BASE Y CONFIANZA'!J209</f>
        <v>934</v>
      </c>
      <c r="K209" s="858">
        <f>'BASE Y CONFIANZA'!K209</f>
        <v>0</v>
      </c>
      <c r="L209" s="858">
        <f>'BASE Y CONFIANZA'!L209</f>
        <v>0</v>
      </c>
      <c r="M209" s="858">
        <v>0</v>
      </c>
      <c r="N209" s="858">
        <f aca="true" t="shared" si="35" ref="N209:N221">F209+G209+H209+I209-J209+K209-L209-M209</f>
        <v>6000</v>
      </c>
      <c r="O209" s="920"/>
      <c r="P209" s="920"/>
      <c r="Q209" s="920"/>
    </row>
    <row r="210" spans="1:17" s="834" customFormat="1" ht="18.75" customHeight="1">
      <c r="A210" s="854">
        <v>2200101</v>
      </c>
      <c r="B210" s="855" t="s">
        <v>870</v>
      </c>
      <c r="C210" s="856" t="s">
        <v>1120</v>
      </c>
      <c r="D210" s="910" t="s">
        <v>308</v>
      </c>
      <c r="E210" s="857">
        <v>15</v>
      </c>
      <c r="F210" s="858">
        <f>'BASE Y CONFIANZA'!F210</f>
        <v>3276</v>
      </c>
      <c r="G210" s="858">
        <f>'BASE Y CONFIANZA'!G210</f>
        <v>0</v>
      </c>
      <c r="H210" s="858">
        <f>'BASE Y CONFIANZA'!H210</f>
        <v>0</v>
      </c>
      <c r="I210" s="858">
        <f>'BASE Y CONFIANZA'!I210</f>
        <v>0</v>
      </c>
      <c r="J210" s="858">
        <f>'BASE Y CONFIANZA'!J210</f>
        <v>127</v>
      </c>
      <c r="K210" s="858">
        <f>'BASE Y CONFIANZA'!K210</f>
        <v>0</v>
      </c>
      <c r="L210" s="858">
        <f>'BASE Y CONFIANZA'!L210</f>
        <v>0</v>
      </c>
      <c r="M210" s="858">
        <v>0</v>
      </c>
      <c r="N210" s="858">
        <f t="shared" si="35"/>
        <v>3149</v>
      </c>
      <c r="O210" s="920"/>
      <c r="P210" s="920"/>
      <c r="Q210" s="920"/>
    </row>
    <row r="211" spans="1:17" s="834" customFormat="1" ht="18.75" customHeight="1">
      <c r="A211" s="854">
        <v>5200103</v>
      </c>
      <c r="B211" s="855" t="s">
        <v>136</v>
      </c>
      <c r="C211" s="856" t="s">
        <v>1120</v>
      </c>
      <c r="D211" s="910" t="s">
        <v>2</v>
      </c>
      <c r="E211" s="857">
        <v>15</v>
      </c>
      <c r="F211" s="858">
        <f>'BASE Y CONFIANZA'!F211</f>
        <v>3799</v>
      </c>
      <c r="G211" s="858">
        <f>'BASE Y CONFIANZA'!G211</f>
        <v>0</v>
      </c>
      <c r="H211" s="858">
        <f>'BASE Y CONFIANZA'!H211</f>
        <v>0</v>
      </c>
      <c r="I211" s="858">
        <f>'BASE Y CONFIANZA'!I211</f>
        <v>0</v>
      </c>
      <c r="J211" s="858">
        <f>'BASE Y CONFIANZA'!J211</f>
        <v>317</v>
      </c>
      <c r="K211" s="858">
        <f>'BASE Y CONFIANZA'!K211</f>
        <v>0</v>
      </c>
      <c r="L211" s="858">
        <f>'BASE Y CONFIANZA'!L211</f>
        <v>0</v>
      </c>
      <c r="M211" s="858">
        <v>0</v>
      </c>
      <c r="N211" s="858">
        <f t="shared" si="35"/>
        <v>3482</v>
      </c>
      <c r="O211" s="920"/>
      <c r="P211" s="920"/>
      <c r="Q211" s="920"/>
    </row>
    <row r="212" spans="1:17" s="834" customFormat="1" ht="18.75" customHeight="1">
      <c r="A212" s="854">
        <v>5300000</v>
      </c>
      <c r="B212" s="855" t="s">
        <v>138</v>
      </c>
      <c r="C212" s="856" t="s">
        <v>1120</v>
      </c>
      <c r="D212" s="910" t="s">
        <v>308</v>
      </c>
      <c r="E212" s="857">
        <v>15</v>
      </c>
      <c r="F212" s="858">
        <f>'BASE Y CONFIANZA'!F212</f>
        <v>6006</v>
      </c>
      <c r="G212" s="858">
        <f>'BASE Y CONFIANZA'!G212</f>
        <v>0</v>
      </c>
      <c r="H212" s="858">
        <f>'BASE Y CONFIANZA'!H212</f>
        <v>0</v>
      </c>
      <c r="I212" s="858">
        <f>'BASE Y CONFIANZA'!I212</f>
        <v>0</v>
      </c>
      <c r="J212" s="858">
        <f>'BASE Y CONFIANZA'!J212</f>
        <v>736</v>
      </c>
      <c r="K212" s="858">
        <f>'BASE Y CONFIANZA'!K212</f>
        <v>0</v>
      </c>
      <c r="L212" s="858">
        <f>'BASE Y CONFIANZA'!L212</f>
        <v>0</v>
      </c>
      <c r="M212" s="858">
        <v>0</v>
      </c>
      <c r="N212" s="858">
        <f t="shared" si="35"/>
        <v>5270</v>
      </c>
      <c r="O212" s="920"/>
      <c r="P212" s="920"/>
      <c r="Q212" s="920"/>
    </row>
    <row r="213" spans="1:17" s="834" customFormat="1" ht="18.75" customHeight="1">
      <c r="A213" s="854">
        <v>5300101</v>
      </c>
      <c r="B213" s="855" t="s">
        <v>140</v>
      </c>
      <c r="C213" s="856" t="s">
        <v>1120</v>
      </c>
      <c r="D213" s="910" t="s">
        <v>2</v>
      </c>
      <c r="E213" s="857">
        <v>15</v>
      </c>
      <c r="F213" s="858">
        <f>'BASE Y CONFIANZA'!F213</f>
        <v>3276</v>
      </c>
      <c r="G213" s="858">
        <f>'BASE Y CONFIANZA'!G213</f>
        <v>0</v>
      </c>
      <c r="H213" s="858">
        <f>'BASE Y CONFIANZA'!H213</f>
        <v>0</v>
      </c>
      <c r="I213" s="858">
        <f>'BASE Y CONFIANZA'!I213</f>
        <v>0</v>
      </c>
      <c r="J213" s="858">
        <f>'BASE Y CONFIANZA'!J213</f>
        <v>127</v>
      </c>
      <c r="K213" s="858">
        <f>'BASE Y CONFIANZA'!K213</f>
        <v>0</v>
      </c>
      <c r="L213" s="858">
        <f>'BASE Y CONFIANZA'!L213</f>
        <v>0</v>
      </c>
      <c r="M213" s="858">
        <v>0</v>
      </c>
      <c r="N213" s="858">
        <f t="shared" si="35"/>
        <v>3149</v>
      </c>
      <c r="O213" s="920"/>
      <c r="P213" s="920"/>
      <c r="Q213" s="920"/>
    </row>
    <row r="214" spans="1:17" s="834" customFormat="1" ht="18.75" customHeight="1">
      <c r="A214" s="854">
        <v>5300201</v>
      </c>
      <c r="B214" s="855" t="s">
        <v>142</v>
      </c>
      <c r="C214" s="856" t="s">
        <v>1120</v>
      </c>
      <c r="D214" s="910" t="s">
        <v>432</v>
      </c>
      <c r="E214" s="857">
        <v>15</v>
      </c>
      <c r="F214" s="858">
        <f>'BASE Y CONFIANZA'!F214</f>
        <v>4259</v>
      </c>
      <c r="G214" s="858">
        <f>'BASE Y CONFIANZA'!G214</f>
        <v>0</v>
      </c>
      <c r="H214" s="858">
        <f>'BASE Y CONFIANZA'!H214</f>
        <v>0</v>
      </c>
      <c r="I214" s="858">
        <f>'BASE Y CONFIANZA'!I214</f>
        <v>0</v>
      </c>
      <c r="J214" s="858">
        <f>'BASE Y CONFIANZA'!J214</f>
        <v>391</v>
      </c>
      <c r="K214" s="858">
        <f>'BASE Y CONFIANZA'!K214</f>
        <v>0</v>
      </c>
      <c r="L214" s="858">
        <f>'BASE Y CONFIANZA'!L214</f>
        <v>0</v>
      </c>
      <c r="M214" s="858">
        <v>0</v>
      </c>
      <c r="N214" s="858">
        <f t="shared" si="35"/>
        <v>3868</v>
      </c>
      <c r="O214" s="920"/>
      <c r="P214" s="920"/>
      <c r="Q214" s="920"/>
    </row>
    <row r="215" spans="1:17" s="834" customFormat="1" ht="18.75" customHeight="1">
      <c r="A215" s="854">
        <v>5300202</v>
      </c>
      <c r="B215" s="855" t="s">
        <v>144</v>
      </c>
      <c r="C215" s="856" t="s">
        <v>1120</v>
      </c>
      <c r="D215" s="910" t="s">
        <v>433</v>
      </c>
      <c r="E215" s="857">
        <v>15</v>
      </c>
      <c r="F215" s="858">
        <f>'BASE Y CONFIANZA'!F215</f>
        <v>3148</v>
      </c>
      <c r="G215" s="858">
        <f>'BASE Y CONFIANZA'!G215</f>
        <v>0</v>
      </c>
      <c r="H215" s="858">
        <f>'BASE Y CONFIANZA'!H215</f>
        <v>0</v>
      </c>
      <c r="I215" s="858">
        <f>'BASE Y CONFIANZA'!I215</f>
        <v>0</v>
      </c>
      <c r="J215" s="858">
        <f>'BASE Y CONFIANZA'!J215</f>
        <v>113</v>
      </c>
      <c r="K215" s="858">
        <f>'BASE Y CONFIANZA'!K215</f>
        <v>0</v>
      </c>
      <c r="L215" s="858">
        <f>'BASE Y CONFIANZA'!L215</f>
        <v>0</v>
      </c>
      <c r="M215" s="858">
        <v>0</v>
      </c>
      <c r="N215" s="858">
        <f t="shared" si="35"/>
        <v>3035</v>
      </c>
      <c r="O215" s="920"/>
      <c r="P215" s="920"/>
      <c r="Q215" s="920"/>
    </row>
    <row r="216" spans="1:17" s="834" customFormat="1" ht="18.75" customHeight="1">
      <c r="A216" s="854">
        <v>5300204</v>
      </c>
      <c r="B216" s="855" t="s">
        <v>146</v>
      </c>
      <c r="C216" s="856" t="s">
        <v>1120</v>
      </c>
      <c r="D216" s="910" t="s">
        <v>434</v>
      </c>
      <c r="E216" s="857">
        <v>15</v>
      </c>
      <c r="F216" s="858">
        <f>'BASE Y CONFIANZA'!F216</f>
        <v>4805</v>
      </c>
      <c r="G216" s="858">
        <f>'BASE Y CONFIANZA'!G216</f>
        <v>0</v>
      </c>
      <c r="H216" s="858">
        <f>'BASE Y CONFIANZA'!H216</f>
        <v>0</v>
      </c>
      <c r="I216" s="858">
        <f>'BASE Y CONFIANZA'!I216</f>
        <v>0</v>
      </c>
      <c r="J216" s="858">
        <f>'BASE Y CONFIANZA'!J216</f>
        <v>489</v>
      </c>
      <c r="K216" s="858">
        <f>'BASE Y CONFIANZA'!K216</f>
        <v>0</v>
      </c>
      <c r="L216" s="858">
        <f>'BASE Y CONFIANZA'!L216</f>
        <v>0</v>
      </c>
      <c r="M216" s="858">
        <v>0</v>
      </c>
      <c r="N216" s="858">
        <f t="shared" si="35"/>
        <v>4316</v>
      </c>
      <c r="O216" s="920"/>
      <c r="P216" s="920"/>
      <c r="Q216" s="920"/>
    </row>
    <row r="217" spans="1:17" s="834" customFormat="1" ht="18.75" customHeight="1">
      <c r="A217" s="854">
        <v>5300206</v>
      </c>
      <c r="B217" s="855" t="s">
        <v>862</v>
      </c>
      <c r="C217" s="856" t="s">
        <v>1120</v>
      </c>
      <c r="D217" s="910" t="s">
        <v>435</v>
      </c>
      <c r="E217" s="857">
        <v>15</v>
      </c>
      <c r="F217" s="858">
        <f>'BASE Y CONFIANZA'!F217</f>
        <v>4259</v>
      </c>
      <c r="G217" s="858">
        <f>'BASE Y CONFIANZA'!G217</f>
        <v>0</v>
      </c>
      <c r="H217" s="858">
        <f>'BASE Y CONFIANZA'!H217</f>
        <v>0</v>
      </c>
      <c r="I217" s="858">
        <f>'BASE Y CONFIANZA'!I217</f>
        <v>0</v>
      </c>
      <c r="J217" s="858">
        <f>'BASE Y CONFIANZA'!J217</f>
        <v>391</v>
      </c>
      <c r="K217" s="858">
        <f>'BASE Y CONFIANZA'!K217</f>
        <v>0</v>
      </c>
      <c r="L217" s="858">
        <f>'BASE Y CONFIANZA'!L217</f>
        <v>0</v>
      </c>
      <c r="M217" s="858">
        <v>0</v>
      </c>
      <c r="N217" s="858">
        <f t="shared" si="35"/>
        <v>3868</v>
      </c>
      <c r="O217" s="920"/>
      <c r="P217" s="920"/>
      <c r="Q217" s="920"/>
    </row>
    <row r="218" spans="1:17" s="834" customFormat="1" ht="18.75" customHeight="1">
      <c r="A218" s="854">
        <v>5300207</v>
      </c>
      <c r="B218" s="855" t="s">
        <v>149</v>
      </c>
      <c r="C218" s="856" t="s">
        <v>1120</v>
      </c>
      <c r="D218" s="910" t="s">
        <v>433</v>
      </c>
      <c r="E218" s="857">
        <v>15</v>
      </c>
      <c r="F218" s="858">
        <f>'BASE Y CONFIANZA'!F218</f>
        <v>2839</v>
      </c>
      <c r="G218" s="858">
        <f>'BASE Y CONFIANZA'!G218</f>
        <v>0</v>
      </c>
      <c r="H218" s="858">
        <f>'BASE Y CONFIANZA'!H218</f>
        <v>0</v>
      </c>
      <c r="I218" s="858">
        <f>'BASE Y CONFIANZA'!I218</f>
        <v>0</v>
      </c>
      <c r="J218" s="858">
        <f>'BASE Y CONFIANZA'!J218</f>
        <v>59</v>
      </c>
      <c r="K218" s="858">
        <f>'BASE Y CONFIANZA'!K218</f>
        <v>0</v>
      </c>
      <c r="L218" s="858">
        <f>'BASE Y CONFIANZA'!L218</f>
        <v>0</v>
      </c>
      <c r="M218" s="858">
        <v>0</v>
      </c>
      <c r="N218" s="858">
        <f t="shared" si="35"/>
        <v>2780</v>
      </c>
      <c r="O218" s="920"/>
      <c r="P218" s="920"/>
      <c r="Q218" s="920"/>
    </row>
    <row r="219" spans="1:17" s="834" customFormat="1" ht="18.75" customHeight="1">
      <c r="A219" s="854">
        <v>263</v>
      </c>
      <c r="B219" s="855" t="s">
        <v>909</v>
      </c>
      <c r="C219" s="874" t="s">
        <v>1121</v>
      </c>
      <c r="D219" s="910" t="s">
        <v>54</v>
      </c>
      <c r="E219" s="875">
        <v>15</v>
      </c>
      <c r="F219" s="859">
        <f>EVENTUAL!F189</f>
        <v>4420</v>
      </c>
      <c r="G219" s="859">
        <f>EVENTUAL!G189</f>
        <v>0</v>
      </c>
      <c r="H219" s="859">
        <f>EVENTUAL!H189</f>
        <v>0</v>
      </c>
      <c r="I219" s="859">
        <f>EVENTUAL!I189</f>
        <v>0</v>
      </c>
      <c r="J219" s="859">
        <f>EVENTUAL!J189</f>
        <v>420</v>
      </c>
      <c r="K219" s="859">
        <f>EVENTUAL!K189</f>
        <v>0</v>
      </c>
      <c r="L219" s="859">
        <f>EVENTUAL!L189</f>
        <v>0</v>
      </c>
      <c r="M219" s="859">
        <v>0</v>
      </c>
      <c r="N219" s="858">
        <f t="shared" si="35"/>
        <v>4000</v>
      </c>
      <c r="O219" s="920"/>
      <c r="P219" s="920"/>
      <c r="Q219" s="920"/>
    </row>
    <row r="220" spans="1:17" s="834" customFormat="1" ht="18.75" customHeight="1" hidden="1">
      <c r="A220" s="854">
        <v>300</v>
      </c>
      <c r="B220" s="855" t="s">
        <v>1060</v>
      </c>
      <c r="C220" s="874" t="s">
        <v>1121</v>
      </c>
      <c r="D220" s="910" t="s">
        <v>1061</v>
      </c>
      <c r="E220" s="875">
        <v>15</v>
      </c>
      <c r="F220" s="859">
        <f>EVENTUAL!F190</f>
        <v>0</v>
      </c>
      <c r="G220" s="859">
        <f>EVENTUAL!G190</f>
        <v>0</v>
      </c>
      <c r="H220" s="859">
        <f>EVENTUAL!H190</f>
        <v>0</v>
      </c>
      <c r="I220" s="859">
        <f>EVENTUAL!I190</f>
        <v>0</v>
      </c>
      <c r="J220" s="859">
        <f>EVENTUAL!J190</f>
        <v>0</v>
      </c>
      <c r="K220" s="859">
        <f>EVENTUAL!K190</f>
        <v>0</v>
      </c>
      <c r="L220" s="859">
        <f>EVENTUAL!L190</f>
        <v>0</v>
      </c>
      <c r="M220" s="859">
        <v>0</v>
      </c>
      <c r="N220" s="858">
        <f t="shared" si="35"/>
        <v>0</v>
      </c>
      <c r="O220" s="920"/>
      <c r="P220" s="920"/>
      <c r="Q220" s="920"/>
    </row>
    <row r="221" spans="1:17" s="834" customFormat="1" ht="18.75" customHeight="1">
      <c r="A221" s="854">
        <v>301</v>
      </c>
      <c r="B221" s="855" t="s">
        <v>1062</v>
      </c>
      <c r="C221" s="874" t="s">
        <v>1121</v>
      </c>
      <c r="D221" s="910" t="s">
        <v>1061</v>
      </c>
      <c r="E221" s="875">
        <v>15</v>
      </c>
      <c r="F221" s="859">
        <f>EVENTUAL!F191</f>
        <v>2509</v>
      </c>
      <c r="G221" s="859">
        <f>EVENTUAL!G191</f>
        <v>0</v>
      </c>
      <c r="H221" s="859">
        <f>EVENTUAL!H191</f>
        <v>0</v>
      </c>
      <c r="I221" s="859">
        <f>EVENTUAL!I191</f>
        <v>0</v>
      </c>
      <c r="J221" s="859">
        <f>EVENTUAL!J191</f>
        <v>9</v>
      </c>
      <c r="K221" s="859">
        <f>EVENTUAL!K191</f>
        <v>0</v>
      </c>
      <c r="L221" s="859">
        <f>EVENTUAL!L191</f>
        <v>0</v>
      </c>
      <c r="M221" s="859">
        <v>0</v>
      </c>
      <c r="N221" s="858">
        <f t="shared" si="35"/>
        <v>2500</v>
      </c>
      <c r="O221" s="920"/>
      <c r="P221" s="920"/>
      <c r="Q221" s="920"/>
    </row>
    <row r="222" spans="1:17" s="834" customFormat="1" ht="18.75" customHeight="1">
      <c r="A222" s="887" t="s">
        <v>70</v>
      </c>
      <c r="B222" s="893"/>
      <c r="C222" s="894"/>
      <c r="D222" s="899"/>
      <c r="E222" s="895"/>
      <c r="F222" s="891">
        <f>SUM(F209:F221)</f>
        <v>49530</v>
      </c>
      <c r="G222" s="891">
        <f aca="true" t="shared" si="36" ref="G222:N222">SUM(G209:G221)</f>
        <v>0</v>
      </c>
      <c r="H222" s="891">
        <f t="shared" si="36"/>
        <v>0</v>
      </c>
      <c r="I222" s="891">
        <f t="shared" si="36"/>
        <v>0</v>
      </c>
      <c r="J222" s="891">
        <f t="shared" si="36"/>
        <v>4113</v>
      </c>
      <c r="K222" s="891">
        <f t="shared" si="36"/>
        <v>0</v>
      </c>
      <c r="L222" s="891">
        <f t="shared" si="36"/>
        <v>0</v>
      </c>
      <c r="M222" s="891">
        <f t="shared" si="36"/>
        <v>0</v>
      </c>
      <c r="N222" s="891">
        <f t="shared" si="36"/>
        <v>45417</v>
      </c>
      <c r="O222" s="922">
        <f>SUM(N209:N218)</f>
        <v>38917</v>
      </c>
      <c r="P222" s="922">
        <f>SUM(N219:N221)</f>
        <v>6500</v>
      </c>
      <c r="Q222" s="920"/>
    </row>
    <row r="223" spans="1:17" s="834" customFormat="1" ht="18.75" customHeight="1">
      <c r="A223" s="849"/>
      <c r="B223" s="850"/>
      <c r="C223" s="851" t="s">
        <v>56</v>
      </c>
      <c r="D223" s="912"/>
      <c r="E223" s="852"/>
      <c r="F223" s="853"/>
      <c r="G223" s="853"/>
      <c r="H223" s="853"/>
      <c r="I223" s="853"/>
      <c r="J223" s="853"/>
      <c r="K223" s="853"/>
      <c r="L223" s="853"/>
      <c r="M223" s="853"/>
      <c r="N223" s="853"/>
      <c r="O223" s="922"/>
      <c r="P223" s="920"/>
      <c r="Q223" s="920"/>
    </row>
    <row r="224" spans="1:17" s="834" customFormat="1" ht="26.25" customHeight="1">
      <c r="A224" s="854">
        <v>550002</v>
      </c>
      <c r="B224" s="855" t="s">
        <v>1076</v>
      </c>
      <c r="C224" s="874" t="s">
        <v>1119</v>
      </c>
      <c r="D224" s="910" t="s">
        <v>1189</v>
      </c>
      <c r="E224" s="875">
        <v>15</v>
      </c>
      <c r="F224" s="859">
        <f>'BASE Y CONFIANZA'!F230</f>
        <v>5662</v>
      </c>
      <c r="G224" s="859">
        <f>'BASE Y CONFIANZA'!G230</f>
        <v>0</v>
      </c>
      <c r="H224" s="859">
        <f>'BASE Y CONFIANZA'!H230</f>
        <v>0</v>
      </c>
      <c r="I224" s="859">
        <f>'BASE Y CONFIANZA'!I230</f>
        <v>0</v>
      </c>
      <c r="J224" s="859">
        <f>'BASE Y CONFIANZA'!J230</f>
        <v>662</v>
      </c>
      <c r="K224" s="859">
        <f>'BASE Y CONFIANZA'!K230</f>
        <v>0</v>
      </c>
      <c r="L224" s="859">
        <f>'BASE Y CONFIANZA'!L230</f>
        <v>0</v>
      </c>
      <c r="M224" s="859">
        <f>'BASE Y CONFIANZA'!M230</f>
        <v>0</v>
      </c>
      <c r="N224" s="859">
        <f>'BASE Y CONFIANZA'!N230</f>
        <v>5000</v>
      </c>
      <c r="O224" s="920"/>
      <c r="P224" s="920"/>
      <c r="Q224" s="920"/>
    </row>
    <row r="225" spans="1:17" s="834" customFormat="1" ht="26.25" customHeight="1">
      <c r="A225" s="854">
        <v>103</v>
      </c>
      <c r="B225" s="855" t="s">
        <v>1395</v>
      </c>
      <c r="C225" s="874" t="s">
        <v>1121</v>
      </c>
      <c r="D225" s="910" t="s">
        <v>986</v>
      </c>
      <c r="E225" s="875">
        <v>15</v>
      </c>
      <c r="F225" s="859">
        <f>EVENTUAL!F194</f>
        <v>1923</v>
      </c>
      <c r="G225" s="859">
        <f>EVENTUAL!G194</f>
        <v>0</v>
      </c>
      <c r="H225" s="859">
        <f>EVENTUAL!H194</f>
        <v>0</v>
      </c>
      <c r="I225" s="859">
        <f>EVENTUAL!I194</f>
        <v>0</v>
      </c>
      <c r="J225" s="859">
        <f>EVENTUAL!J194</f>
        <v>0</v>
      </c>
      <c r="K225" s="859">
        <f>EVENTUAL!K194</f>
        <v>77</v>
      </c>
      <c r="L225" s="859">
        <f>EVENTUAL!L194</f>
        <v>0</v>
      </c>
      <c r="M225" s="859">
        <v>0</v>
      </c>
      <c r="N225" s="858">
        <f>F225+G225+H225+I225-J225+K225-L225-M225</f>
        <v>2000</v>
      </c>
      <c r="O225" s="920"/>
      <c r="P225" s="920"/>
      <c r="Q225" s="920"/>
    </row>
    <row r="226" spans="1:17" s="834" customFormat="1" ht="26.25" customHeight="1">
      <c r="A226" s="854">
        <v>106</v>
      </c>
      <c r="B226" s="855" t="s">
        <v>1397</v>
      </c>
      <c r="C226" s="874" t="s">
        <v>1121</v>
      </c>
      <c r="D226" s="910" t="s">
        <v>986</v>
      </c>
      <c r="E226" s="875">
        <v>15</v>
      </c>
      <c r="F226" s="859">
        <f>EVENTUAL!F195</f>
        <v>1697</v>
      </c>
      <c r="G226" s="859">
        <f>EVENTUAL!G195</f>
        <v>0</v>
      </c>
      <c r="H226" s="859">
        <f>EVENTUAL!H195</f>
        <v>0</v>
      </c>
      <c r="I226" s="859">
        <f>EVENTUAL!I195</f>
        <v>0</v>
      </c>
      <c r="J226" s="859">
        <f>EVENTUAL!J195</f>
        <v>0</v>
      </c>
      <c r="K226" s="859">
        <f>EVENTUAL!K195</f>
        <v>103</v>
      </c>
      <c r="L226" s="859">
        <f>EVENTUAL!L195</f>
        <v>0</v>
      </c>
      <c r="M226" s="859">
        <v>0</v>
      </c>
      <c r="N226" s="858">
        <f>F226+G226+H226+I226-J226+K226-L226-M226</f>
        <v>1800</v>
      </c>
      <c r="O226" s="920"/>
      <c r="P226" s="920"/>
      <c r="Q226" s="920"/>
    </row>
    <row r="227" spans="1:17" s="834" customFormat="1" ht="26.25" customHeight="1">
      <c r="A227" s="854">
        <v>107</v>
      </c>
      <c r="B227" s="855" t="s">
        <v>1399</v>
      </c>
      <c r="C227" s="874" t="s">
        <v>1121</v>
      </c>
      <c r="D227" s="910" t="s">
        <v>986</v>
      </c>
      <c r="E227" s="875">
        <v>15</v>
      </c>
      <c r="F227" s="859">
        <f>EVENTUAL!F196</f>
        <v>1697</v>
      </c>
      <c r="G227" s="859">
        <f>EVENTUAL!G196</f>
        <v>1100</v>
      </c>
      <c r="H227" s="859">
        <f>EVENTUAL!H196</f>
        <v>0</v>
      </c>
      <c r="I227" s="859">
        <f>EVENTUAL!I196</f>
        <v>0</v>
      </c>
      <c r="J227" s="859">
        <f>EVENTUAL!J196</f>
        <v>0</v>
      </c>
      <c r="K227" s="859">
        <f>EVENTUAL!K196</f>
        <v>103</v>
      </c>
      <c r="L227" s="859">
        <f>EVENTUAL!L196</f>
        <v>0</v>
      </c>
      <c r="M227" s="859">
        <v>0</v>
      </c>
      <c r="N227" s="858">
        <f>F227+G227+H227+I227-J227+K227-L227-M227</f>
        <v>2900</v>
      </c>
      <c r="O227" s="920"/>
      <c r="P227" s="920"/>
      <c r="Q227" s="920"/>
    </row>
    <row r="228" spans="1:17" s="834" customFormat="1" ht="26.25" customHeight="1">
      <c r="A228" s="854">
        <v>108</v>
      </c>
      <c r="B228" s="855" t="s">
        <v>1401</v>
      </c>
      <c r="C228" s="874" t="s">
        <v>1121</v>
      </c>
      <c r="D228" s="910" t="s">
        <v>986</v>
      </c>
      <c r="E228" s="875">
        <v>15</v>
      </c>
      <c r="F228" s="859">
        <f>EVENTUAL!F197</f>
        <v>2509</v>
      </c>
      <c r="G228" s="859">
        <f>EVENTUAL!G197</f>
        <v>0</v>
      </c>
      <c r="H228" s="859">
        <f>EVENTUAL!H197</f>
        <v>0</v>
      </c>
      <c r="I228" s="859">
        <f>EVENTUAL!I197</f>
        <v>0</v>
      </c>
      <c r="J228" s="859">
        <f>EVENTUAL!J197</f>
        <v>9</v>
      </c>
      <c r="K228" s="859">
        <f>EVENTUAL!K197</f>
        <v>0</v>
      </c>
      <c r="L228" s="859">
        <f>EVENTUAL!L197</f>
        <v>0</v>
      </c>
      <c r="M228" s="859">
        <v>0</v>
      </c>
      <c r="N228" s="858">
        <f>F228+G228+H228+I228-J228+K228-L228-M228</f>
        <v>2500</v>
      </c>
      <c r="O228" s="920"/>
      <c r="P228" s="920"/>
      <c r="Q228" s="920"/>
    </row>
    <row r="229" spans="1:17" s="834" customFormat="1" ht="26.25" customHeight="1">
      <c r="A229" s="854">
        <v>110</v>
      </c>
      <c r="B229" s="855" t="s">
        <v>1403</v>
      </c>
      <c r="C229" s="874" t="s">
        <v>1121</v>
      </c>
      <c r="D229" s="910" t="s">
        <v>986</v>
      </c>
      <c r="E229" s="875">
        <v>15</v>
      </c>
      <c r="F229" s="859">
        <f>EVENTUAL!F198</f>
        <v>1483</v>
      </c>
      <c r="G229" s="859">
        <f>EVENTUAL!G198</f>
        <v>0</v>
      </c>
      <c r="H229" s="859">
        <f>EVENTUAL!H198</f>
        <v>0</v>
      </c>
      <c r="I229" s="859">
        <f>EVENTUAL!I198</f>
        <v>0</v>
      </c>
      <c r="J229" s="859">
        <f>EVENTUAL!J198</f>
        <v>0</v>
      </c>
      <c r="K229" s="859">
        <f>EVENTUAL!K198</f>
        <v>117</v>
      </c>
      <c r="L229" s="859">
        <f>EVENTUAL!L198</f>
        <v>0</v>
      </c>
      <c r="M229" s="859">
        <v>0</v>
      </c>
      <c r="N229" s="858">
        <f>F229+G229+H229+I229-J229+K229-L229-M229</f>
        <v>1600</v>
      </c>
      <c r="O229" s="920"/>
      <c r="P229" s="920"/>
      <c r="Q229" s="920"/>
    </row>
    <row r="230" spans="1:17" s="834" customFormat="1" ht="18.75" customHeight="1">
      <c r="A230" s="887" t="s">
        <v>70</v>
      </c>
      <c r="B230" s="893"/>
      <c r="C230" s="894"/>
      <c r="D230" s="899"/>
      <c r="E230" s="895"/>
      <c r="F230" s="891">
        <f aca="true" t="shared" si="37" ref="F230:N230">SUM(F224:F229)</f>
        <v>14971</v>
      </c>
      <c r="G230" s="891">
        <f t="shared" si="37"/>
        <v>1100</v>
      </c>
      <c r="H230" s="891">
        <f t="shared" si="37"/>
        <v>0</v>
      </c>
      <c r="I230" s="891">
        <f t="shared" si="37"/>
        <v>0</v>
      </c>
      <c r="J230" s="891">
        <f t="shared" si="37"/>
        <v>671</v>
      </c>
      <c r="K230" s="891">
        <f t="shared" si="37"/>
        <v>400</v>
      </c>
      <c r="L230" s="891">
        <f t="shared" si="37"/>
        <v>0</v>
      </c>
      <c r="M230" s="891">
        <f t="shared" si="37"/>
        <v>0</v>
      </c>
      <c r="N230" s="891">
        <f t="shared" si="37"/>
        <v>15800</v>
      </c>
      <c r="O230" s="922">
        <f>N224</f>
        <v>5000</v>
      </c>
      <c r="P230" s="922">
        <f>SUM(N225:N229)</f>
        <v>10800</v>
      </c>
      <c r="Q230" s="920"/>
    </row>
    <row r="231" spans="1:17" s="834" customFormat="1" ht="18.75" customHeight="1">
      <c r="A231" s="849"/>
      <c r="B231" s="850"/>
      <c r="C231" s="851" t="s">
        <v>412</v>
      </c>
      <c r="D231" s="909"/>
      <c r="E231" s="867"/>
      <c r="F231" s="868"/>
      <c r="G231" s="868"/>
      <c r="H231" s="868"/>
      <c r="I231" s="868"/>
      <c r="J231" s="868"/>
      <c r="K231" s="868"/>
      <c r="L231" s="868"/>
      <c r="M231" s="868"/>
      <c r="N231" s="868"/>
      <c r="O231" s="920"/>
      <c r="P231" s="920"/>
      <c r="Q231" s="920"/>
    </row>
    <row r="232" spans="1:17" s="834" customFormat="1" ht="18.75" customHeight="1">
      <c r="A232" s="897">
        <v>560002</v>
      </c>
      <c r="B232" s="898" t="s">
        <v>671</v>
      </c>
      <c r="C232" s="883" t="s">
        <v>1119</v>
      </c>
      <c r="D232" s="910" t="s">
        <v>672</v>
      </c>
      <c r="E232" s="857">
        <v>15</v>
      </c>
      <c r="F232" s="858">
        <v>6934</v>
      </c>
      <c r="G232" s="858">
        <v>0</v>
      </c>
      <c r="H232" s="858">
        <v>0</v>
      </c>
      <c r="I232" s="858">
        <v>0</v>
      </c>
      <c r="J232" s="858">
        <v>934</v>
      </c>
      <c r="K232" s="858">
        <v>0</v>
      </c>
      <c r="L232" s="858">
        <v>0</v>
      </c>
      <c r="M232" s="858">
        <v>0</v>
      </c>
      <c r="N232" s="858">
        <f>F232+G232+H232+I232-J232+K232-L232-M232</f>
        <v>6000</v>
      </c>
      <c r="O232" s="920"/>
      <c r="P232" s="920"/>
      <c r="Q232" s="920"/>
    </row>
    <row r="233" spans="1:17" s="834" customFormat="1" ht="18.75" customHeight="1">
      <c r="A233" s="854">
        <v>1110002</v>
      </c>
      <c r="B233" s="855" t="s">
        <v>426</v>
      </c>
      <c r="C233" s="874" t="s">
        <v>1120</v>
      </c>
      <c r="D233" s="910" t="s">
        <v>11</v>
      </c>
      <c r="E233" s="875">
        <v>15</v>
      </c>
      <c r="F233" s="858">
        <f>'BASE Y CONFIANZA'!F234</f>
        <v>2204</v>
      </c>
      <c r="G233" s="858">
        <f>'BASE Y CONFIANZA'!G234</f>
        <v>0</v>
      </c>
      <c r="H233" s="858">
        <f>'BASE Y CONFIANZA'!H234</f>
        <v>0</v>
      </c>
      <c r="I233" s="858">
        <f>'BASE Y CONFIANZA'!I234</f>
        <v>0</v>
      </c>
      <c r="J233" s="858">
        <f>'BASE Y CONFIANZA'!J234</f>
        <v>0</v>
      </c>
      <c r="K233" s="858">
        <f>'BASE Y CONFIANZA'!K234</f>
        <v>39</v>
      </c>
      <c r="L233" s="858">
        <f>'BASE Y CONFIANZA'!L234</f>
        <v>0</v>
      </c>
      <c r="M233" s="858">
        <f>'BASE Y CONFIANZA'!M234</f>
        <v>0</v>
      </c>
      <c r="N233" s="858">
        <f>F233+G233+H233+I233-J233+K233-L233-M233</f>
        <v>2243</v>
      </c>
      <c r="O233" s="920"/>
      <c r="P233" s="920"/>
      <c r="Q233" s="920"/>
    </row>
    <row r="234" spans="1:17" s="834" customFormat="1" ht="18.75" customHeight="1">
      <c r="A234" s="854">
        <v>2100103</v>
      </c>
      <c r="B234" s="855" t="s">
        <v>81</v>
      </c>
      <c r="C234" s="856" t="s">
        <v>1120</v>
      </c>
      <c r="D234" s="910" t="s">
        <v>82</v>
      </c>
      <c r="E234" s="857">
        <v>15</v>
      </c>
      <c r="F234" s="859">
        <v>2020</v>
      </c>
      <c r="G234" s="859">
        <v>0</v>
      </c>
      <c r="H234" s="859">
        <v>0</v>
      </c>
      <c r="I234" s="859">
        <v>0</v>
      </c>
      <c r="J234" s="859">
        <v>0</v>
      </c>
      <c r="K234" s="859">
        <v>70</v>
      </c>
      <c r="L234" s="859">
        <v>0</v>
      </c>
      <c r="M234" s="859">
        <v>0</v>
      </c>
      <c r="N234" s="858">
        <f>F234+G234+H234+I234-J234+K234-L234-M234</f>
        <v>2090</v>
      </c>
      <c r="O234" s="920"/>
      <c r="P234" s="920"/>
      <c r="Q234" s="920"/>
    </row>
    <row r="235" spans="1:17" s="834" customFormat="1" ht="18.75" customHeight="1">
      <c r="A235" s="854">
        <v>274</v>
      </c>
      <c r="B235" s="855" t="s">
        <v>959</v>
      </c>
      <c r="C235" s="874" t="s">
        <v>1121</v>
      </c>
      <c r="D235" s="910" t="s">
        <v>492</v>
      </c>
      <c r="E235" s="875">
        <v>15</v>
      </c>
      <c r="F235" s="859">
        <f>EVENTUAL!F209</f>
        <v>2509</v>
      </c>
      <c r="G235" s="859">
        <f>EVENTUAL!G209</f>
        <v>0</v>
      </c>
      <c r="H235" s="859">
        <f>EVENTUAL!H209</f>
        <v>0</v>
      </c>
      <c r="I235" s="859">
        <f>EVENTUAL!I209</f>
        <v>0</v>
      </c>
      <c r="J235" s="859">
        <f>EVENTUAL!J209</f>
        <v>9</v>
      </c>
      <c r="K235" s="859">
        <f>EVENTUAL!K209</f>
        <v>0</v>
      </c>
      <c r="L235" s="859">
        <f>EVENTUAL!L209</f>
        <v>0</v>
      </c>
      <c r="M235" s="859">
        <v>0</v>
      </c>
      <c r="N235" s="858">
        <f>F235+G235+H235+I235-J235+K235-L235-M235</f>
        <v>2500</v>
      </c>
      <c r="O235" s="920"/>
      <c r="P235" s="920"/>
      <c r="Q235" s="920"/>
    </row>
    <row r="236" spans="1:17" s="834" customFormat="1" ht="18.75" customHeight="1">
      <c r="A236" s="887" t="s">
        <v>70</v>
      </c>
      <c r="B236" s="893"/>
      <c r="C236" s="894"/>
      <c r="D236" s="914"/>
      <c r="E236" s="895"/>
      <c r="F236" s="891">
        <f>SUM(F232:F235)</f>
        <v>13667</v>
      </c>
      <c r="G236" s="891">
        <f aca="true" t="shared" si="38" ref="G236:N236">SUM(G232:G235)</f>
        <v>0</v>
      </c>
      <c r="H236" s="891">
        <f t="shared" si="38"/>
        <v>0</v>
      </c>
      <c r="I236" s="891">
        <f t="shared" si="38"/>
        <v>0</v>
      </c>
      <c r="J236" s="891">
        <f t="shared" si="38"/>
        <v>943</v>
      </c>
      <c r="K236" s="891">
        <f t="shared" si="38"/>
        <v>109</v>
      </c>
      <c r="L236" s="891">
        <f t="shared" si="38"/>
        <v>0</v>
      </c>
      <c r="M236" s="891">
        <f t="shared" si="38"/>
        <v>0</v>
      </c>
      <c r="N236" s="891">
        <f t="shared" si="38"/>
        <v>12833</v>
      </c>
      <c r="O236" s="922">
        <f>SUM(N232:N234)</f>
        <v>10333</v>
      </c>
      <c r="P236" s="922">
        <f>SUM(N235)</f>
        <v>2500</v>
      </c>
      <c r="Q236" s="920"/>
    </row>
    <row r="237" spans="1:17" s="834" customFormat="1" ht="18.75" customHeight="1">
      <c r="A237" s="849"/>
      <c r="B237" s="850"/>
      <c r="C237" s="851" t="s">
        <v>413</v>
      </c>
      <c r="D237" s="912"/>
      <c r="E237" s="867"/>
      <c r="F237" s="868"/>
      <c r="G237" s="868"/>
      <c r="H237" s="868"/>
      <c r="I237" s="868"/>
      <c r="J237" s="868"/>
      <c r="K237" s="868"/>
      <c r="L237" s="868"/>
      <c r="M237" s="868"/>
      <c r="N237" s="868"/>
      <c r="O237" s="920"/>
      <c r="P237" s="920"/>
      <c r="Q237" s="920"/>
    </row>
    <row r="238" spans="1:17" s="834" customFormat="1" ht="18.75" customHeight="1">
      <c r="A238" s="854">
        <v>570002</v>
      </c>
      <c r="B238" s="855" t="s">
        <v>673</v>
      </c>
      <c r="C238" s="883" t="s">
        <v>1119</v>
      </c>
      <c r="D238" s="910" t="s">
        <v>674</v>
      </c>
      <c r="E238" s="857">
        <v>15</v>
      </c>
      <c r="F238" s="858">
        <v>6934</v>
      </c>
      <c r="G238" s="858">
        <v>0</v>
      </c>
      <c r="H238" s="858">
        <v>0</v>
      </c>
      <c r="I238" s="858">
        <v>0</v>
      </c>
      <c r="J238" s="858">
        <v>934</v>
      </c>
      <c r="K238" s="858">
        <v>0</v>
      </c>
      <c r="L238" s="858">
        <v>0</v>
      </c>
      <c r="M238" s="858">
        <v>0</v>
      </c>
      <c r="N238" s="858">
        <f aca="true" t="shared" si="39" ref="N238:N245">F238+G238+H238+I238-J238+K238-L238-M238</f>
        <v>6000</v>
      </c>
      <c r="O238" s="920"/>
      <c r="P238" s="920"/>
      <c r="Q238" s="920"/>
    </row>
    <row r="239" spans="1:17" s="834" customFormat="1" ht="18.75" customHeight="1">
      <c r="A239" s="854">
        <v>6200202</v>
      </c>
      <c r="B239" s="855" t="s">
        <v>157</v>
      </c>
      <c r="C239" s="856" t="s">
        <v>1120</v>
      </c>
      <c r="D239" s="910" t="s">
        <v>438</v>
      </c>
      <c r="E239" s="857">
        <v>15</v>
      </c>
      <c r="F239" s="858">
        <v>3811</v>
      </c>
      <c r="G239" s="858">
        <v>0</v>
      </c>
      <c r="H239" s="858">
        <v>0</v>
      </c>
      <c r="I239" s="858">
        <v>0</v>
      </c>
      <c r="J239" s="858">
        <v>319</v>
      </c>
      <c r="K239" s="858">
        <v>0</v>
      </c>
      <c r="L239" s="858">
        <v>0</v>
      </c>
      <c r="M239" s="858">
        <v>0</v>
      </c>
      <c r="N239" s="858">
        <f t="shared" si="39"/>
        <v>3492</v>
      </c>
      <c r="O239" s="920"/>
      <c r="P239" s="920"/>
      <c r="Q239" s="920"/>
    </row>
    <row r="240" spans="1:17" s="834" customFormat="1" ht="18.75" customHeight="1">
      <c r="A240" s="854">
        <v>8100209</v>
      </c>
      <c r="B240" s="855" t="s">
        <v>304</v>
      </c>
      <c r="C240" s="856" t="s">
        <v>1120</v>
      </c>
      <c r="D240" s="910" t="s">
        <v>439</v>
      </c>
      <c r="E240" s="857">
        <v>15</v>
      </c>
      <c r="F240" s="858">
        <v>2924</v>
      </c>
      <c r="G240" s="858">
        <v>0</v>
      </c>
      <c r="H240" s="858">
        <v>0</v>
      </c>
      <c r="I240" s="858">
        <v>0</v>
      </c>
      <c r="J240" s="858">
        <v>69</v>
      </c>
      <c r="K240" s="858">
        <v>0</v>
      </c>
      <c r="L240" s="858">
        <v>0</v>
      </c>
      <c r="M240" s="858">
        <v>0</v>
      </c>
      <c r="N240" s="858">
        <f t="shared" si="39"/>
        <v>2855</v>
      </c>
      <c r="O240" s="920"/>
      <c r="P240" s="920"/>
      <c r="Q240" s="920"/>
    </row>
    <row r="241" spans="1:17" s="834" customFormat="1" ht="18.75" customHeight="1">
      <c r="A241" s="854">
        <v>194</v>
      </c>
      <c r="B241" s="855" t="s">
        <v>573</v>
      </c>
      <c r="C241" s="874" t="s">
        <v>1121</v>
      </c>
      <c r="D241" s="910" t="s">
        <v>575</v>
      </c>
      <c r="E241" s="875">
        <v>15</v>
      </c>
      <c r="F241" s="859">
        <f>EVENTUAL!F212</f>
        <v>3992</v>
      </c>
      <c r="G241" s="859">
        <f>EVENTUAL!G212</f>
        <v>1000</v>
      </c>
      <c r="H241" s="859">
        <f>EVENTUAL!H212</f>
        <v>0</v>
      </c>
      <c r="I241" s="859">
        <f>EVENTUAL!I212</f>
        <v>0</v>
      </c>
      <c r="J241" s="859">
        <f>EVENTUAL!J212</f>
        <v>348</v>
      </c>
      <c r="K241" s="859">
        <f>EVENTUAL!K212</f>
        <v>0</v>
      </c>
      <c r="L241" s="859">
        <f>EVENTUAL!L212</f>
        <v>0</v>
      </c>
      <c r="M241" s="859">
        <f>EVENTUAL!M212</f>
        <v>0</v>
      </c>
      <c r="N241" s="858">
        <f t="shared" si="39"/>
        <v>4644</v>
      </c>
      <c r="O241" s="920"/>
      <c r="P241" s="920"/>
      <c r="Q241" s="920"/>
    </row>
    <row r="242" spans="1:17" s="834" customFormat="1" ht="18.75" customHeight="1">
      <c r="A242" s="854">
        <v>231</v>
      </c>
      <c r="B242" s="855" t="s">
        <v>906</v>
      </c>
      <c r="C242" s="874" t="s">
        <v>1121</v>
      </c>
      <c r="D242" s="910" t="s">
        <v>791</v>
      </c>
      <c r="E242" s="875">
        <v>15</v>
      </c>
      <c r="F242" s="859">
        <f>EVENTUAL!F213</f>
        <v>5662</v>
      </c>
      <c r="G242" s="859">
        <f>EVENTUAL!G213</f>
        <v>0</v>
      </c>
      <c r="H242" s="859">
        <f>EVENTUAL!H213</f>
        <v>0</v>
      </c>
      <c r="I242" s="859">
        <f>EVENTUAL!I213</f>
        <v>0</v>
      </c>
      <c r="J242" s="859">
        <f>EVENTUAL!J213</f>
        <v>662</v>
      </c>
      <c r="K242" s="859">
        <f>EVENTUAL!K213</f>
        <v>0</v>
      </c>
      <c r="L242" s="859">
        <f>EVENTUAL!L213</f>
        <v>0</v>
      </c>
      <c r="M242" s="859">
        <f>EVENTUAL!M213</f>
        <v>0</v>
      </c>
      <c r="N242" s="858">
        <f t="shared" si="39"/>
        <v>5000</v>
      </c>
      <c r="O242" s="920"/>
      <c r="P242" s="920"/>
      <c r="Q242" s="920"/>
    </row>
    <row r="243" spans="1:17" s="834" customFormat="1" ht="18.75" customHeight="1">
      <c r="A243" s="854">
        <v>233</v>
      </c>
      <c r="B243" s="855" t="s">
        <v>792</v>
      </c>
      <c r="C243" s="874" t="s">
        <v>1121</v>
      </c>
      <c r="D243" s="910" t="s">
        <v>791</v>
      </c>
      <c r="E243" s="875">
        <v>15</v>
      </c>
      <c r="F243" s="859">
        <f>EVENTUAL!F214</f>
        <v>4420</v>
      </c>
      <c r="G243" s="859">
        <f>EVENTUAL!G214</f>
        <v>0</v>
      </c>
      <c r="H243" s="859">
        <f>EVENTUAL!H214</f>
        <v>0</v>
      </c>
      <c r="I243" s="859">
        <f>EVENTUAL!I214</f>
        <v>0</v>
      </c>
      <c r="J243" s="859">
        <f>EVENTUAL!J214</f>
        <v>420</v>
      </c>
      <c r="K243" s="859">
        <f>EVENTUAL!K214</f>
        <v>0</v>
      </c>
      <c r="L243" s="859">
        <f>EVENTUAL!L214</f>
        <v>0</v>
      </c>
      <c r="M243" s="859">
        <f>EVENTUAL!M214</f>
        <v>0</v>
      </c>
      <c r="N243" s="858">
        <f t="shared" si="39"/>
        <v>4000</v>
      </c>
      <c r="O243" s="920"/>
      <c r="P243" s="920"/>
      <c r="Q243" s="920"/>
    </row>
    <row r="244" spans="1:17" s="834" customFormat="1" ht="18.75" customHeight="1">
      <c r="A244" s="854">
        <v>234</v>
      </c>
      <c r="B244" s="855" t="s">
        <v>793</v>
      </c>
      <c r="C244" s="874" t="s">
        <v>1121</v>
      </c>
      <c r="D244" s="910" t="s">
        <v>791</v>
      </c>
      <c r="E244" s="875">
        <v>15</v>
      </c>
      <c r="F244" s="859">
        <f>EVENTUAL!F215</f>
        <v>4420</v>
      </c>
      <c r="G244" s="859">
        <f>EVENTUAL!G215</f>
        <v>0</v>
      </c>
      <c r="H244" s="859">
        <f>EVENTUAL!H215</f>
        <v>0</v>
      </c>
      <c r="I244" s="859">
        <f>EVENTUAL!I215</f>
        <v>0</v>
      </c>
      <c r="J244" s="859">
        <f>EVENTUAL!J215</f>
        <v>420</v>
      </c>
      <c r="K244" s="859">
        <f>EVENTUAL!K215</f>
        <v>0</v>
      </c>
      <c r="L244" s="859">
        <f>EVENTUAL!L215</f>
        <v>0</v>
      </c>
      <c r="M244" s="859">
        <f>EVENTUAL!M215</f>
        <v>0</v>
      </c>
      <c r="N244" s="858">
        <f t="shared" si="39"/>
        <v>4000</v>
      </c>
      <c r="O244" s="920"/>
      <c r="P244" s="920"/>
      <c r="Q244" s="920"/>
    </row>
    <row r="245" spans="1:17" s="834" customFormat="1" ht="18.75" customHeight="1">
      <c r="A245" s="854">
        <v>240</v>
      </c>
      <c r="B245" s="855" t="s">
        <v>861</v>
      </c>
      <c r="C245" s="874" t="s">
        <v>1121</v>
      </c>
      <c r="D245" s="910" t="s">
        <v>791</v>
      </c>
      <c r="E245" s="875">
        <v>15</v>
      </c>
      <c r="F245" s="859">
        <f>EVENTUAL!F216</f>
        <v>4420</v>
      </c>
      <c r="G245" s="859">
        <f>EVENTUAL!G216</f>
        <v>0</v>
      </c>
      <c r="H245" s="859">
        <f>EVENTUAL!H216</f>
        <v>0</v>
      </c>
      <c r="I245" s="859">
        <f>EVENTUAL!I216</f>
        <v>0</v>
      </c>
      <c r="J245" s="859">
        <f>EVENTUAL!J216</f>
        <v>420</v>
      </c>
      <c r="K245" s="859">
        <f>EVENTUAL!K216</f>
        <v>0</v>
      </c>
      <c r="L245" s="859">
        <f>EVENTUAL!L216</f>
        <v>0</v>
      </c>
      <c r="M245" s="859">
        <f>EVENTUAL!M216</f>
        <v>0</v>
      </c>
      <c r="N245" s="858">
        <f t="shared" si="39"/>
        <v>4000</v>
      </c>
      <c r="O245" s="920"/>
      <c r="P245" s="920"/>
      <c r="Q245" s="920"/>
    </row>
    <row r="246" spans="1:17" s="834" customFormat="1" ht="18.75" customHeight="1">
      <c r="A246" s="887" t="s">
        <v>70</v>
      </c>
      <c r="B246" s="893"/>
      <c r="C246" s="894"/>
      <c r="D246" s="914"/>
      <c r="E246" s="895"/>
      <c r="F246" s="891">
        <f aca="true" t="shared" si="40" ref="F246:L246">SUM(F238:F245)</f>
        <v>36583</v>
      </c>
      <c r="G246" s="945">
        <f t="shared" si="40"/>
        <v>1000</v>
      </c>
      <c r="H246" s="891">
        <f t="shared" si="40"/>
        <v>0</v>
      </c>
      <c r="I246" s="891">
        <f t="shared" si="40"/>
        <v>0</v>
      </c>
      <c r="J246" s="891">
        <f t="shared" si="40"/>
        <v>3592</v>
      </c>
      <c r="K246" s="891">
        <f t="shared" si="40"/>
        <v>0</v>
      </c>
      <c r="L246" s="891">
        <f t="shared" si="40"/>
        <v>0</v>
      </c>
      <c r="M246" s="891">
        <f>SUM(M238:M245)</f>
        <v>0</v>
      </c>
      <c r="N246" s="891">
        <f>SUM(N238:N245)</f>
        <v>33991</v>
      </c>
      <c r="O246" s="922">
        <f>SUM(N238:N240)</f>
        <v>12347</v>
      </c>
      <c r="P246" s="922">
        <f>SUM(N241:N245)</f>
        <v>21644</v>
      </c>
      <c r="Q246" s="920"/>
    </row>
    <row r="247" spans="1:17" s="834" customFormat="1" ht="18.75" customHeight="1">
      <c r="A247" s="849"/>
      <c r="B247" s="850"/>
      <c r="C247" s="851" t="s">
        <v>72</v>
      </c>
      <c r="D247" s="912"/>
      <c r="E247" s="867"/>
      <c r="F247" s="868"/>
      <c r="G247" s="868"/>
      <c r="H247" s="868"/>
      <c r="I247" s="868"/>
      <c r="J247" s="868"/>
      <c r="K247" s="868"/>
      <c r="L247" s="868"/>
      <c r="M247" s="868"/>
      <c r="N247" s="868"/>
      <c r="O247" s="920"/>
      <c r="P247" s="920"/>
      <c r="Q247" s="920"/>
    </row>
    <row r="248" spans="1:17" s="834" customFormat="1" ht="18.75" customHeight="1">
      <c r="A248" s="854">
        <v>580001</v>
      </c>
      <c r="B248" s="855" t="s">
        <v>675</v>
      </c>
      <c r="C248" s="883" t="s">
        <v>1119</v>
      </c>
      <c r="D248" s="910" t="s">
        <v>676</v>
      </c>
      <c r="E248" s="857">
        <v>15</v>
      </c>
      <c r="F248" s="858">
        <v>6934</v>
      </c>
      <c r="G248" s="858">
        <v>0</v>
      </c>
      <c r="H248" s="858">
        <v>0</v>
      </c>
      <c r="I248" s="858">
        <v>0</v>
      </c>
      <c r="J248" s="858">
        <v>934</v>
      </c>
      <c r="K248" s="858">
        <v>0</v>
      </c>
      <c r="L248" s="858">
        <v>0</v>
      </c>
      <c r="M248" s="858">
        <v>0</v>
      </c>
      <c r="N248" s="858">
        <f>F248+G248+H248+I248-J248+K248-L248-M248</f>
        <v>6000</v>
      </c>
      <c r="O248" s="920"/>
      <c r="P248" s="920"/>
      <c r="Q248" s="920"/>
    </row>
    <row r="249" spans="1:17" s="834" customFormat="1" ht="18.75" customHeight="1">
      <c r="A249" s="854">
        <v>186</v>
      </c>
      <c r="B249" s="855" t="s">
        <v>557</v>
      </c>
      <c r="C249" s="874" t="s">
        <v>1121</v>
      </c>
      <c r="D249" s="910" t="s">
        <v>492</v>
      </c>
      <c r="E249" s="875">
        <v>15</v>
      </c>
      <c r="F249" s="859">
        <v>2613</v>
      </c>
      <c r="G249" s="859">
        <v>0</v>
      </c>
      <c r="H249" s="859">
        <v>0</v>
      </c>
      <c r="I249" s="859">
        <v>0</v>
      </c>
      <c r="J249" s="859">
        <v>20</v>
      </c>
      <c r="K249" s="859">
        <v>0</v>
      </c>
      <c r="L249" s="859">
        <v>0</v>
      </c>
      <c r="M249" s="859">
        <v>0</v>
      </c>
      <c r="N249" s="858">
        <f>F249+G249+H249+I249-J249+K249-L249-M249</f>
        <v>2593</v>
      </c>
      <c r="O249" s="920"/>
      <c r="P249" s="920"/>
      <c r="Q249" s="920"/>
    </row>
    <row r="250" spans="1:17" s="835" customFormat="1" ht="18.75" customHeight="1">
      <c r="A250" s="887" t="s">
        <v>70</v>
      </c>
      <c r="B250" s="893"/>
      <c r="C250" s="894"/>
      <c r="D250" s="899"/>
      <c r="E250" s="895"/>
      <c r="F250" s="891">
        <f aca="true" t="shared" si="41" ref="F250:N250">SUM(F248:F249)</f>
        <v>9547</v>
      </c>
      <c r="G250" s="891">
        <f t="shared" si="41"/>
        <v>0</v>
      </c>
      <c r="H250" s="891">
        <f t="shared" si="41"/>
        <v>0</v>
      </c>
      <c r="I250" s="891">
        <f t="shared" si="41"/>
        <v>0</v>
      </c>
      <c r="J250" s="891">
        <f t="shared" si="41"/>
        <v>954</v>
      </c>
      <c r="K250" s="891">
        <f t="shared" si="41"/>
        <v>0</v>
      </c>
      <c r="L250" s="891">
        <f t="shared" si="41"/>
        <v>0</v>
      </c>
      <c r="M250" s="891">
        <f t="shared" si="41"/>
        <v>0</v>
      </c>
      <c r="N250" s="891">
        <f t="shared" si="41"/>
        <v>8593</v>
      </c>
      <c r="O250" s="956">
        <f>N248</f>
        <v>6000</v>
      </c>
      <c r="P250" s="956">
        <f>SUM(N249:N249)</f>
        <v>2593</v>
      </c>
      <c r="Q250" s="955"/>
    </row>
    <row r="251" spans="1:17" s="834" customFormat="1" ht="18.75" customHeight="1">
      <c r="A251" s="849"/>
      <c r="B251" s="850"/>
      <c r="C251" s="851" t="s">
        <v>151</v>
      </c>
      <c r="D251" s="909"/>
      <c r="E251" s="852"/>
      <c r="F251" s="853"/>
      <c r="G251" s="853"/>
      <c r="H251" s="853"/>
      <c r="I251" s="853"/>
      <c r="J251" s="853"/>
      <c r="K251" s="853"/>
      <c r="L251" s="853"/>
      <c r="M251" s="853"/>
      <c r="N251" s="853"/>
      <c r="O251" s="920"/>
      <c r="P251" s="920"/>
      <c r="Q251" s="920"/>
    </row>
    <row r="252" spans="1:17" s="834" customFormat="1" ht="18.75" customHeight="1">
      <c r="A252" s="854">
        <v>600002</v>
      </c>
      <c r="B252" s="855" t="s">
        <v>677</v>
      </c>
      <c r="C252" s="883" t="s">
        <v>1119</v>
      </c>
      <c r="D252" s="910" t="s">
        <v>678</v>
      </c>
      <c r="E252" s="878">
        <v>15</v>
      </c>
      <c r="F252" s="859">
        <f>'BASE Y CONFIANZA'!F255</f>
        <v>6934</v>
      </c>
      <c r="G252" s="859">
        <f>'BASE Y CONFIANZA'!G255</f>
        <v>0</v>
      </c>
      <c r="H252" s="859">
        <f>'BASE Y CONFIANZA'!H255</f>
        <v>0</v>
      </c>
      <c r="I252" s="859">
        <f>'BASE Y CONFIANZA'!I255</f>
        <v>0</v>
      </c>
      <c r="J252" s="859">
        <f>'BASE Y CONFIANZA'!J255</f>
        <v>934</v>
      </c>
      <c r="K252" s="859">
        <f>'BASE Y CONFIANZA'!K255</f>
        <v>0</v>
      </c>
      <c r="L252" s="859">
        <f>'BASE Y CONFIANZA'!L255</f>
        <v>0</v>
      </c>
      <c r="M252" s="859">
        <f>'BASE Y CONFIANZA'!M255</f>
        <v>0</v>
      </c>
      <c r="N252" s="858">
        <f>F252+G252+H252+I252-J252+K252-L252-M252</f>
        <v>6000</v>
      </c>
      <c r="O252" s="920"/>
      <c r="P252" s="920"/>
      <c r="Q252" s="920"/>
    </row>
    <row r="253" spans="1:17" s="834" customFormat="1" ht="18.75" customHeight="1">
      <c r="A253" s="854">
        <v>5200204</v>
      </c>
      <c r="B253" s="855" t="s">
        <v>152</v>
      </c>
      <c r="C253" s="874" t="s">
        <v>1120</v>
      </c>
      <c r="D253" s="910" t="s">
        <v>54</v>
      </c>
      <c r="E253" s="875">
        <v>15</v>
      </c>
      <c r="F253" s="859">
        <f>'BASE Y CONFIANZA'!F256</f>
        <v>4693</v>
      </c>
      <c r="G253" s="859">
        <f>'BASE Y CONFIANZA'!G256</f>
        <v>0</v>
      </c>
      <c r="H253" s="859">
        <f>'BASE Y CONFIANZA'!H256</f>
        <v>0</v>
      </c>
      <c r="I253" s="859">
        <f>'BASE Y CONFIANZA'!I256</f>
        <v>0</v>
      </c>
      <c r="J253" s="859">
        <f>'BASE Y CONFIANZA'!J256</f>
        <v>469</v>
      </c>
      <c r="K253" s="859">
        <f>'BASE Y CONFIANZA'!K256</f>
        <v>0</v>
      </c>
      <c r="L253" s="859">
        <f>'BASE Y CONFIANZA'!L256</f>
        <v>0</v>
      </c>
      <c r="M253" s="859">
        <v>0</v>
      </c>
      <c r="N253" s="858">
        <f>F253+G253+H253+I253-J253+K253-L253-M253</f>
        <v>4224</v>
      </c>
      <c r="O253" s="920"/>
      <c r="P253" s="920"/>
      <c r="Q253" s="920"/>
    </row>
    <row r="254" spans="1:17" s="835" customFormat="1" ht="18.75" customHeight="1">
      <c r="A254" s="887" t="s">
        <v>70</v>
      </c>
      <c r="B254" s="893"/>
      <c r="C254" s="899"/>
      <c r="D254" s="899"/>
      <c r="E254" s="900"/>
      <c r="F254" s="892">
        <f aca="true" t="shared" si="42" ref="F254:N254">SUM(F252:F253)</f>
        <v>11627</v>
      </c>
      <c r="G254" s="892">
        <f t="shared" si="42"/>
        <v>0</v>
      </c>
      <c r="H254" s="892">
        <f t="shared" si="42"/>
        <v>0</v>
      </c>
      <c r="I254" s="892">
        <f t="shared" si="42"/>
        <v>0</v>
      </c>
      <c r="J254" s="892">
        <f t="shared" si="42"/>
        <v>1403</v>
      </c>
      <c r="K254" s="892">
        <f t="shared" si="42"/>
        <v>0</v>
      </c>
      <c r="L254" s="892">
        <f t="shared" si="42"/>
        <v>0</v>
      </c>
      <c r="M254" s="892">
        <f t="shared" si="42"/>
        <v>0</v>
      </c>
      <c r="N254" s="892">
        <f t="shared" si="42"/>
        <v>10224</v>
      </c>
      <c r="O254" s="956">
        <f>SUM(N252:N253)</f>
        <v>10224</v>
      </c>
      <c r="P254" s="956"/>
      <c r="Q254" s="955"/>
    </row>
    <row r="255" spans="1:17" s="842" customFormat="1" ht="18.75" customHeight="1">
      <c r="A255" s="869"/>
      <c r="B255" s="870"/>
      <c r="C255" s="871" t="s">
        <v>849</v>
      </c>
      <c r="D255" s="913"/>
      <c r="E255" s="872"/>
      <c r="F255" s="873"/>
      <c r="G255" s="873"/>
      <c r="H255" s="873"/>
      <c r="I255" s="873"/>
      <c r="J255" s="873"/>
      <c r="K255" s="873"/>
      <c r="L255" s="873"/>
      <c r="M255" s="873"/>
      <c r="N255" s="873"/>
      <c r="O255" s="920"/>
      <c r="P255" s="920"/>
      <c r="Q255" s="920"/>
    </row>
    <row r="256" spans="1:17" s="842" customFormat="1" ht="18.75" customHeight="1">
      <c r="A256" s="854">
        <v>222</v>
      </c>
      <c r="B256" s="855" t="s">
        <v>822</v>
      </c>
      <c r="C256" s="874" t="s">
        <v>1121</v>
      </c>
      <c r="D256" s="874" t="s">
        <v>518</v>
      </c>
      <c r="E256" s="875">
        <v>15</v>
      </c>
      <c r="F256" s="859">
        <f>EVENTUAL!F224</f>
        <v>5745</v>
      </c>
      <c r="G256" s="859">
        <f>EVENTUAL!G224</f>
        <v>0</v>
      </c>
      <c r="H256" s="859">
        <f>EVENTUAL!H224</f>
        <v>0</v>
      </c>
      <c r="I256" s="859">
        <f>EVENTUAL!I224</f>
        <v>0</v>
      </c>
      <c r="J256" s="859">
        <f>EVENTUAL!J224</f>
        <v>680</v>
      </c>
      <c r="K256" s="859">
        <f>EVENTUAL!K224</f>
        <v>0</v>
      </c>
      <c r="L256" s="859">
        <f>EVENTUAL!L224</f>
        <v>0</v>
      </c>
      <c r="M256" s="859">
        <v>0</v>
      </c>
      <c r="N256" s="858">
        <f>F256+G256+H256+I256-J256+K256-L256-M256</f>
        <v>5065</v>
      </c>
      <c r="O256" s="920"/>
      <c r="P256" s="922"/>
      <c r="Q256" s="920"/>
    </row>
    <row r="257" spans="1:17" s="842" customFormat="1" ht="18.75" customHeight="1">
      <c r="A257" s="860" t="s">
        <v>70</v>
      </c>
      <c r="B257" s="861"/>
      <c r="C257" s="862"/>
      <c r="D257" s="862"/>
      <c r="E257" s="863"/>
      <c r="F257" s="877">
        <f aca="true" t="shared" si="43" ref="F257:O257">SUM(F256:F256)</f>
        <v>5745</v>
      </c>
      <c r="G257" s="877">
        <f t="shared" si="43"/>
        <v>0</v>
      </c>
      <c r="H257" s="877">
        <f t="shared" si="43"/>
        <v>0</v>
      </c>
      <c r="I257" s="877">
        <f t="shared" si="43"/>
        <v>0</v>
      </c>
      <c r="J257" s="877">
        <f t="shared" si="43"/>
        <v>680</v>
      </c>
      <c r="K257" s="877">
        <f t="shared" si="43"/>
        <v>0</v>
      </c>
      <c r="L257" s="877">
        <f t="shared" si="43"/>
        <v>0</v>
      </c>
      <c r="M257" s="877">
        <f t="shared" si="43"/>
        <v>0</v>
      </c>
      <c r="N257" s="877">
        <f t="shared" si="43"/>
        <v>5065</v>
      </c>
      <c r="O257" s="877">
        <f t="shared" si="43"/>
        <v>0</v>
      </c>
      <c r="P257" s="877">
        <f>N256</f>
        <v>5065</v>
      </c>
      <c r="Q257" s="920"/>
    </row>
    <row r="258" spans="1:17" s="834" customFormat="1" ht="18.75" customHeight="1">
      <c r="A258" s="849"/>
      <c r="B258" s="850"/>
      <c r="C258" s="851" t="s">
        <v>162</v>
      </c>
      <c r="D258" s="909"/>
      <c r="E258" s="852"/>
      <c r="F258" s="853"/>
      <c r="G258" s="853"/>
      <c r="H258" s="853"/>
      <c r="I258" s="853"/>
      <c r="J258" s="853"/>
      <c r="K258" s="853"/>
      <c r="L258" s="853"/>
      <c r="M258" s="853"/>
      <c r="N258" s="853"/>
      <c r="O258" s="920"/>
      <c r="P258" s="920"/>
      <c r="Q258" s="920"/>
    </row>
    <row r="259" spans="1:17" s="834" customFormat="1" ht="18.75" customHeight="1">
      <c r="A259" s="854">
        <v>5200102</v>
      </c>
      <c r="B259" s="855" t="s">
        <v>116</v>
      </c>
      <c r="C259" s="874" t="s">
        <v>1120</v>
      </c>
      <c r="D259" s="910" t="s">
        <v>2</v>
      </c>
      <c r="E259" s="875">
        <v>15</v>
      </c>
      <c r="F259" s="859">
        <f>'BASE Y CONFIANZA'!F272</f>
        <v>3342</v>
      </c>
      <c r="G259" s="859">
        <f>'BASE Y CONFIANZA'!G272</f>
        <v>0</v>
      </c>
      <c r="H259" s="859">
        <f>'BASE Y CONFIANZA'!H272</f>
        <v>0</v>
      </c>
      <c r="I259" s="859">
        <f>'BASE Y CONFIANZA'!I272</f>
        <v>0</v>
      </c>
      <c r="J259" s="859">
        <f>'BASE Y CONFIANZA'!J272</f>
        <v>134</v>
      </c>
      <c r="K259" s="859">
        <f>'BASE Y CONFIANZA'!K272</f>
        <v>0</v>
      </c>
      <c r="L259" s="859">
        <f>'BASE Y CONFIANZA'!L272</f>
        <v>0</v>
      </c>
      <c r="M259" s="859">
        <v>0</v>
      </c>
      <c r="N259" s="858">
        <f>F259+G259+H259+I259-J259+K259-L259-M259</f>
        <v>3208</v>
      </c>
      <c r="O259" s="920"/>
      <c r="P259" s="920"/>
      <c r="Q259" s="920"/>
    </row>
    <row r="260" spans="1:17" s="834" customFormat="1" ht="18.75" customHeight="1">
      <c r="A260" s="854">
        <v>7100003</v>
      </c>
      <c r="B260" s="855" t="s">
        <v>825</v>
      </c>
      <c r="C260" s="874" t="s">
        <v>1119</v>
      </c>
      <c r="D260" s="910" t="s">
        <v>414</v>
      </c>
      <c r="E260" s="875">
        <v>15</v>
      </c>
      <c r="F260" s="859">
        <f>'BASE Y CONFIANZA'!F273</f>
        <v>12900</v>
      </c>
      <c r="G260" s="859">
        <f>'BASE Y CONFIANZA'!G273</f>
        <v>0</v>
      </c>
      <c r="H260" s="859">
        <f>'BASE Y CONFIANZA'!H273</f>
        <v>0</v>
      </c>
      <c r="I260" s="859">
        <f>'BASE Y CONFIANZA'!I273</f>
        <v>0</v>
      </c>
      <c r="J260" s="859">
        <f>'BASE Y CONFIANZA'!J273</f>
        <v>2265</v>
      </c>
      <c r="K260" s="859">
        <f>'BASE Y CONFIANZA'!K273</f>
        <v>0</v>
      </c>
      <c r="L260" s="859">
        <f>'BASE Y CONFIANZA'!L273</f>
        <v>0</v>
      </c>
      <c r="M260" s="859">
        <v>0</v>
      </c>
      <c r="N260" s="858">
        <f>F260+G260+H260+I260-J260+K260-L260-M260</f>
        <v>10635</v>
      </c>
      <c r="O260" s="920"/>
      <c r="P260" s="920"/>
      <c r="Q260" s="920"/>
    </row>
    <row r="261" spans="1:17" s="834" customFormat="1" ht="18.75" customHeight="1">
      <c r="A261" s="854">
        <v>13000102</v>
      </c>
      <c r="B261" s="855" t="s">
        <v>753</v>
      </c>
      <c r="C261" s="874" t="s">
        <v>1120</v>
      </c>
      <c r="D261" s="910" t="s">
        <v>2</v>
      </c>
      <c r="E261" s="857">
        <v>15</v>
      </c>
      <c r="F261" s="859">
        <f>'BASE Y CONFIANZA'!F274</f>
        <v>3366</v>
      </c>
      <c r="G261" s="859">
        <f>'BASE Y CONFIANZA'!G274</f>
        <v>0</v>
      </c>
      <c r="H261" s="859">
        <f>'BASE Y CONFIANZA'!H274</f>
        <v>0</v>
      </c>
      <c r="I261" s="859">
        <f>'BASE Y CONFIANZA'!I274</f>
        <v>0</v>
      </c>
      <c r="J261" s="859">
        <f>'BASE Y CONFIANZA'!J274</f>
        <v>137</v>
      </c>
      <c r="K261" s="859">
        <f>'BASE Y CONFIANZA'!K274</f>
        <v>0</v>
      </c>
      <c r="L261" s="859">
        <f>'BASE Y CONFIANZA'!L274</f>
        <v>0</v>
      </c>
      <c r="M261" s="858">
        <v>0</v>
      </c>
      <c r="N261" s="858">
        <f>F261+G261+H261+I261-J261+K261-L261-M261</f>
        <v>3229</v>
      </c>
      <c r="O261" s="920"/>
      <c r="P261" s="920"/>
      <c r="Q261" s="920"/>
    </row>
    <row r="262" spans="1:17" s="834" customFormat="1" ht="18.75" customHeight="1">
      <c r="A262" s="887" t="s">
        <v>70</v>
      </c>
      <c r="B262" s="893"/>
      <c r="C262" s="899"/>
      <c r="D262" s="914"/>
      <c r="E262" s="900"/>
      <c r="F262" s="892">
        <f aca="true" t="shared" si="44" ref="F262:N262">SUM(F259:F261)</f>
        <v>19608</v>
      </c>
      <c r="G262" s="892">
        <f t="shared" si="44"/>
        <v>0</v>
      </c>
      <c r="H262" s="892">
        <f t="shared" si="44"/>
        <v>0</v>
      </c>
      <c r="I262" s="892">
        <f t="shared" si="44"/>
        <v>0</v>
      </c>
      <c r="J262" s="892">
        <f t="shared" si="44"/>
        <v>2536</v>
      </c>
      <c r="K262" s="892">
        <f t="shared" si="44"/>
        <v>0</v>
      </c>
      <c r="L262" s="892">
        <f t="shared" si="44"/>
        <v>0</v>
      </c>
      <c r="M262" s="892">
        <f t="shared" si="44"/>
        <v>0</v>
      </c>
      <c r="N262" s="892">
        <f t="shared" si="44"/>
        <v>17072</v>
      </c>
      <c r="O262" s="922">
        <f>SUM(N259:N261)</f>
        <v>17072</v>
      </c>
      <c r="P262" s="922"/>
      <c r="Q262" s="920"/>
    </row>
    <row r="263" spans="1:17" s="834" customFormat="1" ht="18.75" customHeight="1">
      <c r="A263" s="849"/>
      <c r="B263" s="850"/>
      <c r="C263" s="851" t="s">
        <v>163</v>
      </c>
      <c r="D263" s="912"/>
      <c r="E263" s="852"/>
      <c r="F263" s="853"/>
      <c r="G263" s="853"/>
      <c r="H263" s="853"/>
      <c r="I263" s="853"/>
      <c r="J263" s="853"/>
      <c r="K263" s="853"/>
      <c r="L263" s="853"/>
      <c r="M263" s="853"/>
      <c r="N263" s="853"/>
      <c r="O263" s="920"/>
      <c r="P263" s="920"/>
      <c r="Q263" s="920"/>
    </row>
    <row r="264" spans="1:17" s="834" customFormat="1" ht="18.75" customHeight="1">
      <c r="A264" s="854">
        <v>7100303</v>
      </c>
      <c r="B264" s="855" t="s">
        <v>867</v>
      </c>
      <c r="C264" s="874" t="s">
        <v>1119</v>
      </c>
      <c r="D264" s="910" t="s">
        <v>165</v>
      </c>
      <c r="E264" s="875">
        <f>'BASE Y CONFIANZA'!E277</f>
        <v>15</v>
      </c>
      <c r="F264" s="859">
        <f>'BASE Y CONFIANZA'!F277</f>
        <v>3904</v>
      </c>
      <c r="G264" s="859">
        <f>'BASE Y CONFIANZA'!G277</f>
        <v>0</v>
      </c>
      <c r="H264" s="859">
        <f>'BASE Y CONFIANZA'!H277</f>
        <v>300</v>
      </c>
      <c r="I264" s="859">
        <f>'BASE Y CONFIANZA'!I277</f>
        <v>0</v>
      </c>
      <c r="J264" s="859">
        <f>'BASE Y CONFIANZA'!J277</f>
        <v>334</v>
      </c>
      <c r="K264" s="859">
        <f>'BASE Y CONFIANZA'!K277</f>
        <v>0</v>
      </c>
      <c r="L264" s="859">
        <f>'BASE Y CONFIANZA'!L277</f>
        <v>0</v>
      </c>
      <c r="M264" s="859">
        <v>0</v>
      </c>
      <c r="N264" s="858">
        <f>F264+G264+H264+I264-J264+K264-L264-M264</f>
        <v>3870</v>
      </c>
      <c r="O264" s="920"/>
      <c r="P264" s="920"/>
      <c r="Q264" s="920"/>
    </row>
    <row r="265" spans="1:17" s="834" customFormat="1" ht="18.75" customHeight="1">
      <c r="A265" s="854">
        <v>7100304</v>
      </c>
      <c r="B265" s="855" t="s">
        <v>754</v>
      </c>
      <c r="C265" s="874" t="s">
        <v>1119</v>
      </c>
      <c r="D265" s="910" t="s">
        <v>756</v>
      </c>
      <c r="E265" s="875">
        <f>'BASE Y CONFIANZA'!E278</f>
        <v>15</v>
      </c>
      <c r="F265" s="859">
        <f>'BASE Y CONFIANZA'!F278</f>
        <v>6616</v>
      </c>
      <c r="G265" s="859">
        <f>'BASE Y CONFIANZA'!G278</f>
        <v>0</v>
      </c>
      <c r="H265" s="859">
        <f>'BASE Y CONFIANZA'!H278</f>
        <v>300</v>
      </c>
      <c r="I265" s="859">
        <f>'BASE Y CONFIANZA'!I278</f>
        <v>0</v>
      </c>
      <c r="J265" s="859">
        <f>'BASE Y CONFIANZA'!J278</f>
        <v>866</v>
      </c>
      <c r="K265" s="859">
        <f>'BASE Y CONFIANZA'!K278</f>
        <v>0</v>
      </c>
      <c r="L265" s="859">
        <f>'BASE Y CONFIANZA'!L278</f>
        <v>0</v>
      </c>
      <c r="M265" s="859">
        <v>0</v>
      </c>
      <c r="N265" s="858">
        <f>F265+G265+H265+I265-J265+K265-L265-M265</f>
        <v>6050</v>
      </c>
      <c r="O265" s="920"/>
      <c r="P265" s="920"/>
      <c r="Q265" s="920"/>
    </row>
    <row r="266" spans="1:17" s="834" customFormat="1" ht="18.75" customHeight="1">
      <c r="A266" s="854">
        <v>7100307</v>
      </c>
      <c r="B266" s="855" t="s">
        <v>166</v>
      </c>
      <c r="C266" s="874" t="s">
        <v>1119</v>
      </c>
      <c r="D266" s="910" t="s">
        <v>165</v>
      </c>
      <c r="E266" s="875">
        <f>'BASE Y CONFIANZA'!E279</f>
        <v>15</v>
      </c>
      <c r="F266" s="859">
        <f>'BASE Y CONFIANZA'!F279</f>
        <v>3904</v>
      </c>
      <c r="G266" s="859">
        <f>'BASE Y CONFIANZA'!G279</f>
        <v>0</v>
      </c>
      <c r="H266" s="859">
        <f>'BASE Y CONFIANZA'!H279</f>
        <v>300</v>
      </c>
      <c r="I266" s="859">
        <f>'BASE Y CONFIANZA'!I279</f>
        <v>0</v>
      </c>
      <c r="J266" s="859">
        <f>'BASE Y CONFIANZA'!J279</f>
        <v>334</v>
      </c>
      <c r="K266" s="859">
        <f>'BASE Y CONFIANZA'!K279</f>
        <v>0</v>
      </c>
      <c r="L266" s="859">
        <f>'BASE Y CONFIANZA'!L279</f>
        <v>0</v>
      </c>
      <c r="M266" s="859">
        <f>'BASE Y CONFIANZA'!M279</f>
        <v>0</v>
      </c>
      <c r="N266" s="859">
        <f>'BASE Y CONFIANZA'!N279</f>
        <v>3870</v>
      </c>
      <c r="O266" s="920"/>
      <c r="P266" s="920"/>
      <c r="Q266" s="920"/>
    </row>
    <row r="267" spans="1:17" s="834" customFormat="1" ht="18.75" customHeight="1">
      <c r="A267" s="854">
        <v>7100309</v>
      </c>
      <c r="B267" s="855" t="s">
        <v>168</v>
      </c>
      <c r="C267" s="874" t="s">
        <v>1119</v>
      </c>
      <c r="D267" s="910" t="s">
        <v>165</v>
      </c>
      <c r="E267" s="875">
        <f>'BASE Y CONFIANZA'!E280</f>
        <v>15</v>
      </c>
      <c r="F267" s="859">
        <f>'BASE Y CONFIANZA'!F280</f>
        <v>3904</v>
      </c>
      <c r="G267" s="859">
        <f>'BASE Y CONFIANZA'!G280</f>
        <v>0</v>
      </c>
      <c r="H267" s="859">
        <f>'BASE Y CONFIANZA'!H280</f>
        <v>300</v>
      </c>
      <c r="I267" s="859">
        <f>'BASE Y CONFIANZA'!I280</f>
        <v>0</v>
      </c>
      <c r="J267" s="859">
        <f>'BASE Y CONFIANZA'!J280</f>
        <v>334</v>
      </c>
      <c r="K267" s="859">
        <f>'BASE Y CONFIANZA'!K280</f>
        <v>0</v>
      </c>
      <c r="L267" s="859">
        <f>'BASE Y CONFIANZA'!L280</f>
        <v>0</v>
      </c>
      <c r="M267" s="859">
        <f>'BASE Y CONFIANZA'!M280</f>
        <v>0</v>
      </c>
      <c r="N267" s="859">
        <f>'BASE Y CONFIANZA'!N280</f>
        <v>3870</v>
      </c>
      <c r="O267" s="920"/>
      <c r="P267" s="920"/>
      <c r="Q267" s="920"/>
    </row>
    <row r="268" spans="1:17" s="834" customFormat="1" ht="18.75" customHeight="1">
      <c r="A268" s="854">
        <v>7100310</v>
      </c>
      <c r="B268" s="855" t="s">
        <v>170</v>
      </c>
      <c r="C268" s="874" t="s">
        <v>1119</v>
      </c>
      <c r="D268" s="910" t="s">
        <v>165</v>
      </c>
      <c r="E268" s="875">
        <f>'BASE Y CONFIANZA'!E281</f>
        <v>15</v>
      </c>
      <c r="F268" s="859">
        <f>'BASE Y CONFIANZA'!F281</f>
        <v>3904</v>
      </c>
      <c r="G268" s="859">
        <f>'BASE Y CONFIANZA'!G281</f>
        <v>0</v>
      </c>
      <c r="H268" s="859">
        <f>'BASE Y CONFIANZA'!H281</f>
        <v>300</v>
      </c>
      <c r="I268" s="859">
        <f>'BASE Y CONFIANZA'!I281</f>
        <v>0</v>
      </c>
      <c r="J268" s="859">
        <f>'BASE Y CONFIANZA'!J281</f>
        <v>334</v>
      </c>
      <c r="K268" s="859">
        <f>'BASE Y CONFIANZA'!K281</f>
        <v>0</v>
      </c>
      <c r="L268" s="859">
        <f>'BASE Y CONFIANZA'!L281</f>
        <v>0</v>
      </c>
      <c r="M268" s="859">
        <f>'BASE Y CONFIANZA'!M281</f>
        <v>0</v>
      </c>
      <c r="N268" s="859">
        <f>'BASE Y CONFIANZA'!N281</f>
        <v>3870</v>
      </c>
      <c r="O268" s="920"/>
      <c r="P268" s="920"/>
      <c r="Q268" s="920"/>
    </row>
    <row r="269" spans="1:17" s="834" customFormat="1" ht="18.75" customHeight="1">
      <c r="A269" s="854">
        <v>7100311</v>
      </c>
      <c r="B269" s="855" t="s">
        <v>452</v>
      </c>
      <c r="C269" s="874" t="s">
        <v>1119</v>
      </c>
      <c r="D269" s="910" t="s">
        <v>165</v>
      </c>
      <c r="E269" s="875">
        <f>'BASE Y CONFIANZA'!E282</f>
        <v>15</v>
      </c>
      <c r="F269" s="859">
        <f>'BASE Y CONFIANZA'!F282</f>
        <v>3904</v>
      </c>
      <c r="G269" s="859">
        <f>'BASE Y CONFIANZA'!G282</f>
        <v>0</v>
      </c>
      <c r="H269" s="859">
        <f>'BASE Y CONFIANZA'!H282</f>
        <v>300</v>
      </c>
      <c r="I269" s="859">
        <f>'BASE Y CONFIANZA'!I282</f>
        <v>0</v>
      </c>
      <c r="J269" s="859">
        <f>'BASE Y CONFIANZA'!J282</f>
        <v>334</v>
      </c>
      <c r="K269" s="859">
        <f>'BASE Y CONFIANZA'!K282</f>
        <v>0</v>
      </c>
      <c r="L269" s="859">
        <f>'BASE Y CONFIANZA'!L282</f>
        <v>0</v>
      </c>
      <c r="M269" s="859">
        <f>'BASE Y CONFIANZA'!M282</f>
        <v>0</v>
      </c>
      <c r="N269" s="859">
        <f>'BASE Y CONFIANZA'!N282</f>
        <v>3870</v>
      </c>
      <c r="O269" s="920"/>
      <c r="P269" s="920"/>
      <c r="Q269" s="920"/>
    </row>
    <row r="270" spans="1:17" s="834" customFormat="1" ht="18.75" customHeight="1">
      <c r="A270" s="854">
        <v>7100312</v>
      </c>
      <c r="B270" s="855" t="s">
        <v>172</v>
      </c>
      <c r="C270" s="874" t="s">
        <v>1119</v>
      </c>
      <c r="D270" s="910" t="s">
        <v>165</v>
      </c>
      <c r="E270" s="875">
        <f>'BASE Y CONFIANZA'!E283</f>
        <v>15</v>
      </c>
      <c r="F270" s="859">
        <f>'BASE Y CONFIANZA'!F283</f>
        <v>3904</v>
      </c>
      <c r="G270" s="859">
        <f>'BASE Y CONFIANZA'!G283</f>
        <v>0</v>
      </c>
      <c r="H270" s="859">
        <f>'BASE Y CONFIANZA'!H283</f>
        <v>300</v>
      </c>
      <c r="I270" s="859">
        <f>'BASE Y CONFIANZA'!I283</f>
        <v>0</v>
      </c>
      <c r="J270" s="859">
        <f>'BASE Y CONFIANZA'!J283</f>
        <v>334</v>
      </c>
      <c r="K270" s="859">
        <f>'BASE Y CONFIANZA'!K283</f>
        <v>0</v>
      </c>
      <c r="L270" s="859">
        <f>'BASE Y CONFIANZA'!L283</f>
        <v>0</v>
      </c>
      <c r="M270" s="859">
        <f>'BASE Y CONFIANZA'!M283</f>
        <v>0</v>
      </c>
      <c r="N270" s="859">
        <f>'BASE Y CONFIANZA'!N283</f>
        <v>3870</v>
      </c>
      <c r="O270" s="920"/>
      <c r="P270" s="920"/>
      <c r="Q270" s="920"/>
    </row>
    <row r="271" spans="1:17" s="834" customFormat="1" ht="18.75" customHeight="1">
      <c r="A271" s="854">
        <v>7100313</v>
      </c>
      <c r="B271" s="855" t="s">
        <v>174</v>
      </c>
      <c r="C271" s="874" t="s">
        <v>1119</v>
      </c>
      <c r="D271" s="910" t="s">
        <v>165</v>
      </c>
      <c r="E271" s="875">
        <f>'BASE Y CONFIANZA'!E284</f>
        <v>15</v>
      </c>
      <c r="F271" s="859">
        <f>'BASE Y CONFIANZA'!F284</f>
        <v>3904</v>
      </c>
      <c r="G271" s="859">
        <f>'BASE Y CONFIANZA'!G284</f>
        <v>0</v>
      </c>
      <c r="H271" s="859">
        <f>'BASE Y CONFIANZA'!H284</f>
        <v>300</v>
      </c>
      <c r="I271" s="859">
        <f>'BASE Y CONFIANZA'!I284</f>
        <v>0</v>
      </c>
      <c r="J271" s="859">
        <f>'BASE Y CONFIANZA'!J284</f>
        <v>334</v>
      </c>
      <c r="K271" s="859">
        <f>'BASE Y CONFIANZA'!K284</f>
        <v>0</v>
      </c>
      <c r="L271" s="859">
        <f>'BASE Y CONFIANZA'!L284</f>
        <v>0</v>
      </c>
      <c r="M271" s="859">
        <f>'BASE Y CONFIANZA'!M284</f>
        <v>0</v>
      </c>
      <c r="N271" s="859">
        <f>'BASE Y CONFIANZA'!N284</f>
        <v>3870</v>
      </c>
      <c r="O271" s="920"/>
      <c r="P271" s="920"/>
      <c r="Q271" s="920"/>
    </row>
    <row r="272" spans="1:17" s="834" customFormat="1" ht="18.75" customHeight="1">
      <c r="A272" s="854">
        <v>7100314</v>
      </c>
      <c r="B272" s="855" t="s">
        <v>176</v>
      </c>
      <c r="C272" s="874" t="s">
        <v>1119</v>
      </c>
      <c r="D272" s="910" t="s">
        <v>165</v>
      </c>
      <c r="E272" s="875">
        <f>'BASE Y CONFIANZA'!E297</f>
        <v>15</v>
      </c>
      <c r="F272" s="859">
        <f>'BASE Y CONFIANZA'!F297</f>
        <v>3904</v>
      </c>
      <c r="G272" s="859">
        <f>'BASE Y CONFIANZA'!G297</f>
        <v>0</v>
      </c>
      <c r="H272" s="859">
        <f>'BASE Y CONFIANZA'!H297</f>
        <v>300</v>
      </c>
      <c r="I272" s="859">
        <f>'BASE Y CONFIANZA'!I297</f>
        <v>0</v>
      </c>
      <c r="J272" s="859">
        <f>'BASE Y CONFIANZA'!J297</f>
        <v>334</v>
      </c>
      <c r="K272" s="859">
        <f>'BASE Y CONFIANZA'!K297</f>
        <v>0</v>
      </c>
      <c r="L272" s="859">
        <f>'BASE Y CONFIANZA'!L297</f>
        <v>0</v>
      </c>
      <c r="M272" s="859">
        <f>'BASE Y CONFIANZA'!M297</f>
        <v>0</v>
      </c>
      <c r="N272" s="859">
        <f>'BASE Y CONFIANZA'!N297</f>
        <v>3870</v>
      </c>
      <c r="O272" s="920"/>
      <c r="P272" s="920"/>
      <c r="Q272" s="920"/>
    </row>
    <row r="273" spans="1:17" s="834" customFormat="1" ht="18.75" customHeight="1">
      <c r="A273" s="854">
        <v>7100315</v>
      </c>
      <c r="B273" s="855" t="s">
        <v>178</v>
      </c>
      <c r="C273" s="874" t="s">
        <v>1119</v>
      </c>
      <c r="D273" s="910" t="s">
        <v>165</v>
      </c>
      <c r="E273" s="875">
        <f>'BASE Y CONFIANZA'!E298</f>
        <v>15</v>
      </c>
      <c r="F273" s="859">
        <f>'BASE Y CONFIANZA'!F298</f>
        <v>3904</v>
      </c>
      <c r="G273" s="859">
        <f>'BASE Y CONFIANZA'!G298</f>
        <v>0</v>
      </c>
      <c r="H273" s="859">
        <f>'BASE Y CONFIANZA'!H298</f>
        <v>300</v>
      </c>
      <c r="I273" s="859">
        <f>'BASE Y CONFIANZA'!I298</f>
        <v>0</v>
      </c>
      <c r="J273" s="859">
        <f>'BASE Y CONFIANZA'!J298</f>
        <v>334</v>
      </c>
      <c r="K273" s="859">
        <f>'BASE Y CONFIANZA'!K298</f>
        <v>0</v>
      </c>
      <c r="L273" s="859">
        <f>'BASE Y CONFIANZA'!L298</f>
        <v>0</v>
      </c>
      <c r="M273" s="859">
        <f>'BASE Y CONFIANZA'!M298</f>
        <v>0</v>
      </c>
      <c r="N273" s="859">
        <f>'BASE Y CONFIANZA'!N298</f>
        <v>3870</v>
      </c>
      <c r="O273" s="920"/>
      <c r="P273" s="920"/>
      <c r="Q273" s="920"/>
    </row>
    <row r="274" spans="1:17" s="834" customFormat="1" ht="18.75" customHeight="1">
      <c r="A274" s="854">
        <v>7100317</v>
      </c>
      <c r="B274" s="855" t="s">
        <v>1246</v>
      </c>
      <c r="C274" s="874" t="s">
        <v>1119</v>
      </c>
      <c r="D274" s="910" t="s">
        <v>165</v>
      </c>
      <c r="E274" s="875">
        <f>'BASE Y CONFIANZA'!E299</f>
        <v>15</v>
      </c>
      <c r="F274" s="859">
        <f>'BASE Y CONFIANZA'!F299</f>
        <v>3904</v>
      </c>
      <c r="G274" s="859">
        <f>'BASE Y CONFIANZA'!G299</f>
        <v>0</v>
      </c>
      <c r="H274" s="859">
        <f>'BASE Y CONFIANZA'!H299</f>
        <v>300</v>
      </c>
      <c r="I274" s="859">
        <f>'BASE Y CONFIANZA'!I299</f>
        <v>0</v>
      </c>
      <c r="J274" s="859">
        <f>'BASE Y CONFIANZA'!J299</f>
        <v>334</v>
      </c>
      <c r="K274" s="859">
        <f>'BASE Y CONFIANZA'!K299</f>
        <v>0</v>
      </c>
      <c r="L274" s="859">
        <f>'BASE Y CONFIANZA'!L299</f>
        <v>0</v>
      </c>
      <c r="M274" s="859">
        <f>'BASE Y CONFIANZA'!M299</f>
        <v>0</v>
      </c>
      <c r="N274" s="859">
        <f>'BASE Y CONFIANZA'!N299</f>
        <v>3870</v>
      </c>
      <c r="O274" s="920"/>
      <c r="P274" s="920"/>
      <c r="Q274" s="920"/>
    </row>
    <row r="275" spans="1:17" s="834" customFormat="1" ht="18.75" customHeight="1">
      <c r="A275" s="854">
        <v>7100318</v>
      </c>
      <c r="B275" s="855" t="s">
        <v>1248</v>
      </c>
      <c r="C275" s="874" t="s">
        <v>1119</v>
      </c>
      <c r="D275" s="910" t="s">
        <v>165</v>
      </c>
      <c r="E275" s="875">
        <f>'BASE Y CONFIANZA'!E300</f>
        <v>15</v>
      </c>
      <c r="F275" s="859">
        <f>'BASE Y CONFIANZA'!F300</f>
        <v>3904</v>
      </c>
      <c r="G275" s="859">
        <f>'BASE Y CONFIANZA'!G300</f>
        <v>0</v>
      </c>
      <c r="H275" s="859">
        <f>'BASE Y CONFIANZA'!H300</f>
        <v>300</v>
      </c>
      <c r="I275" s="859">
        <f>'BASE Y CONFIANZA'!I300</f>
        <v>0</v>
      </c>
      <c r="J275" s="859">
        <f>'BASE Y CONFIANZA'!J300</f>
        <v>334</v>
      </c>
      <c r="K275" s="859">
        <f>'BASE Y CONFIANZA'!K300</f>
        <v>0</v>
      </c>
      <c r="L275" s="859">
        <f>'BASE Y CONFIANZA'!L300</f>
        <v>0</v>
      </c>
      <c r="M275" s="859">
        <f>'BASE Y CONFIANZA'!M300</f>
        <v>0</v>
      </c>
      <c r="N275" s="859">
        <f>'BASE Y CONFIANZA'!N300</f>
        <v>3870</v>
      </c>
      <c r="O275" s="920"/>
      <c r="P275" s="920"/>
      <c r="Q275" s="920"/>
    </row>
    <row r="276" spans="1:17" s="835" customFormat="1" ht="18.75" customHeight="1">
      <c r="A276" s="854">
        <v>7100319</v>
      </c>
      <c r="B276" s="855" t="s">
        <v>454</v>
      </c>
      <c r="C276" s="874" t="s">
        <v>1119</v>
      </c>
      <c r="D276" s="910" t="s">
        <v>165</v>
      </c>
      <c r="E276" s="875">
        <f>'BASE Y CONFIANZA'!E301</f>
        <v>15</v>
      </c>
      <c r="F276" s="859">
        <f>'BASE Y CONFIANZA'!F301</f>
        <v>3904</v>
      </c>
      <c r="G276" s="859">
        <f>'BASE Y CONFIANZA'!G301</f>
        <v>0</v>
      </c>
      <c r="H276" s="859">
        <f>'BASE Y CONFIANZA'!H301</f>
        <v>300</v>
      </c>
      <c r="I276" s="859">
        <f>'BASE Y CONFIANZA'!I301</f>
        <v>0</v>
      </c>
      <c r="J276" s="859">
        <f>'BASE Y CONFIANZA'!J301</f>
        <v>334</v>
      </c>
      <c r="K276" s="859">
        <f>'BASE Y CONFIANZA'!K301</f>
        <v>0</v>
      </c>
      <c r="L276" s="859">
        <f>'BASE Y CONFIANZA'!L301</f>
        <v>0</v>
      </c>
      <c r="M276" s="859">
        <f>'BASE Y CONFIANZA'!M301</f>
        <v>0</v>
      </c>
      <c r="N276" s="859">
        <f>'BASE Y CONFIANZA'!N301</f>
        <v>3870</v>
      </c>
      <c r="O276" s="955"/>
      <c r="P276" s="955"/>
      <c r="Q276" s="955"/>
    </row>
    <row r="277" spans="1:17" s="835" customFormat="1" ht="18.75" customHeight="1">
      <c r="A277" s="854">
        <v>7100321</v>
      </c>
      <c r="B277" s="855" t="s">
        <v>1408</v>
      </c>
      <c r="C277" s="874" t="s">
        <v>1119</v>
      </c>
      <c r="D277" s="910" t="s">
        <v>165</v>
      </c>
      <c r="E277" s="875">
        <f>'BASE Y CONFIANZA'!E302</f>
        <v>15</v>
      </c>
      <c r="F277" s="859">
        <f>'BASE Y CONFIANZA'!F302</f>
        <v>3194</v>
      </c>
      <c r="G277" s="859">
        <f>'BASE Y CONFIANZA'!G302</f>
        <v>0</v>
      </c>
      <c r="H277" s="859">
        <f>'BASE Y CONFIANZA'!H302</f>
        <v>0</v>
      </c>
      <c r="I277" s="859">
        <f>'BASE Y CONFIANZA'!I302</f>
        <v>0</v>
      </c>
      <c r="J277" s="859">
        <f>'BASE Y CONFIANZA'!J302</f>
        <v>118</v>
      </c>
      <c r="K277" s="859">
        <f>'BASE Y CONFIANZA'!K302</f>
        <v>0</v>
      </c>
      <c r="L277" s="859">
        <f>'BASE Y CONFIANZA'!L302</f>
        <v>0</v>
      </c>
      <c r="M277" s="859">
        <f>'BASE Y CONFIANZA'!M302</f>
        <v>0</v>
      </c>
      <c r="N277" s="859">
        <f>'BASE Y CONFIANZA'!N302</f>
        <v>3076</v>
      </c>
      <c r="O277" s="955"/>
      <c r="P277" s="955"/>
      <c r="Q277" s="955"/>
    </row>
    <row r="278" spans="1:17" s="834" customFormat="1" ht="18.75" customHeight="1">
      <c r="A278" s="854">
        <v>7100322</v>
      </c>
      <c r="B278" s="896" t="s">
        <v>180</v>
      </c>
      <c r="C278" s="874" t="s">
        <v>1119</v>
      </c>
      <c r="D278" s="910" t="s">
        <v>165</v>
      </c>
      <c r="E278" s="875">
        <f>'BASE Y CONFIANZA'!E303</f>
        <v>15</v>
      </c>
      <c r="F278" s="859">
        <f>'BASE Y CONFIANZA'!F303</f>
        <v>3904</v>
      </c>
      <c r="G278" s="859">
        <f>'BASE Y CONFIANZA'!G303</f>
        <v>0</v>
      </c>
      <c r="H278" s="859">
        <f>'BASE Y CONFIANZA'!H303</f>
        <v>300</v>
      </c>
      <c r="I278" s="859">
        <f>'BASE Y CONFIANZA'!I303</f>
        <v>0</v>
      </c>
      <c r="J278" s="859">
        <f>'BASE Y CONFIANZA'!J303</f>
        <v>334</v>
      </c>
      <c r="K278" s="859">
        <f>'BASE Y CONFIANZA'!K303</f>
        <v>0</v>
      </c>
      <c r="L278" s="859">
        <f>'BASE Y CONFIANZA'!L303</f>
        <v>0</v>
      </c>
      <c r="M278" s="859">
        <f>'BASE Y CONFIANZA'!M303</f>
        <v>0</v>
      </c>
      <c r="N278" s="859">
        <f>'BASE Y CONFIANZA'!N303</f>
        <v>3870</v>
      </c>
      <c r="O278" s="920"/>
      <c r="P278" s="920"/>
      <c r="Q278" s="920"/>
    </row>
    <row r="279" spans="1:17" s="834" customFormat="1" ht="18.75" customHeight="1">
      <c r="A279" s="854">
        <v>7100324</v>
      </c>
      <c r="B279" s="896" t="s">
        <v>581</v>
      </c>
      <c r="C279" s="874" t="s">
        <v>1119</v>
      </c>
      <c r="D279" s="910" t="s">
        <v>165</v>
      </c>
      <c r="E279" s="875">
        <f>'BASE Y CONFIANZA'!E304</f>
        <v>15</v>
      </c>
      <c r="F279" s="859">
        <f>'BASE Y CONFIANZA'!F304</f>
        <v>3904</v>
      </c>
      <c r="G279" s="859">
        <f>'BASE Y CONFIANZA'!G304</f>
        <v>0</v>
      </c>
      <c r="H279" s="859">
        <f>'BASE Y CONFIANZA'!H304</f>
        <v>300</v>
      </c>
      <c r="I279" s="859">
        <f>'BASE Y CONFIANZA'!I304</f>
        <v>0</v>
      </c>
      <c r="J279" s="859">
        <f>'BASE Y CONFIANZA'!J304</f>
        <v>334</v>
      </c>
      <c r="K279" s="859">
        <f>'BASE Y CONFIANZA'!K304</f>
        <v>0</v>
      </c>
      <c r="L279" s="859">
        <f>'BASE Y CONFIANZA'!L304</f>
        <v>0</v>
      </c>
      <c r="M279" s="859">
        <f>'BASE Y CONFIANZA'!M304</f>
        <v>0</v>
      </c>
      <c r="N279" s="859">
        <f>'BASE Y CONFIANZA'!N304</f>
        <v>3870</v>
      </c>
      <c r="O279" s="920"/>
      <c r="P279" s="920"/>
      <c r="Q279" s="920"/>
    </row>
    <row r="280" spans="1:17" s="834" customFormat="1" ht="18.75" customHeight="1">
      <c r="A280" s="854">
        <v>7100325</v>
      </c>
      <c r="B280" s="855" t="s">
        <v>182</v>
      </c>
      <c r="C280" s="874" t="s">
        <v>1119</v>
      </c>
      <c r="D280" s="910" t="s">
        <v>186</v>
      </c>
      <c r="E280" s="875">
        <f>'BASE Y CONFIANZA'!E305</f>
        <v>15</v>
      </c>
      <c r="F280" s="859">
        <f>'BASE Y CONFIANZA'!F305</f>
        <v>4673</v>
      </c>
      <c r="G280" s="859">
        <f>'BASE Y CONFIANZA'!G305</f>
        <v>0</v>
      </c>
      <c r="H280" s="859">
        <f>'BASE Y CONFIANZA'!H305</f>
        <v>300</v>
      </c>
      <c r="I280" s="859">
        <f>'BASE Y CONFIANZA'!I305</f>
        <v>0</v>
      </c>
      <c r="J280" s="859">
        <f>'BASE Y CONFIANZA'!J305</f>
        <v>465</v>
      </c>
      <c r="K280" s="859">
        <f>'BASE Y CONFIANZA'!K305</f>
        <v>0</v>
      </c>
      <c r="L280" s="859">
        <f>'BASE Y CONFIANZA'!L305</f>
        <v>0</v>
      </c>
      <c r="M280" s="859">
        <f>'BASE Y CONFIANZA'!M305</f>
        <v>0</v>
      </c>
      <c r="N280" s="859">
        <f>'BASE Y CONFIANZA'!N305</f>
        <v>4508</v>
      </c>
      <c r="O280" s="920"/>
      <c r="P280" s="920"/>
      <c r="Q280" s="920"/>
    </row>
    <row r="281" spans="1:17" s="834" customFormat="1" ht="18.75" customHeight="1">
      <c r="A281" s="854">
        <v>7100325</v>
      </c>
      <c r="B281" s="855" t="s">
        <v>1457</v>
      </c>
      <c r="C281" s="874" t="s">
        <v>1119</v>
      </c>
      <c r="D281" s="910" t="s">
        <v>165</v>
      </c>
      <c r="E281" s="875">
        <f>'BASE Y CONFIANZA'!E306</f>
        <v>15</v>
      </c>
      <c r="F281" s="859">
        <f>'BASE Y CONFIANZA'!F306</f>
        <v>3194</v>
      </c>
      <c r="G281" s="859">
        <f>'BASE Y CONFIANZA'!G306</f>
        <v>0</v>
      </c>
      <c r="H281" s="859">
        <f>'BASE Y CONFIANZA'!H306</f>
        <v>300</v>
      </c>
      <c r="I281" s="859">
        <f>'BASE Y CONFIANZA'!I306</f>
        <v>0</v>
      </c>
      <c r="J281" s="859">
        <f>'BASE Y CONFIANZA'!J306</f>
        <v>118</v>
      </c>
      <c r="K281" s="859">
        <f>'BASE Y CONFIANZA'!K306</f>
        <v>0</v>
      </c>
      <c r="L281" s="859">
        <f>'BASE Y CONFIANZA'!L306</f>
        <v>0</v>
      </c>
      <c r="M281" s="859">
        <f>'BASE Y CONFIANZA'!M306</f>
        <v>0</v>
      </c>
      <c r="N281" s="859">
        <f>'BASE Y CONFIANZA'!N306</f>
        <v>3376</v>
      </c>
      <c r="O281" s="920"/>
      <c r="P281" s="920"/>
      <c r="Q281" s="920"/>
    </row>
    <row r="282" spans="1:17" s="834" customFormat="1" ht="18.75" customHeight="1">
      <c r="A282" s="854">
        <v>7100330</v>
      </c>
      <c r="B282" s="855" t="s">
        <v>184</v>
      </c>
      <c r="C282" s="874" t="s">
        <v>1119</v>
      </c>
      <c r="D282" s="910" t="s">
        <v>186</v>
      </c>
      <c r="E282" s="875">
        <f>'BASE Y CONFIANZA'!E307</f>
        <v>15</v>
      </c>
      <c r="F282" s="859">
        <f>'BASE Y CONFIANZA'!F307</f>
        <v>4673</v>
      </c>
      <c r="G282" s="859">
        <f>'BASE Y CONFIANZA'!G307</f>
        <v>0</v>
      </c>
      <c r="H282" s="859">
        <f>'BASE Y CONFIANZA'!H307</f>
        <v>300</v>
      </c>
      <c r="I282" s="859">
        <f>'BASE Y CONFIANZA'!I307</f>
        <v>0</v>
      </c>
      <c r="J282" s="859">
        <f>'BASE Y CONFIANZA'!J307</f>
        <v>465</v>
      </c>
      <c r="K282" s="859">
        <f>'BASE Y CONFIANZA'!K307</f>
        <v>0</v>
      </c>
      <c r="L282" s="859">
        <f>'BASE Y CONFIANZA'!L307</f>
        <v>0</v>
      </c>
      <c r="M282" s="859">
        <f>'BASE Y CONFIANZA'!M307</f>
        <v>0</v>
      </c>
      <c r="N282" s="859">
        <f>'BASE Y CONFIANZA'!N307</f>
        <v>4508</v>
      </c>
      <c r="O282" s="920"/>
      <c r="P282" s="920"/>
      <c r="Q282" s="920"/>
    </row>
    <row r="283" spans="1:17" s="834" customFormat="1" ht="18.75" customHeight="1">
      <c r="A283" s="854">
        <v>7100331</v>
      </c>
      <c r="B283" s="855" t="s">
        <v>187</v>
      </c>
      <c r="C283" s="874" t="s">
        <v>1119</v>
      </c>
      <c r="D283" s="910" t="s">
        <v>589</v>
      </c>
      <c r="E283" s="875">
        <f>'BASE Y CONFIANZA'!E308</f>
        <v>15</v>
      </c>
      <c r="F283" s="859">
        <f>'BASE Y CONFIANZA'!F308</f>
        <v>5225</v>
      </c>
      <c r="G283" s="859">
        <f>'BASE Y CONFIANZA'!G308</f>
        <v>0</v>
      </c>
      <c r="H283" s="859">
        <f>'BASE Y CONFIANZA'!H308</f>
        <v>300</v>
      </c>
      <c r="I283" s="859">
        <f>'BASE Y CONFIANZA'!I308</f>
        <v>0</v>
      </c>
      <c r="J283" s="859">
        <f>'BASE Y CONFIANZA'!J308</f>
        <v>569</v>
      </c>
      <c r="K283" s="859">
        <f>'BASE Y CONFIANZA'!K308</f>
        <v>0</v>
      </c>
      <c r="L283" s="859">
        <f>'BASE Y CONFIANZA'!L308</f>
        <v>0</v>
      </c>
      <c r="M283" s="859">
        <f>'BASE Y CONFIANZA'!M308</f>
        <v>0</v>
      </c>
      <c r="N283" s="859">
        <f>'BASE Y CONFIANZA'!N308</f>
        <v>4956</v>
      </c>
      <c r="O283" s="920"/>
      <c r="P283" s="920"/>
      <c r="Q283" s="920"/>
    </row>
    <row r="284" spans="1:17" s="834" customFormat="1" ht="18.75" customHeight="1">
      <c r="A284" s="854">
        <v>7100334</v>
      </c>
      <c r="B284" s="855" t="s">
        <v>864</v>
      </c>
      <c r="C284" s="874" t="s">
        <v>1119</v>
      </c>
      <c r="D284" s="910" t="s">
        <v>165</v>
      </c>
      <c r="E284" s="875">
        <f>'BASE Y CONFIANZA'!E319</f>
        <v>15</v>
      </c>
      <c r="F284" s="859">
        <f>'BASE Y CONFIANZA'!F319</f>
        <v>3904</v>
      </c>
      <c r="G284" s="859">
        <f>'BASE Y CONFIANZA'!G319</f>
        <v>0</v>
      </c>
      <c r="H284" s="859">
        <f>'BASE Y CONFIANZA'!H319</f>
        <v>300</v>
      </c>
      <c r="I284" s="859">
        <f>'BASE Y CONFIANZA'!I319</f>
        <v>0</v>
      </c>
      <c r="J284" s="859">
        <f>'BASE Y CONFIANZA'!J319</f>
        <v>334</v>
      </c>
      <c r="K284" s="859">
        <f>'BASE Y CONFIANZA'!K319</f>
        <v>0</v>
      </c>
      <c r="L284" s="859">
        <f>'BASE Y CONFIANZA'!L319</f>
        <v>0</v>
      </c>
      <c r="M284" s="859">
        <f>'BASE Y CONFIANZA'!M319</f>
        <v>0</v>
      </c>
      <c r="N284" s="859">
        <f>'BASE Y CONFIANZA'!N319</f>
        <v>3870</v>
      </c>
      <c r="O284" s="920"/>
      <c r="P284" s="920"/>
      <c r="Q284" s="920"/>
    </row>
    <row r="285" spans="1:17" s="834" customFormat="1" ht="18.75" customHeight="1">
      <c r="A285" s="854">
        <v>7100348</v>
      </c>
      <c r="B285" s="855" t="s">
        <v>758</v>
      </c>
      <c r="C285" s="874" t="s">
        <v>1119</v>
      </c>
      <c r="D285" s="910" t="s">
        <v>165</v>
      </c>
      <c r="E285" s="875">
        <f>'BASE Y CONFIANZA'!E320</f>
        <v>15</v>
      </c>
      <c r="F285" s="859">
        <f>'BASE Y CONFIANZA'!F320</f>
        <v>3904</v>
      </c>
      <c r="G285" s="859">
        <f>'BASE Y CONFIANZA'!G320</f>
        <v>0</v>
      </c>
      <c r="H285" s="859">
        <f>'BASE Y CONFIANZA'!H320</f>
        <v>300</v>
      </c>
      <c r="I285" s="859">
        <f>'BASE Y CONFIANZA'!I320</f>
        <v>0</v>
      </c>
      <c r="J285" s="859">
        <f>'BASE Y CONFIANZA'!J320</f>
        <v>334</v>
      </c>
      <c r="K285" s="859">
        <f>'BASE Y CONFIANZA'!K320</f>
        <v>0</v>
      </c>
      <c r="L285" s="859">
        <f>'BASE Y CONFIANZA'!L320</f>
        <v>0</v>
      </c>
      <c r="M285" s="859">
        <f>'BASE Y CONFIANZA'!M320</f>
        <v>0</v>
      </c>
      <c r="N285" s="859">
        <f>'BASE Y CONFIANZA'!N320</f>
        <v>3870</v>
      </c>
      <c r="O285" s="920"/>
      <c r="P285" s="920"/>
      <c r="Q285" s="920"/>
    </row>
    <row r="286" spans="1:17" s="834" customFormat="1" ht="18.75" customHeight="1">
      <c r="A286" s="854">
        <v>7100350</v>
      </c>
      <c r="B286" s="855" t="s">
        <v>760</v>
      </c>
      <c r="C286" s="874" t="s">
        <v>1119</v>
      </c>
      <c r="D286" s="910" t="s">
        <v>756</v>
      </c>
      <c r="E286" s="875">
        <f>'BASE Y CONFIANZA'!E321</f>
        <v>15</v>
      </c>
      <c r="F286" s="859">
        <f>'BASE Y CONFIANZA'!F321</f>
        <v>3904</v>
      </c>
      <c r="G286" s="859">
        <f>'BASE Y CONFIANZA'!G321</f>
        <v>0</v>
      </c>
      <c r="H286" s="859">
        <f>'BASE Y CONFIANZA'!H321</f>
        <v>300</v>
      </c>
      <c r="I286" s="859">
        <f>'BASE Y CONFIANZA'!I321</f>
        <v>0</v>
      </c>
      <c r="J286" s="859">
        <f>'BASE Y CONFIANZA'!J321</f>
        <v>334</v>
      </c>
      <c r="K286" s="859">
        <f>'BASE Y CONFIANZA'!K321</f>
        <v>0</v>
      </c>
      <c r="L286" s="859">
        <f>'BASE Y CONFIANZA'!L321</f>
        <v>0</v>
      </c>
      <c r="M286" s="859">
        <f>'BASE Y CONFIANZA'!M321</f>
        <v>0</v>
      </c>
      <c r="N286" s="859">
        <f>'BASE Y CONFIANZA'!N321</f>
        <v>3870</v>
      </c>
      <c r="O286" s="920"/>
      <c r="P286" s="920"/>
      <c r="Q286" s="920"/>
    </row>
    <row r="287" spans="1:17" s="834" customFormat="1" ht="18.75" customHeight="1">
      <c r="A287" s="854">
        <v>7100351</v>
      </c>
      <c r="B287" s="855" t="s">
        <v>1162</v>
      </c>
      <c r="C287" s="874" t="s">
        <v>1119</v>
      </c>
      <c r="D287" s="910" t="s">
        <v>186</v>
      </c>
      <c r="E287" s="875">
        <f>'BASE Y CONFIANZA'!E322</f>
        <v>15</v>
      </c>
      <c r="F287" s="859">
        <f>'BASE Y CONFIANZA'!F322</f>
        <v>4673</v>
      </c>
      <c r="G287" s="859">
        <f>'BASE Y CONFIANZA'!G322</f>
        <v>0</v>
      </c>
      <c r="H287" s="859">
        <f>'BASE Y CONFIANZA'!H322</f>
        <v>300</v>
      </c>
      <c r="I287" s="859">
        <f>'BASE Y CONFIANZA'!I322</f>
        <v>0</v>
      </c>
      <c r="J287" s="859">
        <f>'BASE Y CONFIANZA'!J322</f>
        <v>465</v>
      </c>
      <c r="K287" s="859">
        <f>'BASE Y CONFIANZA'!K322</f>
        <v>0</v>
      </c>
      <c r="L287" s="859">
        <f>'BASE Y CONFIANZA'!L322</f>
        <v>0</v>
      </c>
      <c r="M287" s="859">
        <f>'BASE Y CONFIANZA'!M322</f>
        <v>0</v>
      </c>
      <c r="N287" s="859">
        <f>'BASE Y CONFIANZA'!N322</f>
        <v>4508</v>
      </c>
      <c r="O287" s="920"/>
      <c r="P287" s="920"/>
      <c r="Q287" s="920"/>
    </row>
    <row r="288" spans="1:17" s="834" customFormat="1" ht="18.75" customHeight="1">
      <c r="A288" s="854">
        <v>7100352</v>
      </c>
      <c r="B288" s="855" t="s">
        <v>1458</v>
      </c>
      <c r="C288" s="874" t="s">
        <v>1119</v>
      </c>
      <c r="D288" s="910" t="s">
        <v>165</v>
      </c>
      <c r="E288" s="875">
        <f>'BASE Y CONFIANZA'!E323</f>
        <v>15</v>
      </c>
      <c r="F288" s="859">
        <f>'BASE Y CONFIANZA'!F323</f>
        <v>3194</v>
      </c>
      <c r="G288" s="859">
        <f>'BASE Y CONFIANZA'!G323</f>
        <v>0</v>
      </c>
      <c r="H288" s="859">
        <f>'BASE Y CONFIANZA'!H323</f>
        <v>300</v>
      </c>
      <c r="I288" s="859">
        <f>'BASE Y CONFIANZA'!I323</f>
        <v>0</v>
      </c>
      <c r="J288" s="859">
        <f>'BASE Y CONFIANZA'!J323</f>
        <v>118</v>
      </c>
      <c r="K288" s="859">
        <f>'BASE Y CONFIANZA'!K323</f>
        <v>0</v>
      </c>
      <c r="L288" s="859">
        <f>'BASE Y CONFIANZA'!L323</f>
        <v>0</v>
      </c>
      <c r="M288" s="859">
        <f>'BASE Y CONFIANZA'!M323</f>
        <v>0</v>
      </c>
      <c r="N288" s="859">
        <f>'BASE Y CONFIANZA'!N323</f>
        <v>3376</v>
      </c>
      <c r="O288" s="920"/>
      <c r="P288" s="920"/>
      <c r="Q288" s="920"/>
    </row>
    <row r="289" spans="1:17" s="834" customFormat="1" ht="18.75" customHeight="1">
      <c r="A289" s="854">
        <v>7100354</v>
      </c>
      <c r="B289" s="855" t="s">
        <v>190</v>
      </c>
      <c r="C289" s="874" t="s">
        <v>1119</v>
      </c>
      <c r="D289" s="910" t="s">
        <v>165</v>
      </c>
      <c r="E289" s="875">
        <f>'BASE Y CONFIANZA'!E324</f>
        <v>15</v>
      </c>
      <c r="F289" s="859">
        <f>'BASE Y CONFIANZA'!F324</f>
        <v>3904</v>
      </c>
      <c r="G289" s="859">
        <f>'BASE Y CONFIANZA'!G324</f>
        <v>0</v>
      </c>
      <c r="H289" s="859">
        <f>'BASE Y CONFIANZA'!H324</f>
        <v>300</v>
      </c>
      <c r="I289" s="859">
        <f>'BASE Y CONFIANZA'!I324</f>
        <v>0</v>
      </c>
      <c r="J289" s="859">
        <f>'BASE Y CONFIANZA'!J324</f>
        <v>334</v>
      </c>
      <c r="K289" s="859">
        <f>'BASE Y CONFIANZA'!K324</f>
        <v>0</v>
      </c>
      <c r="L289" s="859">
        <f>'BASE Y CONFIANZA'!L324</f>
        <v>0</v>
      </c>
      <c r="M289" s="859">
        <f>'BASE Y CONFIANZA'!M324</f>
        <v>0</v>
      </c>
      <c r="N289" s="859">
        <f>'BASE Y CONFIANZA'!N324</f>
        <v>3870</v>
      </c>
      <c r="O289" s="920"/>
      <c r="P289" s="920"/>
      <c r="Q289" s="920"/>
    </row>
    <row r="290" spans="1:17" s="834" customFormat="1" ht="18.75" customHeight="1">
      <c r="A290" s="854">
        <v>7100355</v>
      </c>
      <c r="B290" s="855" t="s">
        <v>762</v>
      </c>
      <c r="C290" s="874" t="s">
        <v>1119</v>
      </c>
      <c r="D290" s="910" t="s">
        <v>165</v>
      </c>
      <c r="E290" s="875">
        <f>'BASE Y CONFIANZA'!E325</f>
        <v>15</v>
      </c>
      <c r="F290" s="859">
        <f>'BASE Y CONFIANZA'!F325</f>
        <v>3194</v>
      </c>
      <c r="G290" s="859">
        <f>'BASE Y CONFIANZA'!G325</f>
        <v>0</v>
      </c>
      <c r="H290" s="859">
        <f>'BASE Y CONFIANZA'!H325</f>
        <v>300</v>
      </c>
      <c r="I290" s="859">
        <f>'BASE Y CONFIANZA'!I325</f>
        <v>0</v>
      </c>
      <c r="J290" s="859">
        <f>'BASE Y CONFIANZA'!J325</f>
        <v>118</v>
      </c>
      <c r="K290" s="859">
        <f>'BASE Y CONFIANZA'!K325</f>
        <v>0</v>
      </c>
      <c r="L290" s="859">
        <f>'BASE Y CONFIANZA'!L325</f>
        <v>0</v>
      </c>
      <c r="M290" s="859">
        <f>'BASE Y CONFIANZA'!M325</f>
        <v>0</v>
      </c>
      <c r="N290" s="859">
        <f>'BASE Y CONFIANZA'!N325</f>
        <v>3376</v>
      </c>
      <c r="O290" s="920"/>
      <c r="P290" s="920"/>
      <c r="Q290" s="920"/>
    </row>
    <row r="291" spans="1:17" s="834" customFormat="1" ht="18.75" customHeight="1">
      <c r="A291" s="854">
        <v>7100362</v>
      </c>
      <c r="B291" s="855" t="s">
        <v>545</v>
      </c>
      <c r="C291" s="874" t="s">
        <v>1119</v>
      </c>
      <c r="D291" s="910" t="s">
        <v>165</v>
      </c>
      <c r="E291" s="875">
        <f>'BASE Y CONFIANZA'!E326</f>
        <v>15</v>
      </c>
      <c r="F291" s="859">
        <f>'BASE Y CONFIANZA'!F326</f>
        <v>6616</v>
      </c>
      <c r="G291" s="859">
        <f>'BASE Y CONFIANZA'!G326</f>
        <v>0</v>
      </c>
      <c r="H291" s="859">
        <f>'BASE Y CONFIANZA'!H326</f>
        <v>300</v>
      </c>
      <c r="I291" s="859">
        <f>'BASE Y CONFIANZA'!I326</f>
        <v>0</v>
      </c>
      <c r="J291" s="859">
        <f>'BASE Y CONFIANZA'!J326</f>
        <v>866</v>
      </c>
      <c r="K291" s="859">
        <f>'BASE Y CONFIANZA'!K326</f>
        <v>0</v>
      </c>
      <c r="L291" s="859">
        <f>'BASE Y CONFIANZA'!L326</f>
        <v>0</v>
      </c>
      <c r="M291" s="859">
        <f>'BASE Y CONFIANZA'!M326</f>
        <v>0</v>
      </c>
      <c r="N291" s="859">
        <f>'BASE Y CONFIANZA'!N326</f>
        <v>6050</v>
      </c>
      <c r="O291" s="920"/>
      <c r="P291" s="920"/>
      <c r="Q291" s="920"/>
    </row>
    <row r="292" spans="1:17" s="834" customFormat="1" ht="18.75" customHeight="1">
      <c r="A292" s="854">
        <v>7100364</v>
      </c>
      <c r="B292" s="855" t="s">
        <v>550</v>
      </c>
      <c r="C292" s="874" t="s">
        <v>1119</v>
      </c>
      <c r="D292" s="910" t="s">
        <v>165</v>
      </c>
      <c r="E292" s="875">
        <f>'BASE Y CONFIANZA'!E327</f>
        <v>13</v>
      </c>
      <c r="F292" s="859">
        <f>'BASE Y CONFIANZA'!F327</f>
        <v>3383</v>
      </c>
      <c r="G292" s="859">
        <f>'BASE Y CONFIANZA'!G327</f>
        <v>0</v>
      </c>
      <c r="H292" s="859">
        <f>'BASE Y CONFIANZA'!H327</f>
        <v>300</v>
      </c>
      <c r="I292" s="859">
        <f>'BASE Y CONFIANZA'!I327</f>
        <v>0</v>
      </c>
      <c r="J292" s="859">
        <f>'BASE Y CONFIANZA'!J327</f>
        <v>139</v>
      </c>
      <c r="K292" s="859">
        <f>'BASE Y CONFIANZA'!K327</f>
        <v>0</v>
      </c>
      <c r="L292" s="859">
        <f>'BASE Y CONFIANZA'!L327</f>
        <v>0</v>
      </c>
      <c r="M292" s="859">
        <f>'BASE Y CONFIANZA'!M327</f>
        <v>0</v>
      </c>
      <c r="N292" s="859">
        <f>'BASE Y CONFIANZA'!N327</f>
        <v>3544</v>
      </c>
      <c r="O292" s="920"/>
      <c r="P292" s="920"/>
      <c r="Q292" s="920"/>
    </row>
    <row r="293" spans="1:17" s="834" customFormat="1" ht="18.75" customHeight="1">
      <c r="A293" s="854">
        <v>7100365</v>
      </c>
      <c r="B293" s="855" t="s">
        <v>551</v>
      </c>
      <c r="C293" s="874" t="s">
        <v>1119</v>
      </c>
      <c r="D293" s="910" t="s">
        <v>186</v>
      </c>
      <c r="E293" s="875">
        <f>'BASE Y CONFIANZA'!E328</f>
        <v>15</v>
      </c>
      <c r="F293" s="859">
        <f>'BASE Y CONFIANZA'!F328</f>
        <v>4673</v>
      </c>
      <c r="G293" s="859">
        <f>'BASE Y CONFIANZA'!G328</f>
        <v>0</v>
      </c>
      <c r="H293" s="859">
        <f>'BASE Y CONFIANZA'!H328</f>
        <v>300</v>
      </c>
      <c r="I293" s="859">
        <f>'BASE Y CONFIANZA'!I328</f>
        <v>0</v>
      </c>
      <c r="J293" s="859">
        <f>'BASE Y CONFIANZA'!J328</f>
        <v>465</v>
      </c>
      <c r="K293" s="859">
        <f>'BASE Y CONFIANZA'!K328</f>
        <v>0</v>
      </c>
      <c r="L293" s="859">
        <f>'BASE Y CONFIANZA'!L328</f>
        <v>0</v>
      </c>
      <c r="M293" s="859">
        <f>'BASE Y CONFIANZA'!M328</f>
        <v>0</v>
      </c>
      <c r="N293" s="859">
        <f>'BASE Y CONFIANZA'!N328</f>
        <v>4508</v>
      </c>
      <c r="O293" s="920"/>
      <c r="P293" s="920"/>
      <c r="Q293" s="920"/>
    </row>
    <row r="294" spans="1:17" s="834" customFormat="1" ht="18.75" customHeight="1">
      <c r="A294" s="854">
        <v>7100379</v>
      </c>
      <c r="B294" s="855" t="s">
        <v>764</v>
      </c>
      <c r="C294" s="874" t="s">
        <v>1119</v>
      </c>
      <c r="D294" s="910" t="s">
        <v>165</v>
      </c>
      <c r="E294" s="875">
        <f>'BASE Y CONFIANZA'!E329</f>
        <v>15</v>
      </c>
      <c r="F294" s="859">
        <f>'BASE Y CONFIANZA'!F329</f>
        <v>3904</v>
      </c>
      <c r="G294" s="859">
        <f>'BASE Y CONFIANZA'!G329</f>
        <v>0</v>
      </c>
      <c r="H294" s="859">
        <f>'BASE Y CONFIANZA'!H329</f>
        <v>300</v>
      </c>
      <c r="I294" s="859">
        <f>'BASE Y CONFIANZA'!I329</f>
        <v>0</v>
      </c>
      <c r="J294" s="859">
        <f>'BASE Y CONFIANZA'!J329</f>
        <v>334</v>
      </c>
      <c r="K294" s="859">
        <f>'BASE Y CONFIANZA'!K329</f>
        <v>0</v>
      </c>
      <c r="L294" s="859">
        <f>'BASE Y CONFIANZA'!L329</f>
        <v>0</v>
      </c>
      <c r="M294" s="859">
        <f>'BASE Y CONFIANZA'!M329</f>
        <v>0</v>
      </c>
      <c r="N294" s="859">
        <f>'BASE Y CONFIANZA'!N329</f>
        <v>3870</v>
      </c>
      <c r="O294" s="920"/>
      <c r="P294" s="920"/>
      <c r="Q294" s="920"/>
    </row>
    <row r="295" spans="1:17" s="834" customFormat="1" ht="18.75" customHeight="1">
      <c r="A295" s="854">
        <v>7100383</v>
      </c>
      <c r="B295" s="855" t="s">
        <v>1446</v>
      </c>
      <c r="C295" s="874" t="s">
        <v>1119</v>
      </c>
      <c r="D295" s="910" t="s">
        <v>165</v>
      </c>
      <c r="E295" s="875">
        <f>'BASE Y CONFIANZA'!E330</f>
        <v>15</v>
      </c>
      <c r="F295" s="859">
        <f>'BASE Y CONFIANZA'!F330</f>
        <v>3904</v>
      </c>
      <c r="G295" s="859">
        <f>'BASE Y CONFIANZA'!G330</f>
        <v>0</v>
      </c>
      <c r="H295" s="859">
        <f>'BASE Y CONFIANZA'!H330</f>
        <v>300</v>
      </c>
      <c r="I295" s="859">
        <f>'BASE Y CONFIANZA'!I330</f>
        <v>0</v>
      </c>
      <c r="J295" s="859">
        <f>'BASE Y CONFIANZA'!J330</f>
        <v>334</v>
      </c>
      <c r="K295" s="859">
        <f>'BASE Y CONFIANZA'!K330</f>
        <v>0</v>
      </c>
      <c r="L295" s="859">
        <f>'BASE Y CONFIANZA'!L330</f>
        <v>0</v>
      </c>
      <c r="M295" s="859">
        <f>'BASE Y CONFIANZA'!M330</f>
        <v>0</v>
      </c>
      <c r="N295" s="859">
        <f>'BASE Y CONFIANZA'!N330</f>
        <v>3870</v>
      </c>
      <c r="O295" s="920"/>
      <c r="P295" s="920"/>
      <c r="Q295" s="920"/>
    </row>
    <row r="296" spans="1:17" s="834" customFormat="1" ht="18.75" customHeight="1">
      <c r="A296" s="854">
        <v>7100390</v>
      </c>
      <c r="B296" s="855" t="s">
        <v>192</v>
      </c>
      <c r="C296" s="874" t="s">
        <v>1119</v>
      </c>
      <c r="D296" s="910" t="s">
        <v>186</v>
      </c>
      <c r="E296" s="875">
        <f>'BASE Y CONFIANZA'!E341</f>
        <v>15</v>
      </c>
      <c r="F296" s="859">
        <f>'BASE Y CONFIANZA'!F341</f>
        <v>4368</v>
      </c>
      <c r="G296" s="859">
        <f>'BASE Y CONFIANZA'!G341</f>
        <v>0</v>
      </c>
      <c r="H296" s="859">
        <f>'BASE Y CONFIANZA'!H341</f>
        <v>300</v>
      </c>
      <c r="I296" s="859">
        <f>'BASE Y CONFIANZA'!I341</f>
        <v>0</v>
      </c>
      <c r="J296" s="859">
        <f>'BASE Y CONFIANZA'!J341</f>
        <v>410</v>
      </c>
      <c r="K296" s="859">
        <f>'BASE Y CONFIANZA'!K341</f>
        <v>0</v>
      </c>
      <c r="L296" s="859">
        <f>'BASE Y CONFIANZA'!L341</f>
        <v>0</v>
      </c>
      <c r="M296" s="859">
        <f>'BASE Y CONFIANZA'!M341</f>
        <v>0</v>
      </c>
      <c r="N296" s="859">
        <f>'BASE Y CONFIANZA'!N341</f>
        <v>4258</v>
      </c>
      <c r="O296" s="920"/>
      <c r="P296" s="920"/>
      <c r="Q296" s="920"/>
    </row>
    <row r="297" spans="1:17" s="834" customFormat="1" ht="18.75" customHeight="1">
      <c r="A297" s="854">
        <v>7100392</v>
      </c>
      <c r="B297" s="855" t="s">
        <v>570</v>
      </c>
      <c r="C297" s="874" t="s">
        <v>1119</v>
      </c>
      <c r="D297" s="910" t="s">
        <v>165</v>
      </c>
      <c r="E297" s="875">
        <f>'BASE Y CONFIANZA'!E342</f>
        <v>15</v>
      </c>
      <c r="F297" s="859">
        <f>'BASE Y CONFIANZA'!F342</f>
        <v>3904</v>
      </c>
      <c r="G297" s="859">
        <f>'BASE Y CONFIANZA'!G342</f>
        <v>0</v>
      </c>
      <c r="H297" s="859">
        <f>'BASE Y CONFIANZA'!H342</f>
        <v>300</v>
      </c>
      <c r="I297" s="859">
        <f>'BASE Y CONFIANZA'!I342</f>
        <v>0</v>
      </c>
      <c r="J297" s="859">
        <f>'BASE Y CONFIANZA'!J342</f>
        <v>334</v>
      </c>
      <c r="K297" s="859">
        <f>'BASE Y CONFIANZA'!K342</f>
        <v>0</v>
      </c>
      <c r="L297" s="859">
        <f>'BASE Y CONFIANZA'!L342</f>
        <v>0</v>
      </c>
      <c r="M297" s="859">
        <f>'BASE Y CONFIANZA'!M342</f>
        <v>0</v>
      </c>
      <c r="N297" s="859">
        <f>'BASE Y CONFIANZA'!N342</f>
        <v>3870</v>
      </c>
      <c r="O297" s="920"/>
      <c r="P297" s="920"/>
      <c r="Q297" s="920"/>
    </row>
    <row r="298" spans="1:17" s="834" customFormat="1" ht="18.75" customHeight="1">
      <c r="A298" s="854">
        <v>7100399</v>
      </c>
      <c r="B298" s="898" t="s">
        <v>194</v>
      </c>
      <c r="C298" s="874" t="s">
        <v>1119</v>
      </c>
      <c r="D298" s="910" t="s">
        <v>186</v>
      </c>
      <c r="E298" s="875">
        <f>'BASE Y CONFIANZA'!E343</f>
        <v>15</v>
      </c>
      <c r="F298" s="859">
        <f>'BASE Y CONFIANZA'!F343</f>
        <v>4673</v>
      </c>
      <c r="G298" s="859">
        <f>'BASE Y CONFIANZA'!G343</f>
        <v>0</v>
      </c>
      <c r="H298" s="859">
        <f>'BASE Y CONFIANZA'!H343</f>
        <v>300</v>
      </c>
      <c r="I298" s="859">
        <f>'BASE Y CONFIANZA'!I343</f>
        <v>0</v>
      </c>
      <c r="J298" s="859">
        <f>'BASE Y CONFIANZA'!J343</f>
        <v>465</v>
      </c>
      <c r="K298" s="859">
        <f>'BASE Y CONFIANZA'!K343</f>
        <v>0</v>
      </c>
      <c r="L298" s="859">
        <f>'BASE Y CONFIANZA'!L343</f>
        <v>0</v>
      </c>
      <c r="M298" s="859">
        <f>'BASE Y CONFIANZA'!M343</f>
        <v>0</v>
      </c>
      <c r="N298" s="859">
        <f>'BASE Y CONFIANZA'!N343</f>
        <v>4508</v>
      </c>
      <c r="O298" s="920"/>
      <c r="P298" s="920"/>
      <c r="Q298" s="920"/>
    </row>
    <row r="299" spans="1:17" s="834" customFormat="1" ht="18.75" customHeight="1">
      <c r="A299" s="854">
        <v>7100402</v>
      </c>
      <c r="B299" s="898" t="s">
        <v>915</v>
      </c>
      <c r="C299" s="874" t="s">
        <v>1119</v>
      </c>
      <c r="D299" s="910" t="s">
        <v>186</v>
      </c>
      <c r="E299" s="875">
        <f>'BASE Y CONFIANZA'!E344</f>
        <v>15</v>
      </c>
      <c r="F299" s="859">
        <f>'BASE Y CONFIANZA'!F344</f>
        <v>4673</v>
      </c>
      <c r="G299" s="859">
        <f>'BASE Y CONFIANZA'!G344</f>
        <v>0</v>
      </c>
      <c r="H299" s="859">
        <f>'BASE Y CONFIANZA'!H344</f>
        <v>300</v>
      </c>
      <c r="I299" s="859">
        <f>'BASE Y CONFIANZA'!I344</f>
        <v>0</v>
      </c>
      <c r="J299" s="859">
        <f>'BASE Y CONFIANZA'!J344</f>
        <v>465</v>
      </c>
      <c r="K299" s="859">
        <f>'BASE Y CONFIANZA'!K344</f>
        <v>0</v>
      </c>
      <c r="L299" s="859">
        <f>'BASE Y CONFIANZA'!L344</f>
        <v>0</v>
      </c>
      <c r="M299" s="859">
        <f>'BASE Y CONFIANZA'!M344</f>
        <v>0</v>
      </c>
      <c r="N299" s="859">
        <f>'BASE Y CONFIANZA'!N344</f>
        <v>4508</v>
      </c>
      <c r="O299" s="920"/>
      <c r="P299" s="920"/>
      <c r="Q299" s="920"/>
    </row>
    <row r="300" spans="1:17" s="834" customFormat="1" ht="18.75" customHeight="1">
      <c r="A300" s="854">
        <v>7100407</v>
      </c>
      <c r="B300" s="901" t="s">
        <v>196</v>
      </c>
      <c r="C300" s="874" t="s">
        <v>1119</v>
      </c>
      <c r="D300" s="910" t="s">
        <v>165</v>
      </c>
      <c r="E300" s="875">
        <f>'BASE Y CONFIANZA'!E345</f>
        <v>15</v>
      </c>
      <c r="F300" s="859">
        <f>'BASE Y CONFIANZA'!F345</f>
        <v>3904</v>
      </c>
      <c r="G300" s="859">
        <f>'BASE Y CONFIANZA'!G345</f>
        <v>0</v>
      </c>
      <c r="H300" s="859">
        <f>'BASE Y CONFIANZA'!H345</f>
        <v>300</v>
      </c>
      <c r="I300" s="859">
        <f>'BASE Y CONFIANZA'!I345</f>
        <v>0</v>
      </c>
      <c r="J300" s="859">
        <f>'BASE Y CONFIANZA'!J345</f>
        <v>334</v>
      </c>
      <c r="K300" s="859">
        <f>'BASE Y CONFIANZA'!K345</f>
        <v>0</v>
      </c>
      <c r="L300" s="859">
        <f>'BASE Y CONFIANZA'!L345</f>
        <v>0</v>
      </c>
      <c r="M300" s="859">
        <f>'BASE Y CONFIANZA'!M345</f>
        <v>0</v>
      </c>
      <c r="N300" s="859">
        <f>'BASE Y CONFIANZA'!N345</f>
        <v>3870</v>
      </c>
      <c r="O300" s="920"/>
      <c r="P300" s="920"/>
      <c r="Q300" s="920"/>
    </row>
    <row r="301" spans="1:17" s="834" customFormat="1" ht="18.75" customHeight="1">
      <c r="A301" s="854">
        <v>7100419</v>
      </c>
      <c r="B301" s="901" t="s">
        <v>197</v>
      </c>
      <c r="C301" s="874" t="s">
        <v>1120</v>
      </c>
      <c r="D301" s="910" t="s">
        <v>198</v>
      </c>
      <c r="E301" s="875">
        <f>'BASE Y CONFIANZA'!E346</f>
        <v>15</v>
      </c>
      <c r="F301" s="859">
        <f>'BASE Y CONFIANZA'!F346</f>
        <v>2005</v>
      </c>
      <c r="G301" s="859">
        <f>'BASE Y CONFIANZA'!G346</f>
        <v>0</v>
      </c>
      <c r="H301" s="859">
        <f>'BASE Y CONFIANZA'!H346</f>
        <v>0</v>
      </c>
      <c r="I301" s="859">
        <f>'BASE Y CONFIANZA'!I346</f>
        <v>0</v>
      </c>
      <c r="J301" s="859">
        <f>'BASE Y CONFIANZA'!J346</f>
        <v>0</v>
      </c>
      <c r="K301" s="859">
        <f>'BASE Y CONFIANZA'!K346</f>
        <v>71</v>
      </c>
      <c r="L301" s="859">
        <f>'BASE Y CONFIANZA'!L346</f>
        <v>0</v>
      </c>
      <c r="M301" s="859">
        <f>'BASE Y CONFIANZA'!M346</f>
        <v>0</v>
      </c>
      <c r="N301" s="859">
        <f>'BASE Y CONFIANZA'!N346</f>
        <v>2076</v>
      </c>
      <c r="O301" s="920"/>
      <c r="P301" s="920"/>
      <c r="Q301" s="920"/>
    </row>
    <row r="302" spans="1:17" s="834" customFormat="1" ht="18.75" customHeight="1">
      <c r="A302" s="854">
        <v>7100423</v>
      </c>
      <c r="B302" s="896" t="s">
        <v>766</v>
      </c>
      <c r="C302" s="874" t="s">
        <v>1119</v>
      </c>
      <c r="D302" s="910" t="s">
        <v>165</v>
      </c>
      <c r="E302" s="875">
        <f>'BASE Y CONFIANZA'!E347</f>
        <v>15</v>
      </c>
      <c r="F302" s="859">
        <f>'BASE Y CONFIANZA'!F347</f>
        <v>3194</v>
      </c>
      <c r="G302" s="859">
        <f>'BASE Y CONFIANZA'!G347</f>
        <v>0</v>
      </c>
      <c r="H302" s="859">
        <f>'BASE Y CONFIANZA'!H347</f>
        <v>300</v>
      </c>
      <c r="I302" s="859">
        <f>'BASE Y CONFIANZA'!I347</f>
        <v>0</v>
      </c>
      <c r="J302" s="859">
        <f>'BASE Y CONFIANZA'!J347</f>
        <v>118</v>
      </c>
      <c r="K302" s="859">
        <f>'BASE Y CONFIANZA'!K347</f>
        <v>0</v>
      </c>
      <c r="L302" s="859">
        <f>'BASE Y CONFIANZA'!L347</f>
        <v>0</v>
      </c>
      <c r="M302" s="859">
        <f>'BASE Y CONFIANZA'!M347</f>
        <v>0</v>
      </c>
      <c r="N302" s="859">
        <f>'BASE Y CONFIANZA'!N347</f>
        <v>3376</v>
      </c>
      <c r="O302" s="920"/>
      <c r="P302" s="920"/>
      <c r="Q302" s="920"/>
    </row>
    <row r="303" spans="1:17" s="834" customFormat="1" ht="18.75" customHeight="1">
      <c r="A303" s="854">
        <v>7100425</v>
      </c>
      <c r="B303" s="896" t="s">
        <v>768</v>
      </c>
      <c r="C303" s="874" t="s">
        <v>1119</v>
      </c>
      <c r="D303" s="910" t="s">
        <v>165</v>
      </c>
      <c r="E303" s="875">
        <f>'BASE Y CONFIANZA'!E348</f>
        <v>15</v>
      </c>
      <c r="F303" s="859">
        <f>'BASE Y CONFIANZA'!F348</f>
        <v>3904</v>
      </c>
      <c r="G303" s="859">
        <f>'BASE Y CONFIANZA'!G348</f>
        <v>0</v>
      </c>
      <c r="H303" s="859">
        <f>'BASE Y CONFIANZA'!H348</f>
        <v>300</v>
      </c>
      <c r="I303" s="859">
        <f>'BASE Y CONFIANZA'!I348</f>
        <v>0</v>
      </c>
      <c r="J303" s="859">
        <f>'BASE Y CONFIANZA'!J348</f>
        <v>334</v>
      </c>
      <c r="K303" s="859">
        <f>'BASE Y CONFIANZA'!K348</f>
        <v>0</v>
      </c>
      <c r="L303" s="859">
        <f>'BASE Y CONFIANZA'!L348</f>
        <v>0</v>
      </c>
      <c r="M303" s="859">
        <f>'BASE Y CONFIANZA'!M348</f>
        <v>0</v>
      </c>
      <c r="N303" s="859">
        <f>'BASE Y CONFIANZA'!N348</f>
        <v>3870</v>
      </c>
      <c r="O303" s="920"/>
      <c r="P303" s="920"/>
      <c r="Q303" s="920"/>
    </row>
    <row r="304" spans="1:17" s="843" customFormat="1" ht="18.75" customHeight="1">
      <c r="A304" s="854">
        <v>7100435</v>
      </c>
      <c r="B304" s="855" t="s">
        <v>543</v>
      </c>
      <c r="C304" s="874" t="s">
        <v>1119</v>
      </c>
      <c r="D304" s="915" t="s">
        <v>165</v>
      </c>
      <c r="E304" s="875">
        <f>'BASE Y CONFIANZA'!E349</f>
        <v>15</v>
      </c>
      <c r="F304" s="859">
        <f>'BASE Y CONFIANZA'!F349</f>
        <v>3904</v>
      </c>
      <c r="G304" s="859">
        <f>'BASE Y CONFIANZA'!G349</f>
        <v>0</v>
      </c>
      <c r="H304" s="859">
        <f>'BASE Y CONFIANZA'!H349</f>
        <v>300</v>
      </c>
      <c r="I304" s="859">
        <f>'BASE Y CONFIANZA'!I349</f>
        <v>0</v>
      </c>
      <c r="J304" s="859">
        <f>'BASE Y CONFIANZA'!J349</f>
        <v>334</v>
      </c>
      <c r="K304" s="859">
        <f>'BASE Y CONFIANZA'!K349</f>
        <v>0</v>
      </c>
      <c r="L304" s="859">
        <f>'BASE Y CONFIANZA'!L349</f>
        <v>0</v>
      </c>
      <c r="M304" s="859">
        <f>'BASE Y CONFIANZA'!M349</f>
        <v>0</v>
      </c>
      <c r="N304" s="859">
        <f>'BASE Y CONFIANZA'!N349</f>
        <v>3870</v>
      </c>
      <c r="O304" s="960"/>
      <c r="P304" s="960"/>
      <c r="Q304" s="960"/>
    </row>
    <row r="305" spans="1:15" s="843" customFormat="1" ht="18.75" customHeight="1">
      <c r="A305" s="854">
        <v>7100436</v>
      </c>
      <c r="B305" s="855" t="s">
        <v>590</v>
      </c>
      <c r="C305" s="874" t="s">
        <v>1119</v>
      </c>
      <c r="D305" s="915" t="s">
        <v>165</v>
      </c>
      <c r="E305" s="875">
        <f>'BASE Y CONFIANZA'!E350</f>
        <v>15</v>
      </c>
      <c r="F305" s="859">
        <f>'BASE Y CONFIANZA'!F350</f>
        <v>3904</v>
      </c>
      <c r="G305" s="859">
        <f>'BASE Y CONFIANZA'!G350</f>
        <v>0</v>
      </c>
      <c r="H305" s="859">
        <f>'BASE Y CONFIANZA'!H350</f>
        <v>300</v>
      </c>
      <c r="I305" s="859">
        <f>'BASE Y CONFIANZA'!I350</f>
        <v>0</v>
      </c>
      <c r="J305" s="859">
        <f>'BASE Y CONFIANZA'!J350</f>
        <v>334</v>
      </c>
      <c r="K305" s="859">
        <f>'BASE Y CONFIANZA'!K350</f>
        <v>0</v>
      </c>
      <c r="L305" s="859">
        <f>'BASE Y CONFIANZA'!L350</f>
        <v>0</v>
      </c>
      <c r="M305" s="859">
        <f>'BASE Y CONFIANZA'!M350</f>
        <v>0</v>
      </c>
      <c r="N305" s="859">
        <f>'BASE Y CONFIANZA'!N350</f>
        <v>3870</v>
      </c>
      <c r="O305" s="1006"/>
    </row>
    <row r="306" spans="1:17" s="843" customFormat="1" ht="18.75" customHeight="1">
      <c r="A306" s="854">
        <v>7100439</v>
      </c>
      <c r="B306" s="855" t="s">
        <v>1244</v>
      </c>
      <c r="C306" s="874" t="s">
        <v>1119</v>
      </c>
      <c r="D306" s="915" t="s">
        <v>165</v>
      </c>
      <c r="E306" s="875">
        <f>'BASE Y CONFIANZA'!E351</f>
        <v>15</v>
      </c>
      <c r="F306" s="859">
        <f>'BASE Y CONFIANZA'!F351</f>
        <v>3904</v>
      </c>
      <c r="G306" s="859">
        <f>'BASE Y CONFIANZA'!G351</f>
        <v>0</v>
      </c>
      <c r="H306" s="859">
        <f>'BASE Y CONFIANZA'!H351</f>
        <v>300</v>
      </c>
      <c r="I306" s="859">
        <f>'BASE Y CONFIANZA'!I351</f>
        <v>0</v>
      </c>
      <c r="J306" s="859">
        <f>'BASE Y CONFIANZA'!J351</f>
        <v>334</v>
      </c>
      <c r="K306" s="859">
        <f>'BASE Y CONFIANZA'!K351</f>
        <v>0</v>
      </c>
      <c r="L306" s="859">
        <f>'BASE Y CONFIANZA'!L351</f>
        <v>0</v>
      </c>
      <c r="M306" s="859">
        <f>'BASE Y CONFIANZA'!M351</f>
        <v>0</v>
      </c>
      <c r="N306" s="859">
        <f>'BASE Y CONFIANZA'!N351</f>
        <v>3870</v>
      </c>
      <c r="O306" s="960"/>
      <c r="P306" s="960"/>
      <c r="Q306" s="960"/>
    </row>
    <row r="307" spans="1:17" s="843" customFormat="1" ht="18.75" customHeight="1">
      <c r="A307" s="854">
        <v>7100451</v>
      </c>
      <c r="B307" s="855" t="s">
        <v>633</v>
      </c>
      <c r="C307" s="874" t="s">
        <v>1119</v>
      </c>
      <c r="D307" s="915" t="s">
        <v>165</v>
      </c>
      <c r="E307" s="875">
        <f>'BASE Y CONFIANZA'!E352</f>
        <v>15</v>
      </c>
      <c r="F307" s="859">
        <f>'BASE Y CONFIANZA'!F352</f>
        <v>3904</v>
      </c>
      <c r="G307" s="859">
        <f>'BASE Y CONFIANZA'!G352</f>
        <v>0</v>
      </c>
      <c r="H307" s="859">
        <f>'BASE Y CONFIANZA'!H352</f>
        <v>0</v>
      </c>
      <c r="I307" s="859">
        <f>'BASE Y CONFIANZA'!I352</f>
        <v>0</v>
      </c>
      <c r="J307" s="859">
        <f>'BASE Y CONFIANZA'!J352</f>
        <v>334</v>
      </c>
      <c r="K307" s="859">
        <f>'BASE Y CONFIANZA'!K352</f>
        <v>0</v>
      </c>
      <c r="L307" s="859">
        <f>'BASE Y CONFIANZA'!L352</f>
        <v>0</v>
      </c>
      <c r="M307" s="859">
        <f>'BASE Y CONFIANZA'!M352</f>
        <v>0</v>
      </c>
      <c r="N307" s="859">
        <f>'BASE Y CONFIANZA'!N352</f>
        <v>3570</v>
      </c>
      <c r="O307" s="960"/>
      <c r="P307" s="960"/>
      <c r="Q307" s="960"/>
    </row>
    <row r="308" spans="1:17" s="843" customFormat="1" ht="18.75" customHeight="1">
      <c r="A308" s="854">
        <v>7100452</v>
      </c>
      <c r="B308" s="855" t="s">
        <v>895</v>
      </c>
      <c r="C308" s="874" t="s">
        <v>1119</v>
      </c>
      <c r="D308" s="915" t="s">
        <v>165</v>
      </c>
      <c r="E308" s="875">
        <f>'BASE Y CONFIANZA'!E362</f>
        <v>15</v>
      </c>
      <c r="F308" s="859">
        <f>'BASE Y CONFIANZA'!F362</f>
        <v>3904</v>
      </c>
      <c r="G308" s="859">
        <f>'BASE Y CONFIANZA'!G362</f>
        <v>0</v>
      </c>
      <c r="H308" s="859">
        <f>'BASE Y CONFIANZA'!H362</f>
        <v>300</v>
      </c>
      <c r="I308" s="859">
        <f>'BASE Y CONFIANZA'!I362</f>
        <v>0</v>
      </c>
      <c r="J308" s="859">
        <f>'BASE Y CONFIANZA'!J362</f>
        <v>334</v>
      </c>
      <c r="K308" s="859">
        <f>'BASE Y CONFIANZA'!K362</f>
        <v>0</v>
      </c>
      <c r="L308" s="859">
        <f>'BASE Y CONFIANZA'!L362</f>
        <v>0</v>
      </c>
      <c r="M308" s="859">
        <f>'BASE Y CONFIANZA'!M362</f>
        <v>0</v>
      </c>
      <c r="N308" s="859">
        <f>'BASE Y CONFIANZA'!N362</f>
        <v>3870</v>
      </c>
      <c r="O308" s="960"/>
      <c r="P308" s="960"/>
      <c r="Q308" s="960"/>
    </row>
    <row r="309" spans="1:17" s="843" customFormat="1" ht="18.75" customHeight="1">
      <c r="A309" s="854">
        <v>7100453</v>
      </c>
      <c r="B309" s="855" t="s">
        <v>897</v>
      </c>
      <c r="C309" s="874" t="s">
        <v>1119</v>
      </c>
      <c r="D309" s="915" t="s">
        <v>186</v>
      </c>
      <c r="E309" s="875">
        <f>'BASE Y CONFIANZA'!E363</f>
        <v>15</v>
      </c>
      <c r="F309" s="859">
        <f>'BASE Y CONFIANZA'!F363</f>
        <v>4673</v>
      </c>
      <c r="G309" s="859">
        <f>'BASE Y CONFIANZA'!G363</f>
        <v>0</v>
      </c>
      <c r="H309" s="859">
        <f>'BASE Y CONFIANZA'!H363</f>
        <v>300</v>
      </c>
      <c r="I309" s="859">
        <f>'BASE Y CONFIANZA'!I363</f>
        <v>0</v>
      </c>
      <c r="J309" s="859">
        <f>'BASE Y CONFIANZA'!J363</f>
        <v>465</v>
      </c>
      <c r="K309" s="859">
        <f>'BASE Y CONFIANZA'!K363</f>
        <v>0</v>
      </c>
      <c r="L309" s="859">
        <f>'BASE Y CONFIANZA'!L363</f>
        <v>0</v>
      </c>
      <c r="M309" s="859">
        <f>'BASE Y CONFIANZA'!M363</f>
        <v>0</v>
      </c>
      <c r="N309" s="859">
        <f>'BASE Y CONFIANZA'!N363</f>
        <v>4508</v>
      </c>
      <c r="O309" s="960"/>
      <c r="P309" s="960"/>
      <c r="Q309" s="960"/>
    </row>
    <row r="310" spans="1:17" s="843" customFormat="1" ht="18.75" customHeight="1">
      <c r="A310" s="854">
        <v>7100457</v>
      </c>
      <c r="B310" s="855" t="s">
        <v>918</v>
      </c>
      <c r="C310" s="874" t="s">
        <v>1119</v>
      </c>
      <c r="D310" s="915" t="s">
        <v>165</v>
      </c>
      <c r="E310" s="875">
        <f>'BASE Y CONFIANZA'!E364</f>
        <v>15</v>
      </c>
      <c r="F310" s="859">
        <f>'BASE Y CONFIANZA'!F364</f>
        <v>3904</v>
      </c>
      <c r="G310" s="859">
        <f>'BASE Y CONFIANZA'!G364</f>
        <v>0</v>
      </c>
      <c r="H310" s="859">
        <f>'BASE Y CONFIANZA'!H364</f>
        <v>0</v>
      </c>
      <c r="I310" s="859">
        <f>'BASE Y CONFIANZA'!I364</f>
        <v>0</v>
      </c>
      <c r="J310" s="859">
        <f>'BASE Y CONFIANZA'!J364</f>
        <v>334</v>
      </c>
      <c r="K310" s="859">
        <f>'BASE Y CONFIANZA'!K364</f>
        <v>0</v>
      </c>
      <c r="L310" s="859">
        <f>'BASE Y CONFIANZA'!L364</f>
        <v>0</v>
      </c>
      <c r="M310" s="859">
        <f>'BASE Y CONFIANZA'!M364</f>
        <v>0</v>
      </c>
      <c r="N310" s="859">
        <f>'BASE Y CONFIANZA'!N364</f>
        <v>3570</v>
      </c>
      <c r="O310" s="960"/>
      <c r="P310" s="960"/>
      <c r="Q310" s="960"/>
    </row>
    <row r="311" spans="1:17" s="843" customFormat="1" ht="18.75" customHeight="1">
      <c r="A311" s="896">
        <v>7100459</v>
      </c>
      <c r="B311" s="855" t="s">
        <v>1127</v>
      </c>
      <c r="C311" s="874" t="s">
        <v>1119</v>
      </c>
      <c r="D311" s="915" t="s">
        <v>165</v>
      </c>
      <c r="E311" s="875">
        <f>'BASE Y CONFIANZA'!E365</f>
        <v>15</v>
      </c>
      <c r="F311" s="859">
        <f>'BASE Y CONFIANZA'!F365</f>
        <v>3194</v>
      </c>
      <c r="G311" s="859">
        <f>'BASE Y CONFIANZA'!G365</f>
        <v>0</v>
      </c>
      <c r="H311" s="859">
        <f>'BASE Y CONFIANZA'!H365</f>
        <v>300</v>
      </c>
      <c r="I311" s="859">
        <f>'BASE Y CONFIANZA'!I365</f>
        <v>0</v>
      </c>
      <c r="J311" s="859">
        <f>'BASE Y CONFIANZA'!J365</f>
        <v>118</v>
      </c>
      <c r="K311" s="859">
        <f>'BASE Y CONFIANZA'!K365</f>
        <v>0</v>
      </c>
      <c r="L311" s="859">
        <f>'BASE Y CONFIANZA'!L365</f>
        <v>0</v>
      </c>
      <c r="M311" s="859">
        <f>'BASE Y CONFIANZA'!M365</f>
        <v>0</v>
      </c>
      <c r="N311" s="859">
        <f>'BASE Y CONFIANZA'!N365</f>
        <v>3376</v>
      </c>
      <c r="O311" s="960"/>
      <c r="P311" s="961"/>
      <c r="Q311" s="961"/>
    </row>
    <row r="312" spans="1:17" s="843" customFormat="1" ht="18.75" customHeight="1">
      <c r="A312" s="896">
        <v>7100461</v>
      </c>
      <c r="B312" s="855" t="s">
        <v>1129</v>
      </c>
      <c r="C312" s="874" t="s">
        <v>1119</v>
      </c>
      <c r="D312" s="915" t="s">
        <v>165</v>
      </c>
      <c r="E312" s="875">
        <f>'BASE Y CONFIANZA'!E366</f>
        <v>15</v>
      </c>
      <c r="F312" s="859">
        <f>'BASE Y CONFIANZA'!F366</f>
        <v>3904</v>
      </c>
      <c r="G312" s="859">
        <f>'BASE Y CONFIANZA'!G366</f>
        <v>0</v>
      </c>
      <c r="H312" s="859">
        <f>'BASE Y CONFIANZA'!H366</f>
        <v>300</v>
      </c>
      <c r="I312" s="859">
        <f>'BASE Y CONFIANZA'!I366</f>
        <v>0</v>
      </c>
      <c r="J312" s="859">
        <f>'BASE Y CONFIANZA'!J366</f>
        <v>334</v>
      </c>
      <c r="K312" s="859">
        <f>'BASE Y CONFIANZA'!K366</f>
        <v>0</v>
      </c>
      <c r="L312" s="859">
        <f>'BASE Y CONFIANZA'!L366</f>
        <v>0</v>
      </c>
      <c r="M312" s="859">
        <f>'BASE Y CONFIANZA'!M366</f>
        <v>0</v>
      </c>
      <c r="N312" s="859">
        <f>'BASE Y CONFIANZA'!N366</f>
        <v>3870</v>
      </c>
      <c r="O312" s="960"/>
      <c r="P312" s="961"/>
      <c r="Q312" s="961"/>
    </row>
    <row r="313" spans="1:17" s="843" customFormat="1" ht="18.75" customHeight="1">
      <c r="A313" s="896">
        <v>7100465</v>
      </c>
      <c r="B313" s="855" t="s">
        <v>1164</v>
      </c>
      <c r="C313" s="874" t="s">
        <v>1119</v>
      </c>
      <c r="D313" s="915" t="s">
        <v>165</v>
      </c>
      <c r="E313" s="875">
        <f>'BASE Y CONFIANZA'!E367</f>
        <v>15</v>
      </c>
      <c r="F313" s="859">
        <f>'BASE Y CONFIANZA'!F367</f>
        <v>3194</v>
      </c>
      <c r="G313" s="859">
        <f>'BASE Y CONFIANZA'!G367</f>
        <v>0</v>
      </c>
      <c r="H313" s="859">
        <f>'BASE Y CONFIANZA'!H367</f>
        <v>0</v>
      </c>
      <c r="I313" s="859">
        <f>'BASE Y CONFIANZA'!I367</f>
        <v>0</v>
      </c>
      <c r="J313" s="859">
        <f>'BASE Y CONFIANZA'!J367</f>
        <v>118</v>
      </c>
      <c r="K313" s="859">
        <f>'BASE Y CONFIANZA'!K367</f>
        <v>0</v>
      </c>
      <c r="L313" s="859">
        <f>'BASE Y CONFIANZA'!L367</f>
        <v>0</v>
      </c>
      <c r="M313" s="859">
        <f>'BASE Y CONFIANZA'!M367</f>
        <v>0</v>
      </c>
      <c r="N313" s="859">
        <f>'BASE Y CONFIANZA'!N367</f>
        <v>3076</v>
      </c>
      <c r="O313" s="960"/>
      <c r="P313" s="961"/>
      <c r="Q313" s="961"/>
    </row>
    <row r="314" spans="1:17" s="843" customFormat="1" ht="18.75" customHeight="1">
      <c r="A314" s="854">
        <v>7110501</v>
      </c>
      <c r="B314" s="855" t="s">
        <v>199</v>
      </c>
      <c r="C314" s="874" t="s">
        <v>1120</v>
      </c>
      <c r="D314" s="910" t="s">
        <v>198</v>
      </c>
      <c r="E314" s="875">
        <f>'BASE Y CONFIANZA'!E368</f>
        <v>15</v>
      </c>
      <c r="F314" s="859">
        <f>'BASE Y CONFIANZA'!F368</f>
        <v>2106</v>
      </c>
      <c r="G314" s="859">
        <f>'BASE Y CONFIANZA'!G368</f>
        <v>0</v>
      </c>
      <c r="H314" s="859">
        <f>'BASE Y CONFIANZA'!H368</f>
        <v>0</v>
      </c>
      <c r="I314" s="859">
        <f>'BASE Y CONFIANZA'!I368</f>
        <v>0</v>
      </c>
      <c r="J314" s="859">
        <f>'BASE Y CONFIANZA'!J368</f>
        <v>0</v>
      </c>
      <c r="K314" s="859">
        <f>'BASE Y CONFIANZA'!K368</f>
        <v>64</v>
      </c>
      <c r="L314" s="859">
        <f>'BASE Y CONFIANZA'!L368</f>
        <v>0</v>
      </c>
      <c r="M314" s="859">
        <f>'BASE Y CONFIANZA'!M368</f>
        <v>0</v>
      </c>
      <c r="N314" s="859">
        <f>'BASE Y CONFIANZA'!N368</f>
        <v>2170</v>
      </c>
      <c r="O314" s="960"/>
      <c r="P314" s="960"/>
      <c r="Q314" s="960"/>
    </row>
    <row r="315" spans="1:17" s="842" customFormat="1" ht="18.75" customHeight="1">
      <c r="A315" s="854">
        <v>140</v>
      </c>
      <c r="B315" s="855" t="s">
        <v>519</v>
      </c>
      <c r="C315" s="874" t="s">
        <v>1121</v>
      </c>
      <c r="D315" s="910" t="s">
        <v>518</v>
      </c>
      <c r="E315" s="875">
        <v>15</v>
      </c>
      <c r="F315" s="859">
        <f>EVENTUAL!F237</f>
        <v>2042</v>
      </c>
      <c r="G315" s="859">
        <f>EVENTUAL!G237</f>
        <v>0</v>
      </c>
      <c r="H315" s="859">
        <f>EVENTUAL!H237</f>
        <v>0</v>
      </c>
      <c r="I315" s="859">
        <f>EVENTUAL!I237</f>
        <v>0</v>
      </c>
      <c r="J315" s="859">
        <f>EVENTUAL!J237</f>
        <v>0</v>
      </c>
      <c r="K315" s="859">
        <f>EVENTUAL!K237</f>
        <v>69</v>
      </c>
      <c r="L315" s="859">
        <f>EVENTUAL!L237</f>
        <v>0</v>
      </c>
      <c r="M315" s="859">
        <f>EVENTUAL!M237</f>
        <v>0</v>
      </c>
      <c r="N315" s="859">
        <f>EVENTUAL!N237</f>
        <v>2111</v>
      </c>
      <c r="O315" s="920"/>
      <c r="P315" s="920"/>
      <c r="Q315" s="920"/>
    </row>
    <row r="316" spans="1:17" s="842" customFormat="1" ht="18.75" customHeight="1">
      <c r="A316" s="854">
        <v>218</v>
      </c>
      <c r="B316" s="855" t="s">
        <v>632</v>
      </c>
      <c r="C316" s="874" t="s">
        <v>1119</v>
      </c>
      <c r="D316" s="910" t="s">
        <v>553</v>
      </c>
      <c r="E316" s="875">
        <v>15</v>
      </c>
      <c r="F316" s="859">
        <f>EVENTUAL!F238</f>
        <v>7440</v>
      </c>
      <c r="G316" s="859">
        <f>EVENTUAL!G238</f>
        <v>0</v>
      </c>
      <c r="H316" s="859">
        <f>EVENTUAL!H238</f>
        <v>0</v>
      </c>
      <c r="I316" s="859">
        <f>EVENTUAL!I238</f>
        <v>0</v>
      </c>
      <c r="J316" s="859">
        <f>EVENTUAL!J238</f>
        <v>1042</v>
      </c>
      <c r="K316" s="859">
        <f>EVENTUAL!K238</f>
        <v>0</v>
      </c>
      <c r="L316" s="859">
        <f>EVENTUAL!L238</f>
        <v>2800</v>
      </c>
      <c r="M316" s="859">
        <f>EVENTUAL!M238</f>
        <v>0</v>
      </c>
      <c r="N316" s="859">
        <f>EVENTUAL!N238</f>
        <v>3598</v>
      </c>
      <c r="O316" s="920"/>
      <c r="P316" s="920"/>
      <c r="Q316" s="920"/>
    </row>
    <row r="317" spans="1:17" s="834" customFormat="1" ht="18.75" customHeight="1">
      <c r="A317" s="860" t="s">
        <v>70</v>
      </c>
      <c r="B317" s="861"/>
      <c r="C317" s="862"/>
      <c r="D317" s="862"/>
      <c r="E317" s="863"/>
      <c r="F317" s="877">
        <f aca="true" t="shared" si="45" ref="F317:N317">SUM(F264:F316)</f>
        <v>211990</v>
      </c>
      <c r="G317" s="944">
        <f t="shared" si="45"/>
        <v>0</v>
      </c>
      <c r="H317" s="877">
        <f t="shared" si="45"/>
        <v>13500</v>
      </c>
      <c r="I317" s="877">
        <f t="shared" si="45"/>
        <v>0</v>
      </c>
      <c r="J317" s="877">
        <f t="shared" si="45"/>
        <v>17993</v>
      </c>
      <c r="K317" s="877">
        <f t="shared" si="45"/>
        <v>204</v>
      </c>
      <c r="L317" s="877">
        <f t="shared" si="45"/>
        <v>2800</v>
      </c>
      <c r="M317" s="877">
        <f t="shared" si="45"/>
        <v>0</v>
      </c>
      <c r="N317" s="877">
        <f t="shared" si="45"/>
        <v>204901</v>
      </c>
      <c r="O317" s="877">
        <f>SUM(N264:N314)</f>
        <v>199192</v>
      </c>
      <c r="P317" s="922">
        <f>SUM(N315:N316)</f>
        <v>5709</v>
      </c>
      <c r="Q317" s="920"/>
    </row>
    <row r="318" spans="1:17" s="834" customFormat="1" ht="18.75" customHeight="1">
      <c r="A318" s="849"/>
      <c r="B318" s="850"/>
      <c r="C318" s="851" t="s">
        <v>201</v>
      </c>
      <c r="D318" s="909"/>
      <c r="E318" s="852"/>
      <c r="F318" s="853"/>
      <c r="G318" s="853"/>
      <c r="H318" s="853"/>
      <c r="I318" s="853"/>
      <c r="J318" s="853"/>
      <c r="K318" s="853"/>
      <c r="L318" s="853"/>
      <c r="M318" s="853"/>
      <c r="N318" s="853"/>
      <c r="O318" s="920"/>
      <c r="P318" s="920"/>
      <c r="Q318" s="920"/>
    </row>
    <row r="319" spans="1:17" s="834" customFormat="1" ht="18.75" customHeight="1">
      <c r="A319" s="854">
        <v>7100320</v>
      </c>
      <c r="B319" s="855" t="s">
        <v>1376</v>
      </c>
      <c r="C319" s="874" t="s">
        <v>1119</v>
      </c>
      <c r="D319" s="910" t="s">
        <v>637</v>
      </c>
      <c r="E319" s="878">
        <v>15</v>
      </c>
      <c r="F319" s="859">
        <f>'BASE Y CONFIANZA'!F372</f>
        <v>7440</v>
      </c>
      <c r="G319" s="859">
        <f>'BASE Y CONFIANZA'!G372</f>
        <v>0</v>
      </c>
      <c r="H319" s="859">
        <f>'BASE Y CONFIANZA'!H372</f>
        <v>0</v>
      </c>
      <c r="I319" s="859">
        <f>'BASE Y CONFIANZA'!I372</f>
        <v>0</v>
      </c>
      <c r="J319" s="859">
        <f>'BASE Y CONFIANZA'!J372</f>
        <v>1042</v>
      </c>
      <c r="K319" s="859">
        <f>'BASE Y CONFIANZA'!K372</f>
        <v>0</v>
      </c>
      <c r="L319" s="859">
        <f>'BASE Y CONFIANZA'!L372</f>
        <v>0</v>
      </c>
      <c r="M319" s="859">
        <f>'BASE Y CONFIANZA'!M372</f>
        <v>0</v>
      </c>
      <c r="N319" s="859">
        <f>'BASE Y CONFIANZA'!N372</f>
        <v>6398</v>
      </c>
      <c r="O319" s="920"/>
      <c r="P319" s="920"/>
      <c r="Q319" s="920"/>
    </row>
    <row r="320" spans="1:17" s="834" customFormat="1" ht="18.75" customHeight="1">
      <c r="A320" s="854">
        <v>7101004</v>
      </c>
      <c r="B320" s="855" t="s">
        <v>635</v>
      </c>
      <c r="C320" s="874" t="s">
        <v>1119</v>
      </c>
      <c r="D320" s="910" t="s">
        <v>553</v>
      </c>
      <c r="E320" s="878">
        <v>15</v>
      </c>
      <c r="F320" s="859">
        <f>'BASE Y CONFIANZA'!F373</f>
        <v>7440</v>
      </c>
      <c r="G320" s="859">
        <f>'BASE Y CONFIANZA'!G373</f>
        <v>0</v>
      </c>
      <c r="H320" s="859">
        <f>'BASE Y CONFIANZA'!H373</f>
        <v>0</v>
      </c>
      <c r="I320" s="859">
        <f>'BASE Y CONFIANZA'!I373</f>
        <v>0</v>
      </c>
      <c r="J320" s="859">
        <f>'BASE Y CONFIANZA'!J373</f>
        <v>1042</v>
      </c>
      <c r="K320" s="859">
        <f>'BASE Y CONFIANZA'!K373</f>
        <v>0</v>
      </c>
      <c r="L320" s="859">
        <f>'BASE Y CONFIANZA'!L373</f>
        <v>0</v>
      </c>
      <c r="M320" s="859">
        <f>'BASE Y CONFIANZA'!M373</f>
        <v>0</v>
      </c>
      <c r="N320" s="859">
        <f>'BASE Y CONFIANZA'!N373</f>
        <v>6398</v>
      </c>
      <c r="O320" s="920"/>
      <c r="P320" s="920"/>
      <c r="Q320" s="920"/>
    </row>
    <row r="321" spans="1:17" s="834" customFormat="1" ht="18.75" customHeight="1">
      <c r="A321" s="854">
        <v>290</v>
      </c>
      <c r="B321" s="898" t="s">
        <v>826</v>
      </c>
      <c r="C321" s="874" t="s">
        <v>1121</v>
      </c>
      <c r="D321" s="910" t="s">
        <v>530</v>
      </c>
      <c r="E321" s="878">
        <v>15</v>
      </c>
      <c r="F321" s="859">
        <v>7440</v>
      </c>
      <c r="G321" s="859">
        <v>0</v>
      </c>
      <c r="H321" s="859">
        <v>0</v>
      </c>
      <c r="I321" s="859">
        <v>0</v>
      </c>
      <c r="J321" s="859">
        <v>1042</v>
      </c>
      <c r="K321" s="859">
        <v>0</v>
      </c>
      <c r="L321" s="859">
        <v>0</v>
      </c>
      <c r="M321" s="859">
        <v>0</v>
      </c>
      <c r="N321" s="858">
        <f>F321+G321+H321+I321-J321+K321-L321-M321</f>
        <v>6398</v>
      </c>
      <c r="O321" s="920"/>
      <c r="P321" s="920"/>
      <c r="Q321" s="920"/>
    </row>
    <row r="322" spans="1:17" s="835" customFormat="1" ht="18.75" customHeight="1">
      <c r="A322" s="860" t="s">
        <v>70</v>
      </c>
      <c r="B322" s="861"/>
      <c r="C322" s="862"/>
      <c r="D322" s="862"/>
      <c r="E322" s="863"/>
      <c r="F322" s="877">
        <f>SUM(F319:F321)</f>
        <v>22320</v>
      </c>
      <c r="G322" s="877">
        <f aca="true" t="shared" si="46" ref="G322:N322">SUM(G319:G321)</f>
        <v>0</v>
      </c>
      <c r="H322" s="877">
        <f t="shared" si="46"/>
        <v>0</v>
      </c>
      <c r="I322" s="877">
        <f t="shared" si="46"/>
        <v>0</v>
      </c>
      <c r="J322" s="877">
        <f t="shared" si="46"/>
        <v>3126</v>
      </c>
      <c r="K322" s="877">
        <f t="shared" si="46"/>
        <v>0</v>
      </c>
      <c r="L322" s="877">
        <f t="shared" si="46"/>
        <v>0</v>
      </c>
      <c r="M322" s="877">
        <f t="shared" si="46"/>
        <v>0</v>
      </c>
      <c r="N322" s="877">
        <f t="shared" si="46"/>
        <v>19194</v>
      </c>
      <c r="O322" s="956">
        <f>SUM(N319:N320)</f>
        <v>12796</v>
      </c>
      <c r="P322" s="956">
        <f>N321</f>
        <v>6398</v>
      </c>
      <c r="Q322" s="955"/>
    </row>
    <row r="323" spans="1:17" s="834" customFormat="1" ht="18.75" customHeight="1">
      <c r="A323" s="849"/>
      <c r="B323" s="850"/>
      <c r="C323" s="851" t="s">
        <v>203</v>
      </c>
      <c r="D323" s="909"/>
      <c r="E323" s="852"/>
      <c r="F323" s="853"/>
      <c r="G323" s="853"/>
      <c r="H323" s="853"/>
      <c r="I323" s="853"/>
      <c r="J323" s="853"/>
      <c r="K323" s="853"/>
      <c r="L323" s="853"/>
      <c r="M323" s="853"/>
      <c r="N323" s="853"/>
      <c r="O323" s="920"/>
      <c r="P323" s="920"/>
      <c r="Q323" s="920"/>
    </row>
    <row r="324" spans="1:17" s="834" customFormat="1" ht="18.75" customHeight="1">
      <c r="A324" s="854">
        <v>800002</v>
      </c>
      <c r="B324" s="855" t="s">
        <v>680</v>
      </c>
      <c r="C324" s="883" t="s">
        <v>1119</v>
      </c>
      <c r="D324" s="874" t="s">
        <v>409</v>
      </c>
      <c r="E324" s="875">
        <v>15</v>
      </c>
      <c r="F324" s="859">
        <f>'BASE Y CONFIANZA'!F384</f>
        <v>9477</v>
      </c>
      <c r="G324" s="859">
        <f>'BASE Y CONFIANZA'!G384</f>
        <v>0</v>
      </c>
      <c r="H324" s="859">
        <f>'BASE Y CONFIANZA'!H384</f>
        <v>0</v>
      </c>
      <c r="I324" s="859">
        <f>'BASE Y CONFIANZA'!I384</f>
        <v>0</v>
      </c>
      <c r="J324" s="859">
        <f>'BASE Y CONFIANZA'!J384</f>
        <v>1477</v>
      </c>
      <c r="K324" s="859">
        <f>'BASE Y CONFIANZA'!K384</f>
        <v>0</v>
      </c>
      <c r="L324" s="859">
        <f>'BASE Y CONFIANZA'!L384</f>
        <v>0</v>
      </c>
      <c r="M324" s="859">
        <f>'BASE Y CONFIANZA'!M384</f>
        <v>0</v>
      </c>
      <c r="N324" s="859">
        <f>'BASE Y CONFIANZA'!N384</f>
        <v>8000</v>
      </c>
      <c r="O324" s="920"/>
      <c r="P324" s="920"/>
      <c r="Q324" s="920"/>
    </row>
    <row r="325" spans="1:17" s="834" customFormat="1" ht="18.75" customHeight="1">
      <c r="A325" s="854">
        <v>820001</v>
      </c>
      <c r="B325" s="855" t="s">
        <v>425</v>
      </c>
      <c r="C325" s="874" t="s">
        <v>1120</v>
      </c>
      <c r="D325" s="910" t="s">
        <v>440</v>
      </c>
      <c r="E325" s="878">
        <v>15</v>
      </c>
      <c r="F325" s="859">
        <f>'BASE Y CONFIANZA'!F385</f>
        <v>4368</v>
      </c>
      <c r="G325" s="859">
        <f>'BASE Y CONFIANZA'!G385</f>
        <v>0</v>
      </c>
      <c r="H325" s="859">
        <f>'BASE Y CONFIANZA'!H385</f>
        <v>0</v>
      </c>
      <c r="I325" s="859">
        <f>'BASE Y CONFIANZA'!I385</f>
        <v>0</v>
      </c>
      <c r="J325" s="859">
        <f>'BASE Y CONFIANZA'!J385</f>
        <v>410</v>
      </c>
      <c r="K325" s="859">
        <f>'BASE Y CONFIANZA'!K385</f>
        <v>0</v>
      </c>
      <c r="L325" s="859">
        <f>'BASE Y CONFIANZA'!L385</f>
        <v>0</v>
      </c>
      <c r="M325" s="859">
        <f>'BASE Y CONFIANZA'!M385</f>
        <v>0</v>
      </c>
      <c r="N325" s="859">
        <f>'BASE Y CONFIANZA'!N385</f>
        <v>3958</v>
      </c>
      <c r="O325" s="920"/>
      <c r="P325" s="920"/>
      <c r="Q325" s="920"/>
    </row>
    <row r="326" spans="1:17" s="834" customFormat="1" ht="18.75" customHeight="1">
      <c r="A326" s="854">
        <v>8100207</v>
      </c>
      <c r="B326" s="855" t="s">
        <v>556</v>
      </c>
      <c r="C326" s="874" t="s">
        <v>1120</v>
      </c>
      <c r="D326" s="874" t="s">
        <v>2</v>
      </c>
      <c r="E326" s="875">
        <v>15</v>
      </c>
      <c r="F326" s="859">
        <f>'BASE Y CONFIANZA'!F386</f>
        <v>4080</v>
      </c>
      <c r="G326" s="859">
        <f>'BASE Y CONFIANZA'!G386</f>
        <v>0</v>
      </c>
      <c r="H326" s="859">
        <f>'BASE Y CONFIANZA'!H386</f>
        <v>0</v>
      </c>
      <c r="I326" s="859">
        <f>'BASE Y CONFIANZA'!I386</f>
        <v>0</v>
      </c>
      <c r="J326" s="859">
        <f>'BASE Y CONFIANZA'!J386</f>
        <v>362</v>
      </c>
      <c r="K326" s="859">
        <f>'BASE Y CONFIANZA'!K386</f>
        <v>0</v>
      </c>
      <c r="L326" s="859">
        <f>'BASE Y CONFIANZA'!L386</f>
        <v>0</v>
      </c>
      <c r="M326" s="859">
        <f>'BASE Y CONFIANZA'!M386</f>
        <v>0</v>
      </c>
      <c r="N326" s="859">
        <f>'BASE Y CONFIANZA'!N386</f>
        <v>3718</v>
      </c>
      <c r="O326" s="920"/>
      <c r="P326" s="920"/>
      <c r="Q326" s="920"/>
    </row>
    <row r="327" spans="1:17" s="834" customFormat="1" ht="18.75" customHeight="1">
      <c r="A327" s="854">
        <v>10100101</v>
      </c>
      <c r="B327" s="855" t="s">
        <v>221</v>
      </c>
      <c r="C327" s="874" t="s">
        <v>1120</v>
      </c>
      <c r="D327" s="874" t="s">
        <v>2</v>
      </c>
      <c r="E327" s="875">
        <v>15</v>
      </c>
      <c r="F327" s="859">
        <f>'BASE Y CONFIANZA'!F387</f>
        <v>4746</v>
      </c>
      <c r="G327" s="859">
        <f>'BASE Y CONFIANZA'!G387</f>
        <v>0</v>
      </c>
      <c r="H327" s="859">
        <f>'BASE Y CONFIANZA'!H387</f>
        <v>0</v>
      </c>
      <c r="I327" s="859">
        <f>'BASE Y CONFIANZA'!I387</f>
        <v>0</v>
      </c>
      <c r="J327" s="859">
        <f>'BASE Y CONFIANZA'!J387</f>
        <v>478</v>
      </c>
      <c r="K327" s="859">
        <f>'BASE Y CONFIANZA'!K387</f>
        <v>0</v>
      </c>
      <c r="L327" s="859">
        <f>'BASE Y CONFIANZA'!L387</f>
        <v>0</v>
      </c>
      <c r="M327" s="859">
        <f>'BASE Y CONFIANZA'!M387</f>
        <v>0</v>
      </c>
      <c r="N327" s="859">
        <f>'BASE Y CONFIANZA'!N387</f>
        <v>4268</v>
      </c>
      <c r="O327" s="920"/>
      <c r="P327" s="920"/>
      <c r="Q327" s="920"/>
    </row>
    <row r="328" spans="1:17" s="834" customFormat="1" ht="18.75" customHeight="1">
      <c r="A328" s="854">
        <v>10100201</v>
      </c>
      <c r="B328" s="855" t="s">
        <v>228</v>
      </c>
      <c r="C328" s="874" t="s">
        <v>1120</v>
      </c>
      <c r="D328" s="910" t="s">
        <v>449</v>
      </c>
      <c r="E328" s="878">
        <v>15</v>
      </c>
      <c r="F328" s="859">
        <f>'BASE Y CONFIANZA'!F388</f>
        <v>5460</v>
      </c>
      <c r="G328" s="859">
        <f>'BASE Y CONFIANZA'!G388</f>
        <v>0</v>
      </c>
      <c r="H328" s="859">
        <f>'BASE Y CONFIANZA'!H388</f>
        <v>0</v>
      </c>
      <c r="I328" s="859">
        <f>'BASE Y CONFIANZA'!I388</f>
        <v>0</v>
      </c>
      <c r="J328" s="859">
        <f>'BASE Y CONFIANZA'!J388</f>
        <v>619</v>
      </c>
      <c r="K328" s="859">
        <f>'BASE Y CONFIANZA'!K388</f>
        <v>0</v>
      </c>
      <c r="L328" s="859">
        <f>'BASE Y CONFIANZA'!L388</f>
        <v>0</v>
      </c>
      <c r="M328" s="859">
        <f>'BASE Y CONFIANZA'!M388</f>
        <v>0</v>
      </c>
      <c r="N328" s="859">
        <f>'BASE Y CONFIANZA'!N388</f>
        <v>4841</v>
      </c>
      <c r="O328" s="920"/>
      <c r="P328" s="920"/>
      <c r="Q328" s="920"/>
    </row>
    <row r="329" spans="1:17" s="834" customFormat="1" ht="18.75" customHeight="1">
      <c r="A329" s="854">
        <v>10100202</v>
      </c>
      <c r="B329" s="855" t="s">
        <v>865</v>
      </c>
      <c r="C329" s="874" t="s">
        <v>1120</v>
      </c>
      <c r="D329" s="910" t="s">
        <v>406</v>
      </c>
      <c r="E329" s="878">
        <v>15</v>
      </c>
      <c r="F329" s="859">
        <f>'BASE Y CONFIANZA'!F389</f>
        <v>5460</v>
      </c>
      <c r="G329" s="859">
        <f>'BASE Y CONFIANZA'!G389</f>
        <v>0</v>
      </c>
      <c r="H329" s="859">
        <f>'BASE Y CONFIANZA'!H389</f>
        <v>0</v>
      </c>
      <c r="I329" s="859">
        <f>'BASE Y CONFIANZA'!I389</f>
        <v>0</v>
      </c>
      <c r="J329" s="859">
        <f>'BASE Y CONFIANZA'!J389</f>
        <v>619</v>
      </c>
      <c r="K329" s="859">
        <f>'BASE Y CONFIANZA'!K389</f>
        <v>0</v>
      </c>
      <c r="L329" s="859">
        <f>'BASE Y CONFIANZA'!L389</f>
        <v>0</v>
      </c>
      <c r="M329" s="859">
        <f>'BASE Y CONFIANZA'!M389</f>
        <v>0</v>
      </c>
      <c r="N329" s="859">
        <f>'BASE Y CONFIANZA'!N389</f>
        <v>4841</v>
      </c>
      <c r="O329" s="920"/>
      <c r="P329" s="920"/>
      <c r="Q329" s="920"/>
    </row>
    <row r="330" spans="1:17" s="834" customFormat="1" ht="18.75" customHeight="1">
      <c r="A330" s="854">
        <v>92</v>
      </c>
      <c r="B330" s="855" t="s">
        <v>1386</v>
      </c>
      <c r="C330" s="874" t="s">
        <v>1121</v>
      </c>
      <c r="D330" s="910" t="s">
        <v>1388</v>
      </c>
      <c r="E330" s="878">
        <v>15</v>
      </c>
      <c r="F330" s="859">
        <f>EVENTUAL!F256</f>
        <v>5662</v>
      </c>
      <c r="G330" s="859">
        <f>EVENTUAL!G256</f>
        <v>0</v>
      </c>
      <c r="H330" s="859">
        <f>EVENTUAL!H256</f>
        <v>0</v>
      </c>
      <c r="I330" s="859">
        <f>EVENTUAL!I256</f>
        <v>0</v>
      </c>
      <c r="J330" s="859">
        <f>EVENTUAL!J256</f>
        <v>662</v>
      </c>
      <c r="K330" s="859">
        <f>EVENTUAL!K256</f>
        <v>0</v>
      </c>
      <c r="L330" s="859">
        <f>EVENTUAL!L256</f>
        <v>0</v>
      </c>
      <c r="M330" s="859">
        <f>EVENTUAL!M256</f>
        <v>0</v>
      </c>
      <c r="N330" s="859">
        <f>EVENTUAL!N256</f>
        <v>5000</v>
      </c>
      <c r="O330" s="920"/>
      <c r="P330" s="920"/>
      <c r="Q330" s="920"/>
    </row>
    <row r="331" spans="1:17" s="834" customFormat="1" ht="18.75" customHeight="1">
      <c r="A331" s="887" t="s">
        <v>70</v>
      </c>
      <c r="B331" s="893"/>
      <c r="C331" s="899"/>
      <c r="D331" s="899"/>
      <c r="E331" s="900"/>
      <c r="F331" s="892">
        <f aca="true" t="shared" si="47" ref="F331:N331">SUM(F324:F330)</f>
        <v>39253</v>
      </c>
      <c r="G331" s="892">
        <f t="shared" si="47"/>
        <v>0</v>
      </c>
      <c r="H331" s="892">
        <f t="shared" si="47"/>
        <v>0</v>
      </c>
      <c r="I331" s="892">
        <f t="shared" si="47"/>
        <v>0</v>
      </c>
      <c r="J331" s="892">
        <f t="shared" si="47"/>
        <v>4627</v>
      </c>
      <c r="K331" s="892">
        <f t="shared" si="47"/>
        <v>0</v>
      </c>
      <c r="L331" s="892">
        <f t="shared" si="47"/>
        <v>0</v>
      </c>
      <c r="M331" s="892">
        <f t="shared" si="47"/>
        <v>0</v>
      </c>
      <c r="N331" s="892">
        <f t="shared" si="47"/>
        <v>34626</v>
      </c>
      <c r="O331" s="922">
        <f>SUM(N324:N329)</f>
        <v>29626</v>
      </c>
      <c r="P331" s="922">
        <f>SUM(N330:N330)</f>
        <v>5000</v>
      </c>
      <c r="Q331" s="920"/>
    </row>
    <row r="332" spans="1:17" s="834" customFormat="1" ht="18.75" customHeight="1">
      <c r="A332" s="849"/>
      <c r="B332" s="850"/>
      <c r="C332" s="851" t="s">
        <v>204</v>
      </c>
      <c r="D332" s="909"/>
      <c r="E332" s="852"/>
      <c r="F332" s="853"/>
      <c r="G332" s="853"/>
      <c r="H332" s="853"/>
      <c r="I332" s="853"/>
      <c r="J332" s="853"/>
      <c r="K332" s="853"/>
      <c r="L332" s="853"/>
      <c r="M332" s="853"/>
      <c r="N332" s="853"/>
      <c r="O332" s="920"/>
      <c r="P332" s="920"/>
      <c r="Q332" s="920"/>
    </row>
    <row r="333" spans="1:17" s="834" customFormat="1" ht="18.75" customHeight="1">
      <c r="A333" s="854">
        <v>810001</v>
      </c>
      <c r="B333" s="855" t="s">
        <v>415</v>
      </c>
      <c r="C333" s="874" t="s">
        <v>1119</v>
      </c>
      <c r="D333" s="910" t="s">
        <v>866</v>
      </c>
      <c r="E333" s="875">
        <v>15</v>
      </c>
      <c r="F333" s="859">
        <f>'BASE Y CONFIANZA'!F392</f>
        <v>6007</v>
      </c>
      <c r="G333" s="859">
        <f>'BASE Y CONFIANZA'!G392</f>
        <v>0</v>
      </c>
      <c r="H333" s="859">
        <f>'BASE Y CONFIANZA'!H392</f>
        <v>0</v>
      </c>
      <c r="I333" s="859">
        <f>'BASE Y CONFIANZA'!I392</f>
        <v>0</v>
      </c>
      <c r="J333" s="859">
        <f>'BASE Y CONFIANZA'!J392</f>
        <v>736</v>
      </c>
      <c r="K333" s="859">
        <f>'BASE Y CONFIANZA'!K392</f>
        <v>0</v>
      </c>
      <c r="L333" s="859">
        <f>'BASE Y CONFIANZA'!L392</f>
        <v>0</v>
      </c>
      <c r="M333" s="859">
        <f>'BASE Y CONFIANZA'!M392</f>
        <v>0</v>
      </c>
      <c r="N333" s="859">
        <f>'BASE Y CONFIANZA'!N392</f>
        <v>5271</v>
      </c>
      <c r="O333" s="920"/>
      <c r="P333" s="920"/>
      <c r="Q333" s="920"/>
    </row>
    <row r="334" spans="1:17" s="834" customFormat="1" ht="18.75" customHeight="1">
      <c r="A334" s="887" t="s">
        <v>70</v>
      </c>
      <c r="B334" s="893"/>
      <c r="C334" s="899"/>
      <c r="D334" s="914"/>
      <c r="E334" s="900"/>
      <c r="F334" s="892">
        <f aca="true" t="shared" si="48" ref="F334:M334">F333</f>
        <v>6007</v>
      </c>
      <c r="G334" s="892">
        <f>G333</f>
        <v>0</v>
      </c>
      <c r="H334" s="892">
        <f t="shared" si="48"/>
        <v>0</v>
      </c>
      <c r="I334" s="892">
        <f t="shared" si="48"/>
        <v>0</v>
      </c>
      <c r="J334" s="892">
        <f t="shared" si="48"/>
        <v>736</v>
      </c>
      <c r="K334" s="892">
        <f t="shared" si="48"/>
        <v>0</v>
      </c>
      <c r="L334" s="892">
        <f t="shared" si="48"/>
        <v>0</v>
      </c>
      <c r="M334" s="892">
        <f t="shared" si="48"/>
        <v>0</v>
      </c>
      <c r="N334" s="892">
        <f>N333</f>
        <v>5271</v>
      </c>
      <c r="O334" s="922">
        <f>SUM(N333)</f>
        <v>5271</v>
      </c>
      <c r="P334" s="920"/>
      <c r="Q334" s="920"/>
    </row>
    <row r="335" spans="1:17" s="834" customFormat="1" ht="18.75" customHeight="1">
      <c r="A335" s="849"/>
      <c r="B335" s="850"/>
      <c r="C335" s="851" t="s">
        <v>205</v>
      </c>
      <c r="D335" s="912"/>
      <c r="E335" s="852"/>
      <c r="F335" s="853"/>
      <c r="G335" s="853"/>
      <c r="H335" s="853"/>
      <c r="I335" s="853"/>
      <c r="J335" s="853"/>
      <c r="K335" s="853"/>
      <c r="L335" s="853"/>
      <c r="M335" s="853"/>
      <c r="N335" s="853"/>
      <c r="O335" s="920"/>
      <c r="P335" s="920"/>
      <c r="Q335" s="920"/>
    </row>
    <row r="336" spans="1:17" s="834" customFormat="1" ht="18.75" customHeight="1">
      <c r="A336" s="854">
        <v>8100201</v>
      </c>
      <c r="B336" s="855" t="s">
        <v>206</v>
      </c>
      <c r="C336" s="874" t="s">
        <v>1120</v>
      </c>
      <c r="D336" s="910" t="s">
        <v>440</v>
      </c>
      <c r="E336" s="878">
        <v>15</v>
      </c>
      <c r="F336" s="859">
        <f>'BASE Y CONFIANZA'!F404</f>
        <v>3500</v>
      </c>
      <c r="G336" s="859">
        <f>'BASE Y CONFIANZA'!G404</f>
        <v>0</v>
      </c>
      <c r="H336" s="859">
        <f>'BASE Y CONFIANZA'!H404</f>
        <v>0</v>
      </c>
      <c r="I336" s="859">
        <f>'BASE Y CONFIANZA'!I404</f>
        <v>0</v>
      </c>
      <c r="J336" s="859">
        <f>'BASE Y CONFIANZA'!J404</f>
        <v>152</v>
      </c>
      <c r="K336" s="859">
        <f>'BASE Y CONFIANZA'!K404</f>
        <v>0</v>
      </c>
      <c r="L336" s="859">
        <f>'BASE Y CONFIANZA'!L404</f>
        <v>0</v>
      </c>
      <c r="M336" s="859">
        <f>'BASE Y CONFIANZA'!M404</f>
        <v>0</v>
      </c>
      <c r="N336" s="859">
        <f>'BASE Y CONFIANZA'!N404</f>
        <v>3348</v>
      </c>
      <c r="O336" s="920"/>
      <c r="P336" s="920"/>
      <c r="Q336" s="920"/>
    </row>
    <row r="337" spans="1:17" s="834" customFormat="1" ht="18.75" customHeight="1">
      <c r="A337" s="854">
        <v>8100202</v>
      </c>
      <c r="B337" s="855" t="s">
        <v>208</v>
      </c>
      <c r="C337" s="874" t="s">
        <v>1120</v>
      </c>
      <c r="D337" s="910" t="s">
        <v>440</v>
      </c>
      <c r="E337" s="878">
        <v>15</v>
      </c>
      <c r="F337" s="859">
        <f>'BASE Y CONFIANZA'!F405</f>
        <v>3104</v>
      </c>
      <c r="G337" s="859">
        <f>'BASE Y CONFIANZA'!G405</f>
        <v>0</v>
      </c>
      <c r="H337" s="859">
        <f>'BASE Y CONFIANZA'!H405</f>
        <v>0</v>
      </c>
      <c r="I337" s="859">
        <f>'BASE Y CONFIANZA'!I405</f>
        <v>0</v>
      </c>
      <c r="J337" s="859">
        <f>'BASE Y CONFIANZA'!J405</f>
        <v>109</v>
      </c>
      <c r="K337" s="859">
        <f>'BASE Y CONFIANZA'!K405</f>
        <v>0</v>
      </c>
      <c r="L337" s="859">
        <f>'BASE Y CONFIANZA'!L405</f>
        <v>0</v>
      </c>
      <c r="M337" s="859">
        <f>'BASE Y CONFIANZA'!M405</f>
        <v>0</v>
      </c>
      <c r="N337" s="859">
        <f>'BASE Y CONFIANZA'!N405</f>
        <v>2995</v>
      </c>
      <c r="O337" s="920"/>
      <c r="P337" s="920"/>
      <c r="Q337" s="920"/>
    </row>
    <row r="338" spans="1:17" s="834" customFormat="1" ht="18.75" customHeight="1">
      <c r="A338" s="854">
        <v>8100203</v>
      </c>
      <c r="B338" s="855" t="s">
        <v>210</v>
      </c>
      <c r="C338" s="874" t="s">
        <v>1120</v>
      </c>
      <c r="D338" s="910" t="s">
        <v>212</v>
      </c>
      <c r="E338" s="878">
        <v>15</v>
      </c>
      <c r="F338" s="859">
        <f>'BASE Y CONFIANZA'!F406</f>
        <v>4132</v>
      </c>
      <c r="G338" s="859">
        <f>'BASE Y CONFIANZA'!G406</f>
        <v>900</v>
      </c>
      <c r="H338" s="859">
        <f>'BASE Y CONFIANZA'!H406</f>
        <v>0</v>
      </c>
      <c r="I338" s="859">
        <f>'BASE Y CONFIANZA'!I406</f>
        <v>0</v>
      </c>
      <c r="J338" s="859">
        <f>'BASE Y CONFIANZA'!J406</f>
        <v>370</v>
      </c>
      <c r="K338" s="859">
        <f>'BASE Y CONFIANZA'!K406</f>
        <v>0</v>
      </c>
      <c r="L338" s="859">
        <f>'BASE Y CONFIANZA'!L406</f>
        <v>0</v>
      </c>
      <c r="M338" s="859">
        <f>'BASE Y CONFIANZA'!M406</f>
        <v>0</v>
      </c>
      <c r="N338" s="859">
        <f>'BASE Y CONFIANZA'!N406</f>
        <v>4662</v>
      </c>
      <c r="O338" s="920"/>
      <c r="P338" s="920"/>
      <c r="Q338" s="920"/>
    </row>
    <row r="339" spans="1:17" s="834" customFormat="1" ht="18.75" customHeight="1">
      <c r="A339" s="854">
        <v>8100210</v>
      </c>
      <c r="B339" s="855" t="s">
        <v>218</v>
      </c>
      <c r="C339" s="874" t="s">
        <v>1120</v>
      </c>
      <c r="D339" s="910" t="s">
        <v>219</v>
      </c>
      <c r="E339" s="878">
        <v>15</v>
      </c>
      <c r="F339" s="859">
        <f>'BASE Y CONFIANZA'!F407</f>
        <v>3213</v>
      </c>
      <c r="G339" s="859">
        <f>'BASE Y CONFIANZA'!G407</f>
        <v>0</v>
      </c>
      <c r="H339" s="859">
        <f>'BASE Y CONFIANZA'!H407</f>
        <v>0</v>
      </c>
      <c r="I339" s="859">
        <f>'BASE Y CONFIANZA'!I407</f>
        <v>0</v>
      </c>
      <c r="J339" s="859">
        <f>'BASE Y CONFIANZA'!J407</f>
        <v>120</v>
      </c>
      <c r="K339" s="859">
        <f>'BASE Y CONFIANZA'!K407</f>
        <v>0</v>
      </c>
      <c r="L339" s="859">
        <f>'BASE Y CONFIANZA'!L407</f>
        <v>0</v>
      </c>
      <c r="M339" s="859">
        <f>'BASE Y CONFIANZA'!M407</f>
        <v>0</v>
      </c>
      <c r="N339" s="859">
        <f>'BASE Y CONFIANZA'!N407</f>
        <v>3093</v>
      </c>
      <c r="O339" s="920"/>
      <c r="P339" s="920"/>
      <c r="Q339" s="920"/>
    </row>
    <row r="340" spans="1:17" s="834" customFormat="1" ht="18.75" customHeight="1">
      <c r="A340" s="854">
        <v>8100211</v>
      </c>
      <c r="B340" s="855" t="s">
        <v>220</v>
      </c>
      <c r="C340" s="874" t="s">
        <v>1120</v>
      </c>
      <c r="D340" s="910" t="s">
        <v>219</v>
      </c>
      <c r="E340" s="878">
        <v>15</v>
      </c>
      <c r="F340" s="859">
        <f>'BASE Y CONFIANZA'!F408</f>
        <v>3213</v>
      </c>
      <c r="G340" s="859">
        <f>'BASE Y CONFIANZA'!G408</f>
        <v>0</v>
      </c>
      <c r="H340" s="859">
        <f>'BASE Y CONFIANZA'!H408</f>
        <v>0</v>
      </c>
      <c r="I340" s="859">
        <f>'BASE Y CONFIANZA'!I408</f>
        <v>0</v>
      </c>
      <c r="J340" s="859">
        <f>'BASE Y CONFIANZA'!J408</f>
        <v>120</v>
      </c>
      <c r="K340" s="859">
        <f>'BASE Y CONFIANZA'!K408</f>
        <v>0</v>
      </c>
      <c r="L340" s="859">
        <f>'BASE Y CONFIANZA'!L408</f>
        <v>0</v>
      </c>
      <c r="M340" s="859">
        <f>'BASE Y CONFIANZA'!M408</f>
        <v>0</v>
      </c>
      <c r="N340" s="859">
        <f>'BASE Y CONFIANZA'!N408</f>
        <v>3093</v>
      </c>
      <c r="O340" s="920"/>
      <c r="P340" s="920"/>
      <c r="Q340" s="920"/>
    </row>
    <row r="341" spans="1:17" s="834" customFormat="1" ht="18.75" customHeight="1">
      <c r="A341" s="854">
        <v>8100214</v>
      </c>
      <c r="B341" s="855" t="s">
        <v>456</v>
      </c>
      <c r="C341" s="874" t="s">
        <v>1120</v>
      </c>
      <c r="D341" s="910" t="s">
        <v>219</v>
      </c>
      <c r="E341" s="878">
        <v>15</v>
      </c>
      <c r="F341" s="859">
        <f>'BASE Y CONFIANZA'!F409</f>
        <v>3213</v>
      </c>
      <c r="G341" s="859">
        <f>'BASE Y CONFIANZA'!G409</f>
        <v>0</v>
      </c>
      <c r="H341" s="859">
        <f>'BASE Y CONFIANZA'!H409</f>
        <v>0</v>
      </c>
      <c r="I341" s="859">
        <f>'BASE Y CONFIANZA'!I409</f>
        <v>0</v>
      </c>
      <c r="J341" s="859">
        <f>'BASE Y CONFIANZA'!J409</f>
        <v>120</v>
      </c>
      <c r="K341" s="859">
        <f>'BASE Y CONFIANZA'!K409</f>
        <v>0</v>
      </c>
      <c r="L341" s="859">
        <f>'BASE Y CONFIANZA'!L409</f>
        <v>0</v>
      </c>
      <c r="M341" s="859">
        <f>'BASE Y CONFIANZA'!M409</f>
        <v>0</v>
      </c>
      <c r="N341" s="859">
        <f>'BASE Y CONFIANZA'!N409</f>
        <v>3093</v>
      </c>
      <c r="O341" s="920"/>
      <c r="P341" s="920"/>
      <c r="Q341" s="920"/>
    </row>
    <row r="342" spans="1:17" s="834" customFormat="1" ht="18.75" customHeight="1">
      <c r="A342" s="854">
        <v>8100215</v>
      </c>
      <c r="B342" s="855" t="s">
        <v>615</v>
      </c>
      <c r="C342" s="874" t="s">
        <v>1120</v>
      </c>
      <c r="D342" s="910" t="s">
        <v>9</v>
      </c>
      <c r="E342" s="878">
        <v>15</v>
      </c>
      <c r="F342" s="859">
        <f>'BASE Y CONFIANZA'!F410</f>
        <v>2730</v>
      </c>
      <c r="G342" s="859">
        <f>'BASE Y CONFIANZA'!G410</f>
        <v>1000</v>
      </c>
      <c r="H342" s="859">
        <f>'BASE Y CONFIANZA'!H410</f>
        <v>0</v>
      </c>
      <c r="I342" s="859">
        <f>'BASE Y CONFIANZA'!I410</f>
        <v>0</v>
      </c>
      <c r="J342" s="859">
        <f>'BASE Y CONFIANZA'!J410</f>
        <v>48</v>
      </c>
      <c r="K342" s="859">
        <f>'BASE Y CONFIANZA'!K410</f>
        <v>0</v>
      </c>
      <c r="L342" s="859">
        <f>'BASE Y CONFIANZA'!L410</f>
        <v>0</v>
      </c>
      <c r="M342" s="859">
        <f>'BASE Y CONFIANZA'!M410</f>
        <v>0</v>
      </c>
      <c r="N342" s="859">
        <f>'BASE Y CONFIANZA'!N410</f>
        <v>3682</v>
      </c>
      <c r="O342" s="920"/>
      <c r="P342" s="920"/>
      <c r="Q342" s="920"/>
    </row>
    <row r="343" spans="1:17" s="834" customFormat="1" ht="18.75" customHeight="1">
      <c r="A343" s="854">
        <v>11100201</v>
      </c>
      <c r="B343" s="855" t="s">
        <v>234</v>
      </c>
      <c r="C343" s="874" t="s">
        <v>1120</v>
      </c>
      <c r="D343" s="874" t="s">
        <v>9</v>
      </c>
      <c r="E343" s="878">
        <v>15</v>
      </c>
      <c r="F343" s="859">
        <f>'BASE Y CONFIANZA'!F411</f>
        <v>2746</v>
      </c>
      <c r="G343" s="859">
        <f>'BASE Y CONFIANZA'!G411</f>
        <v>0</v>
      </c>
      <c r="H343" s="859">
        <f>'BASE Y CONFIANZA'!H411</f>
        <v>0</v>
      </c>
      <c r="I343" s="859">
        <f>'BASE Y CONFIANZA'!I411</f>
        <v>0</v>
      </c>
      <c r="J343" s="859">
        <f>'BASE Y CONFIANZA'!J411</f>
        <v>49</v>
      </c>
      <c r="K343" s="859">
        <f>'BASE Y CONFIANZA'!K411</f>
        <v>0</v>
      </c>
      <c r="L343" s="859">
        <f>'BASE Y CONFIANZA'!L411</f>
        <v>0</v>
      </c>
      <c r="M343" s="859">
        <f>'BASE Y CONFIANZA'!M411</f>
        <v>0</v>
      </c>
      <c r="N343" s="859">
        <f>'BASE Y CONFIANZA'!N411</f>
        <v>2697</v>
      </c>
      <c r="O343" s="920"/>
      <c r="P343" s="920"/>
      <c r="Q343" s="920"/>
    </row>
    <row r="344" spans="1:17" s="834" customFormat="1" ht="18.75" customHeight="1">
      <c r="A344" s="854">
        <v>11100205</v>
      </c>
      <c r="B344" s="855" t="s">
        <v>236</v>
      </c>
      <c r="C344" s="874" t="s">
        <v>1120</v>
      </c>
      <c r="D344" s="874" t="s">
        <v>9</v>
      </c>
      <c r="E344" s="875">
        <v>15</v>
      </c>
      <c r="F344" s="859">
        <f>'BASE Y CONFIANZA'!F412</f>
        <v>3494</v>
      </c>
      <c r="G344" s="859">
        <f>'BASE Y CONFIANZA'!G412</f>
        <v>0</v>
      </c>
      <c r="H344" s="859">
        <f>'BASE Y CONFIANZA'!H412</f>
        <v>0</v>
      </c>
      <c r="I344" s="859">
        <f>'BASE Y CONFIANZA'!I412</f>
        <v>0</v>
      </c>
      <c r="J344" s="859">
        <f>'BASE Y CONFIANZA'!J412</f>
        <v>151</v>
      </c>
      <c r="K344" s="859">
        <f>'BASE Y CONFIANZA'!K412</f>
        <v>0</v>
      </c>
      <c r="L344" s="859">
        <f>'BASE Y CONFIANZA'!L412</f>
        <v>0</v>
      </c>
      <c r="M344" s="859">
        <f>'BASE Y CONFIANZA'!M412</f>
        <v>0</v>
      </c>
      <c r="N344" s="859">
        <f>'BASE Y CONFIANZA'!N412</f>
        <v>3343</v>
      </c>
      <c r="O344" s="920"/>
      <c r="P344" s="920"/>
      <c r="Q344" s="920"/>
    </row>
    <row r="345" spans="1:17" s="834" customFormat="1" ht="18.75" customHeight="1">
      <c r="A345" s="854">
        <v>11100210</v>
      </c>
      <c r="B345" s="855" t="s">
        <v>240</v>
      </c>
      <c r="C345" s="874" t="s">
        <v>1120</v>
      </c>
      <c r="D345" s="874" t="s">
        <v>9</v>
      </c>
      <c r="E345" s="878">
        <v>15</v>
      </c>
      <c r="F345" s="859">
        <f>'BASE Y CONFIANZA'!F413</f>
        <v>3494</v>
      </c>
      <c r="G345" s="859">
        <f>'BASE Y CONFIANZA'!G413</f>
        <v>3100</v>
      </c>
      <c r="H345" s="859">
        <f>'BASE Y CONFIANZA'!H413</f>
        <v>0</v>
      </c>
      <c r="I345" s="859">
        <f>'BASE Y CONFIANZA'!I413</f>
        <v>0</v>
      </c>
      <c r="J345" s="859">
        <f>'BASE Y CONFIANZA'!J413</f>
        <v>351</v>
      </c>
      <c r="K345" s="859">
        <f>'BASE Y CONFIANZA'!K413</f>
        <v>0</v>
      </c>
      <c r="L345" s="859">
        <f>'BASE Y CONFIANZA'!L413</f>
        <v>0</v>
      </c>
      <c r="M345" s="859">
        <f>'BASE Y CONFIANZA'!M413</f>
        <v>0</v>
      </c>
      <c r="N345" s="859">
        <f>'BASE Y CONFIANZA'!N413</f>
        <v>6243</v>
      </c>
      <c r="O345" s="920"/>
      <c r="P345" s="920"/>
      <c r="Q345" s="920"/>
    </row>
    <row r="346" spans="1:17" s="834" customFormat="1" ht="18.75" customHeight="1">
      <c r="A346" s="854">
        <v>69</v>
      </c>
      <c r="B346" s="855" t="s">
        <v>398</v>
      </c>
      <c r="C346" s="874" t="s">
        <v>1121</v>
      </c>
      <c r="D346" s="910" t="s">
        <v>9</v>
      </c>
      <c r="E346" s="875">
        <v>15</v>
      </c>
      <c r="F346" s="859">
        <f>EVENTUAL!F259</f>
        <v>2746</v>
      </c>
      <c r="G346" s="859">
        <f>EVENTUAL!G259</f>
        <v>1010</v>
      </c>
      <c r="H346" s="859">
        <f>EVENTUAL!H259</f>
        <v>0</v>
      </c>
      <c r="I346" s="859">
        <f>EVENTUAL!I259</f>
        <v>0</v>
      </c>
      <c r="J346" s="859">
        <f>EVENTUAL!J259</f>
        <v>49</v>
      </c>
      <c r="K346" s="859">
        <f>EVENTUAL!K259</f>
        <v>0</v>
      </c>
      <c r="L346" s="859">
        <f>EVENTUAL!L259</f>
        <v>0</v>
      </c>
      <c r="M346" s="859">
        <f>EVENTUAL!M259</f>
        <v>0</v>
      </c>
      <c r="N346" s="859">
        <f>EVENTUAL!N259</f>
        <v>3707</v>
      </c>
      <c r="O346" s="920"/>
      <c r="P346" s="920"/>
      <c r="Q346" s="920"/>
    </row>
    <row r="347" spans="1:17" s="834" customFormat="1" ht="18.75" customHeight="1">
      <c r="A347" s="854">
        <v>215</v>
      </c>
      <c r="B347" s="855" t="s">
        <v>622</v>
      </c>
      <c r="C347" s="874" t="s">
        <v>1121</v>
      </c>
      <c r="D347" s="910" t="s">
        <v>219</v>
      </c>
      <c r="E347" s="875">
        <v>15</v>
      </c>
      <c r="F347" s="859">
        <f>EVENTUAL!F260</f>
        <v>2974</v>
      </c>
      <c r="G347" s="859">
        <f>EVENTUAL!G260</f>
        <v>0</v>
      </c>
      <c r="H347" s="859">
        <f>EVENTUAL!H260</f>
        <v>0</v>
      </c>
      <c r="I347" s="859">
        <f>EVENTUAL!I260</f>
        <v>0</v>
      </c>
      <c r="J347" s="859">
        <f>EVENTUAL!J260</f>
        <v>74</v>
      </c>
      <c r="K347" s="859">
        <f>EVENTUAL!K260</f>
        <v>0</v>
      </c>
      <c r="L347" s="859">
        <f>EVENTUAL!L260</f>
        <v>0</v>
      </c>
      <c r="M347" s="859">
        <f>EVENTUAL!M260</f>
        <v>0</v>
      </c>
      <c r="N347" s="859">
        <f>EVENTUAL!N260</f>
        <v>2900</v>
      </c>
      <c r="O347" s="920"/>
      <c r="P347" s="920"/>
      <c r="Q347" s="920"/>
    </row>
    <row r="348" spans="1:17" s="834" customFormat="1" ht="18.75" customHeight="1">
      <c r="A348" s="854">
        <v>223</v>
      </c>
      <c r="B348" s="855" t="s">
        <v>794</v>
      </c>
      <c r="C348" s="874" t="s">
        <v>1121</v>
      </c>
      <c r="D348" s="910" t="s">
        <v>854</v>
      </c>
      <c r="E348" s="875">
        <v>15</v>
      </c>
      <c r="F348" s="859">
        <f>EVENTUAL!F261</f>
        <v>0</v>
      </c>
      <c r="G348" s="859">
        <f>EVENTUAL!G261</f>
        <v>0</v>
      </c>
      <c r="H348" s="859">
        <f>EVENTUAL!H261</f>
        <v>0</v>
      </c>
      <c r="I348" s="859">
        <f>EVENTUAL!I261</f>
        <v>0</v>
      </c>
      <c r="J348" s="859">
        <f>EVENTUAL!J261</f>
        <v>0</v>
      </c>
      <c r="K348" s="859">
        <f>EVENTUAL!K261</f>
        <v>0</v>
      </c>
      <c r="L348" s="859">
        <f>EVENTUAL!L261</f>
        <v>0</v>
      </c>
      <c r="M348" s="859">
        <f>EVENTUAL!M261</f>
        <v>0</v>
      </c>
      <c r="N348" s="859">
        <f>EVENTUAL!N261</f>
        <v>0</v>
      </c>
      <c r="O348" s="920"/>
      <c r="P348" s="920"/>
      <c r="Q348" s="920"/>
    </row>
    <row r="349" spans="1:17" s="834" customFormat="1" ht="18.75" customHeight="1">
      <c r="A349" s="854">
        <v>269</v>
      </c>
      <c r="B349" s="855" t="s">
        <v>919</v>
      </c>
      <c r="C349" s="874" t="s">
        <v>1121</v>
      </c>
      <c r="D349" s="910" t="s">
        <v>920</v>
      </c>
      <c r="E349" s="875">
        <v>15</v>
      </c>
      <c r="F349" s="859">
        <f>EVENTUAL!F262</f>
        <v>4420</v>
      </c>
      <c r="G349" s="859">
        <f>EVENTUAL!G262</f>
        <v>0</v>
      </c>
      <c r="H349" s="859">
        <f>EVENTUAL!H262</f>
        <v>0</v>
      </c>
      <c r="I349" s="859">
        <f>EVENTUAL!I262</f>
        <v>0</v>
      </c>
      <c r="J349" s="859">
        <f>EVENTUAL!J262</f>
        <v>420</v>
      </c>
      <c r="K349" s="859">
        <f>EVENTUAL!K262</f>
        <v>0</v>
      </c>
      <c r="L349" s="859">
        <f>EVENTUAL!L262</f>
        <v>0</v>
      </c>
      <c r="M349" s="859">
        <f>EVENTUAL!M262</f>
        <v>0</v>
      </c>
      <c r="N349" s="859">
        <f>EVENTUAL!N262</f>
        <v>4000</v>
      </c>
      <c r="O349" s="920"/>
      <c r="P349" s="920"/>
      <c r="Q349" s="920"/>
    </row>
    <row r="350" spans="1:17" s="834" customFormat="1" ht="18.75" customHeight="1">
      <c r="A350" s="854">
        <v>270</v>
      </c>
      <c r="B350" s="855" t="s">
        <v>921</v>
      </c>
      <c r="C350" s="874" t="s">
        <v>1121</v>
      </c>
      <c r="D350" s="910" t="s">
        <v>920</v>
      </c>
      <c r="E350" s="875">
        <v>15</v>
      </c>
      <c r="F350" s="859">
        <f>EVENTUAL!F263</f>
        <v>3109</v>
      </c>
      <c r="G350" s="859">
        <f>EVENTUAL!G263</f>
        <v>0</v>
      </c>
      <c r="H350" s="859">
        <f>EVENTUAL!H263</f>
        <v>0</v>
      </c>
      <c r="I350" s="859">
        <f>EVENTUAL!I263</f>
        <v>0</v>
      </c>
      <c r="J350" s="859">
        <f>EVENTUAL!J263</f>
        <v>109</v>
      </c>
      <c r="K350" s="859">
        <f>EVENTUAL!K263</f>
        <v>0</v>
      </c>
      <c r="L350" s="859">
        <f>EVENTUAL!L263</f>
        <v>0</v>
      </c>
      <c r="M350" s="859">
        <f>EVENTUAL!M263</f>
        <v>0</v>
      </c>
      <c r="N350" s="859">
        <f>EVENTUAL!N263</f>
        <v>3000</v>
      </c>
      <c r="O350" s="920"/>
      <c r="P350" s="920"/>
      <c r="Q350" s="920"/>
    </row>
    <row r="351" spans="1:17" s="835" customFormat="1" ht="18.75" customHeight="1">
      <c r="A351" s="860" t="s">
        <v>70</v>
      </c>
      <c r="B351" s="861"/>
      <c r="C351" s="862"/>
      <c r="D351" s="862"/>
      <c r="E351" s="863"/>
      <c r="F351" s="877">
        <f aca="true" t="shared" si="49" ref="F351:N351">SUM(F336:F350)</f>
        <v>46088</v>
      </c>
      <c r="G351" s="877">
        <f t="shared" si="49"/>
        <v>6010</v>
      </c>
      <c r="H351" s="877">
        <f t="shared" si="49"/>
        <v>0</v>
      </c>
      <c r="I351" s="877">
        <f t="shared" si="49"/>
        <v>0</v>
      </c>
      <c r="J351" s="877">
        <f t="shared" si="49"/>
        <v>2242</v>
      </c>
      <c r="K351" s="877">
        <f t="shared" si="49"/>
        <v>0</v>
      </c>
      <c r="L351" s="877">
        <f t="shared" si="49"/>
        <v>0</v>
      </c>
      <c r="M351" s="877">
        <f t="shared" si="49"/>
        <v>0</v>
      </c>
      <c r="N351" s="877">
        <f t="shared" si="49"/>
        <v>49856</v>
      </c>
      <c r="O351" s="956">
        <f>SUM(N336:N345)</f>
        <v>36249</v>
      </c>
      <c r="P351" s="956">
        <f>SUM(N346:N350)</f>
        <v>13607</v>
      </c>
      <c r="Q351" s="955"/>
    </row>
    <row r="352" spans="1:17" s="834" customFormat="1" ht="18.75" customHeight="1">
      <c r="A352" s="849"/>
      <c r="B352" s="850"/>
      <c r="C352" s="851" t="s">
        <v>224</v>
      </c>
      <c r="D352" s="909"/>
      <c r="E352" s="852"/>
      <c r="F352" s="853"/>
      <c r="G352" s="853"/>
      <c r="H352" s="853"/>
      <c r="I352" s="853"/>
      <c r="J352" s="853"/>
      <c r="K352" s="853"/>
      <c r="L352" s="853"/>
      <c r="M352" s="853"/>
      <c r="N352" s="853"/>
      <c r="O352" s="920"/>
      <c r="P352" s="920"/>
      <c r="Q352" s="920"/>
    </row>
    <row r="353" spans="1:17" s="834" customFormat="1" ht="18.75" customHeight="1">
      <c r="A353" s="854">
        <v>900005</v>
      </c>
      <c r="B353" s="896" t="s">
        <v>682</v>
      </c>
      <c r="C353" s="883" t="s">
        <v>1119</v>
      </c>
      <c r="D353" s="910" t="s">
        <v>856</v>
      </c>
      <c r="E353" s="875">
        <v>15</v>
      </c>
      <c r="F353" s="859">
        <v>6934</v>
      </c>
      <c r="G353" s="859">
        <v>0</v>
      </c>
      <c r="H353" s="859">
        <v>0</v>
      </c>
      <c r="I353" s="859">
        <v>0</v>
      </c>
      <c r="J353" s="859">
        <v>934</v>
      </c>
      <c r="K353" s="859">
        <v>0</v>
      </c>
      <c r="L353" s="859">
        <v>0</v>
      </c>
      <c r="M353" s="859">
        <v>0</v>
      </c>
      <c r="N353" s="858">
        <f aca="true" t="shared" si="50" ref="N353:N361">F353+G353+H353+I353-J353+K353-L353-M353</f>
        <v>6000</v>
      </c>
      <c r="O353" s="920"/>
      <c r="P353" s="920"/>
      <c r="Q353" s="920"/>
    </row>
    <row r="354" spans="1:17" s="834" customFormat="1" ht="18.75" customHeight="1">
      <c r="A354" s="854">
        <v>920001</v>
      </c>
      <c r="B354" s="855" t="s">
        <v>656</v>
      </c>
      <c r="C354" s="874" t="s">
        <v>1119</v>
      </c>
      <c r="D354" s="910" t="s">
        <v>658</v>
      </c>
      <c r="E354" s="875">
        <v>15</v>
      </c>
      <c r="F354" s="859">
        <v>7440</v>
      </c>
      <c r="G354" s="859">
        <v>0</v>
      </c>
      <c r="H354" s="859">
        <v>0</v>
      </c>
      <c r="I354" s="859">
        <v>0</v>
      </c>
      <c r="J354" s="859">
        <v>1042</v>
      </c>
      <c r="K354" s="859">
        <v>0</v>
      </c>
      <c r="L354" s="859">
        <v>0</v>
      </c>
      <c r="M354" s="859">
        <v>0</v>
      </c>
      <c r="N354" s="858">
        <f t="shared" si="50"/>
        <v>6398</v>
      </c>
      <c r="O354" s="920"/>
      <c r="P354" s="920"/>
      <c r="Q354" s="920"/>
    </row>
    <row r="355" spans="1:17" s="834" customFormat="1" ht="18.75" customHeight="1">
      <c r="A355" s="854">
        <v>15100100</v>
      </c>
      <c r="B355" s="855" t="s">
        <v>681</v>
      </c>
      <c r="C355" s="883" t="s">
        <v>1119</v>
      </c>
      <c r="D355" s="910" t="s">
        <v>1341</v>
      </c>
      <c r="E355" s="878">
        <v>15</v>
      </c>
      <c r="F355" s="859">
        <v>6934</v>
      </c>
      <c r="G355" s="859">
        <v>0</v>
      </c>
      <c r="H355" s="859">
        <v>0</v>
      </c>
      <c r="I355" s="859">
        <v>0</v>
      </c>
      <c r="J355" s="859">
        <v>934</v>
      </c>
      <c r="K355" s="859">
        <v>0</v>
      </c>
      <c r="L355" s="859">
        <v>0</v>
      </c>
      <c r="M355" s="859">
        <v>0</v>
      </c>
      <c r="N355" s="858">
        <f t="shared" si="50"/>
        <v>6000</v>
      </c>
      <c r="O355" s="920"/>
      <c r="P355" s="920"/>
      <c r="Q355" s="920"/>
    </row>
    <row r="356" spans="1:17" s="834" customFormat="1" ht="18.75" customHeight="1">
      <c r="A356" s="854">
        <v>89</v>
      </c>
      <c r="B356" s="855" t="s">
        <v>1378</v>
      </c>
      <c r="C356" s="883" t="s">
        <v>1121</v>
      </c>
      <c r="D356" s="910" t="s">
        <v>406</v>
      </c>
      <c r="E356" s="878">
        <v>15</v>
      </c>
      <c r="F356" s="859">
        <f>EVENTUAL!F276</f>
        <v>1923</v>
      </c>
      <c r="G356" s="859">
        <f>EVENTUAL!G276</f>
        <v>0</v>
      </c>
      <c r="H356" s="859">
        <f>EVENTUAL!H276</f>
        <v>0</v>
      </c>
      <c r="I356" s="859">
        <f>EVENTUAL!I276</f>
        <v>0</v>
      </c>
      <c r="J356" s="859">
        <f>EVENTUAL!J276</f>
        <v>0</v>
      </c>
      <c r="K356" s="859">
        <f>EVENTUAL!K276</f>
        <v>77</v>
      </c>
      <c r="L356" s="859">
        <f>EVENTUAL!L276</f>
        <v>0</v>
      </c>
      <c r="M356" s="859">
        <v>0</v>
      </c>
      <c r="N356" s="858">
        <f t="shared" si="50"/>
        <v>2000</v>
      </c>
      <c r="O356" s="920"/>
      <c r="P356" s="920"/>
      <c r="Q356" s="920"/>
    </row>
    <row r="357" spans="1:17" s="834" customFormat="1" ht="18.75" customHeight="1">
      <c r="A357" s="854">
        <v>224</v>
      </c>
      <c r="B357" s="855" t="s">
        <v>789</v>
      </c>
      <c r="C357" s="874" t="s">
        <v>1121</v>
      </c>
      <c r="D357" s="910" t="s">
        <v>406</v>
      </c>
      <c r="E357" s="875">
        <v>15</v>
      </c>
      <c r="F357" s="859">
        <f>EVENTUAL!F277</f>
        <v>3109</v>
      </c>
      <c r="G357" s="859">
        <f>EVENTUAL!G277</f>
        <v>0</v>
      </c>
      <c r="H357" s="859">
        <f>EVENTUAL!H277</f>
        <v>0</v>
      </c>
      <c r="I357" s="859">
        <f>EVENTUAL!I277</f>
        <v>0</v>
      </c>
      <c r="J357" s="859">
        <f>EVENTUAL!J277</f>
        <v>109</v>
      </c>
      <c r="K357" s="859">
        <f>EVENTUAL!K277</f>
        <v>0</v>
      </c>
      <c r="L357" s="859">
        <f>EVENTUAL!L277</f>
        <v>0</v>
      </c>
      <c r="M357" s="859">
        <v>0</v>
      </c>
      <c r="N357" s="858">
        <f t="shared" si="50"/>
        <v>3000</v>
      </c>
      <c r="O357" s="920"/>
      <c r="P357" s="920"/>
      <c r="Q357" s="920"/>
    </row>
    <row r="358" spans="1:17" s="834" customFormat="1" ht="18.75" customHeight="1">
      <c r="A358" s="854">
        <v>247</v>
      </c>
      <c r="B358" s="855" t="s">
        <v>852</v>
      </c>
      <c r="C358" s="874" t="s">
        <v>1121</v>
      </c>
      <c r="D358" s="910" t="s">
        <v>854</v>
      </c>
      <c r="E358" s="875">
        <v>15</v>
      </c>
      <c r="F358" s="859">
        <f>EVENTUAL!F278</f>
        <v>5344</v>
      </c>
      <c r="G358" s="859">
        <f>EVENTUAL!G278</f>
        <v>0</v>
      </c>
      <c r="H358" s="859">
        <f>EVENTUAL!H278</f>
        <v>0</v>
      </c>
      <c r="I358" s="859">
        <f>EVENTUAL!I278</f>
        <v>0</v>
      </c>
      <c r="J358" s="859">
        <f>EVENTUAL!J278</f>
        <v>594</v>
      </c>
      <c r="K358" s="859">
        <f>EVENTUAL!K278</f>
        <v>0</v>
      </c>
      <c r="L358" s="859">
        <f>EVENTUAL!L278</f>
        <v>600</v>
      </c>
      <c r="M358" s="859">
        <v>0</v>
      </c>
      <c r="N358" s="858">
        <f t="shared" si="50"/>
        <v>4150</v>
      </c>
      <c r="O358" s="920"/>
      <c r="P358" s="920"/>
      <c r="Q358" s="920"/>
    </row>
    <row r="359" spans="1:17" s="834" customFormat="1" ht="18.75" customHeight="1">
      <c r="A359" s="854">
        <v>268</v>
      </c>
      <c r="B359" s="855" t="s">
        <v>922</v>
      </c>
      <c r="C359" s="874" t="s">
        <v>1121</v>
      </c>
      <c r="D359" s="910" t="s">
        <v>972</v>
      </c>
      <c r="E359" s="875">
        <v>15</v>
      </c>
      <c r="F359" s="859">
        <f>EVENTUAL!F279</f>
        <v>3446</v>
      </c>
      <c r="G359" s="859">
        <f>EVENTUAL!G279</f>
        <v>0</v>
      </c>
      <c r="H359" s="859">
        <f>EVENTUAL!H279</f>
        <v>0</v>
      </c>
      <c r="I359" s="859">
        <f>EVENTUAL!I279</f>
        <v>0</v>
      </c>
      <c r="J359" s="859">
        <f>EVENTUAL!J279</f>
        <v>146</v>
      </c>
      <c r="K359" s="859">
        <f>EVENTUAL!K279</f>
        <v>0</v>
      </c>
      <c r="L359" s="859">
        <f>EVENTUAL!L279</f>
        <v>0</v>
      </c>
      <c r="M359" s="859">
        <v>0</v>
      </c>
      <c r="N359" s="858">
        <f t="shared" si="50"/>
        <v>3300</v>
      </c>
      <c r="O359" s="920"/>
      <c r="P359" s="920"/>
      <c r="Q359" s="920"/>
    </row>
    <row r="360" spans="1:17" s="842" customFormat="1" ht="18.75" customHeight="1">
      <c r="A360" s="854">
        <v>289</v>
      </c>
      <c r="B360" s="855" t="s">
        <v>961</v>
      </c>
      <c r="C360" s="874" t="s">
        <v>1121</v>
      </c>
      <c r="D360" s="874" t="s">
        <v>54</v>
      </c>
      <c r="E360" s="875">
        <v>15</v>
      </c>
      <c r="F360" s="859">
        <f>EVENTUAL!F280</f>
        <v>3109</v>
      </c>
      <c r="G360" s="859">
        <f>EVENTUAL!G280</f>
        <v>0</v>
      </c>
      <c r="H360" s="859">
        <f>EVENTUAL!H280</f>
        <v>0</v>
      </c>
      <c r="I360" s="859">
        <f>EVENTUAL!I280</f>
        <v>0</v>
      </c>
      <c r="J360" s="859">
        <f>EVENTUAL!J280</f>
        <v>109</v>
      </c>
      <c r="K360" s="859">
        <f>EVENTUAL!K280</f>
        <v>0</v>
      </c>
      <c r="L360" s="859">
        <f>EVENTUAL!L280</f>
        <v>0</v>
      </c>
      <c r="M360" s="859">
        <v>0</v>
      </c>
      <c r="N360" s="858">
        <f t="shared" si="50"/>
        <v>3000</v>
      </c>
      <c r="O360" s="920"/>
      <c r="P360" s="920"/>
      <c r="Q360" s="920"/>
    </row>
    <row r="361" spans="1:17" s="834" customFormat="1" ht="18.75" customHeight="1">
      <c r="A361" s="854">
        <v>334</v>
      </c>
      <c r="B361" s="855" t="s">
        <v>1158</v>
      </c>
      <c r="C361" s="874" t="s">
        <v>1121</v>
      </c>
      <c r="D361" s="910" t="s">
        <v>1160</v>
      </c>
      <c r="E361" s="857">
        <v>15</v>
      </c>
      <c r="F361" s="859">
        <f>EVENTUAL!F281</f>
        <v>3109</v>
      </c>
      <c r="G361" s="859">
        <f>EVENTUAL!G281</f>
        <v>0</v>
      </c>
      <c r="H361" s="859">
        <f>EVENTUAL!H281</f>
        <v>0</v>
      </c>
      <c r="I361" s="859">
        <f>EVENTUAL!I281</f>
        <v>0</v>
      </c>
      <c r="J361" s="859">
        <f>EVENTUAL!J281</f>
        <v>109</v>
      </c>
      <c r="K361" s="859">
        <f>EVENTUAL!K281</f>
        <v>0</v>
      </c>
      <c r="L361" s="859">
        <f>EVENTUAL!L281</f>
        <v>0</v>
      </c>
      <c r="M361" s="859">
        <v>0</v>
      </c>
      <c r="N361" s="858">
        <f t="shared" si="50"/>
        <v>3000</v>
      </c>
      <c r="O361" s="920"/>
      <c r="P361" s="920"/>
      <c r="Q361" s="920"/>
    </row>
    <row r="362" spans="1:17" s="834" customFormat="1" ht="18.75" customHeight="1">
      <c r="A362" s="860" t="s">
        <v>70</v>
      </c>
      <c r="B362" s="902"/>
      <c r="C362" s="862"/>
      <c r="D362" s="862"/>
      <c r="E362" s="863"/>
      <c r="F362" s="877">
        <f aca="true" t="shared" si="51" ref="F362:N362">SUM(F353:F361)</f>
        <v>41348</v>
      </c>
      <c r="G362" s="877">
        <f t="shared" si="51"/>
        <v>0</v>
      </c>
      <c r="H362" s="877">
        <f t="shared" si="51"/>
        <v>0</v>
      </c>
      <c r="I362" s="877">
        <f t="shared" si="51"/>
        <v>0</v>
      </c>
      <c r="J362" s="877">
        <f t="shared" si="51"/>
        <v>3977</v>
      </c>
      <c r="K362" s="877">
        <f t="shared" si="51"/>
        <v>77</v>
      </c>
      <c r="L362" s="877">
        <f t="shared" si="51"/>
        <v>600</v>
      </c>
      <c r="M362" s="877">
        <f t="shared" si="51"/>
        <v>0</v>
      </c>
      <c r="N362" s="877">
        <f t="shared" si="51"/>
        <v>36848</v>
      </c>
      <c r="O362" s="922">
        <f>SUM(N353:N355)</f>
        <v>18398</v>
      </c>
      <c r="P362" s="922">
        <f>SUM(N356:N361)</f>
        <v>18450</v>
      </c>
      <c r="Q362" s="920"/>
    </row>
    <row r="363" spans="1:17" s="834" customFormat="1" ht="18.75" customHeight="1">
      <c r="A363" s="849"/>
      <c r="B363" s="850"/>
      <c r="C363" s="851" t="s">
        <v>828</v>
      </c>
      <c r="D363" s="909"/>
      <c r="E363" s="852"/>
      <c r="F363" s="853"/>
      <c r="G363" s="853"/>
      <c r="H363" s="853"/>
      <c r="I363" s="853"/>
      <c r="J363" s="853"/>
      <c r="K363" s="853"/>
      <c r="L363" s="853"/>
      <c r="M363" s="853"/>
      <c r="N363" s="853"/>
      <c r="O363" s="920"/>
      <c r="P363" s="920"/>
      <c r="Q363" s="920"/>
    </row>
    <row r="364" spans="1:17" s="834" customFormat="1" ht="18.75" customHeight="1">
      <c r="A364" s="854">
        <v>910001</v>
      </c>
      <c r="B364" s="855" t="s">
        <v>683</v>
      </c>
      <c r="C364" s="883" t="s">
        <v>1119</v>
      </c>
      <c r="D364" s="910" t="s">
        <v>684</v>
      </c>
      <c r="E364" s="878">
        <v>15</v>
      </c>
      <c r="F364" s="859">
        <f>'BASE Y CONFIANZA'!F430</f>
        <v>8205</v>
      </c>
      <c r="G364" s="859">
        <f>'BASE Y CONFIANZA'!G430</f>
        <v>0</v>
      </c>
      <c r="H364" s="859">
        <f>'BASE Y CONFIANZA'!H430</f>
        <v>0</v>
      </c>
      <c r="I364" s="859">
        <f>'BASE Y CONFIANZA'!I430</f>
        <v>0</v>
      </c>
      <c r="J364" s="859">
        <f>'BASE Y CONFIANZA'!J430</f>
        <v>1205</v>
      </c>
      <c r="K364" s="859">
        <f>'BASE Y CONFIANZA'!K430</f>
        <v>0</v>
      </c>
      <c r="L364" s="859">
        <f>'BASE Y CONFIANZA'!L430</f>
        <v>0</v>
      </c>
      <c r="M364" s="859">
        <f>'BASE Y CONFIANZA'!M430</f>
        <v>0</v>
      </c>
      <c r="N364" s="858">
        <f>F364+G364+H364+I364-J364+K364-L364-M364</f>
        <v>7000</v>
      </c>
      <c r="O364" s="920"/>
      <c r="P364" s="920"/>
      <c r="Q364" s="920"/>
    </row>
    <row r="365" spans="1:17" s="834" customFormat="1" ht="18.75" customHeight="1">
      <c r="A365" s="854">
        <v>6300201</v>
      </c>
      <c r="B365" s="855" t="s">
        <v>159</v>
      </c>
      <c r="C365" s="856" t="s">
        <v>1120</v>
      </c>
      <c r="D365" s="910" t="s">
        <v>535</v>
      </c>
      <c r="E365" s="857">
        <v>15</v>
      </c>
      <c r="F365" s="859">
        <f>'BASE Y CONFIANZA'!F431</f>
        <v>4870</v>
      </c>
      <c r="G365" s="859">
        <f>'BASE Y CONFIANZA'!G431</f>
        <v>0</v>
      </c>
      <c r="H365" s="859">
        <f>'BASE Y CONFIANZA'!H431</f>
        <v>0</v>
      </c>
      <c r="I365" s="859">
        <f>'BASE Y CONFIANZA'!I431</f>
        <v>0</v>
      </c>
      <c r="J365" s="859">
        <f>'BASE Y CONFIANZA'!J431</f>
        <v>500</v>
      </c>
      <c r="K365" s="859">
        <f>'BASE Y CONFIANZA'!K431</f>
        <v>0</v>
      </c>
      <c r="L365" s="859">
        <f>'BASE Y CONFIANZA'!L431</f>
        <v>0</v>
      </c>
      <c r="M365" s="858">
        <v>0</v>
      </c>
      <c r="N365" s="858">
        <f>F365+G365+H365+I365-J365+K365-L365-M365</f>
        <v>4370</v>
      </c>
      <c r="O365" s="920"/>
      <c r="P365" s="920"/>
      <c r="Q365" s="920"/>
    </row>
    <row r="366" spans="1:17" s="834" customFormat="1" ht="18.75" customHeight="1">
      <c r="A366" s="860" t="s">
        <v>70</v>
      </c>
      <c r="B366" s="902"/>
      <c r="C366" s="862"/>
      <c r="D366" s="862"/>
      <c r="E366" s="863"/>
      <c r="F366" s="877">
        <f>SUM(F364:F365)</f>
        <v>13075</v>
      </c>
      <c r="G366" s="877">
        <f aca="true" t="shared" si="52" ref="G366:N366">SUM(G364:G365)</f>
        <v>0</v>
      </c>
      <c r="H366" s="877">
        <f t="shared" si="52"/>
        <v>0</v>
      </c>
      <c r="I366" s="877">
        <f t="shared" si="52"/>
        <v>0</v>
      </c>
      <c r="J366" s="877">
        <f t="shared" si="52"/>
        <v>1705</v>
      </c>
      <c r="K366" s="877">
        <f t="shared" si="52"/>
        <v>0</v>
      </c>
      <c r="L366" s="877">
        <f t="shared" si="52"/>
        <v>0</v>
      </c>
      <c r="M366" s="877">
        <f t="shared" si="52"/>
        <v>0</v>
      </c>
      <c r="N366" s="877">
        <f t="shared" si="52"/>
        <v>11370</v>
      </c>
      <c r="O366" s="922">
        <f>N364+N365</f>
        <v>11370</v>
      </c>
      <c r="P366" s="920"/>
      <c r="Q366" s="920"/>
    </row>
    <row r="367" spans="1:17" s="834" customFormat="1" ht="18.75" customHeight="1">
      <c r="A367" s="849"/>
      <c r="B367" s="850"/>
      <c r="C367" s="851" t="s">
        <v>782</v>
      </c>
      <c r="D367" s="909"/>
      <c r="E367" s="852"/>
      <c r="F367" s="853"/>
      <c r="G367" s="853"/>
      <c r="H367" s="853"/>
      <c r="I367" s="853"/>
      <c r="J367" s="853"/>
      <c r="K367" s="853"/>
      <c r="L367" s="853"/>
      <c r="M367" s="853"/>
      <c r="N367" s="853"/>
      <c r="O367" s="920"/>
      <c r="P367" s="920"/>
      <c r="Q367" s="920"/>
    </row>
    <row r="368" spans="1:17" s="834" customFormat="1" ht="18.75" customHeight="1">
      <c r="A368" s="897">
        <v>1610001</v>
      </c>
      <c r="B368" s="898" t="s">
        <v>702</v>
      </c>
      <c r="C368" s="883" t="s">
        <v>1119</v>
      </c>
      <c r="D368" s="910" t="s">
        <v>703</v>
      </c>
      <c r="E368" s="875">
        <v>15</v>
      </c>
      <c r="F368" s="859">
        <f>'BASE Y CONFIANZA'!F434</f>
        <v>5382</v>
      </c>
      <c r="G368" s="859">
        <f>'BASE Y CONFIANZA'!G434</f>
        <v>0</v>
      </c>
      <c r="H368" s="859">
        <f>'BASE Y CONFIANZA'!H434</f>
        <v>0</v>
      </c>
      <c r="I368" s="859">
        <f>'BASE Y CONFIANZA'!I434</f>
        <v>0</v>
      </c>
      <c r="J368" s="859">
        <f>'BASE Y CONFIANZA'!J434</f>
        <v>602</v>
      </c>
      <c r="K368" s="859">
        <f>'BASE Y CONFIANZA'!K434</f>
        <v>0</v>
      </c>
      <c r="L368" s="859">
        <f>'BASE Y CONFIANZA'!L434</f>
        <v>0</v>
      </c>
      <c r="M368" s="859">
        <v>0</v>
      </c>
      <c r="N368" s="858">
        <f>F368+G368+H368+I368-J368+K368-L368-M368</f>
        <v>4780</v>
      </c>
      <c r="O368" s="920"/>
      <c r="P368" s="920"/>
      <c r="Q368" s="920"/>
    </row>
    <row r="369" spans="1:17" s="834" customFormat="1" ht="18.75" customHeight="1">
      <c r="A369" s="860" t="s">
        <v>70</v>
      </c>
      <c r="B369" s="902"/>
      <c r="C369" s="862"/>
      <c r="D369" s="862"/>
      <c r="E369" s="863"/>
      <c r="F369" s="877">
        <f aca="true" t="shared" si="53" ref="F369:N369">F368</f>
        <v>5382</v>
      </c>
      <c r="G369" s="877">
        <f t="shared" si="53"/>
        <v>0</v>
      </c>
      <c r="H369" s="877">
        <f t="shared" si="53"/>
        <v>0</v>
      </c>
      <c r="I369" s="877">
        <f t="shared" si="53"/>
        <v>0</v>
      </c>
      <c r="J369" s="877">
        <f t="shared" si="53"/>
        <v>602</v>
      </c>
      <c r="K369" s="877">
        <f t="shared" si="53"/>
        <v>0</v>
      </c>
      <c r="L369" s="877">
        <f t="shared" si="53"/>
        <v>0</v>
      </c>
      <c r="M369" s="877">
        <f t="shared" si="53"/>
        <v>0</v>
      </c>
      <c r="N369" s="877">
        <f t="shared" si="53"/>
        <v>4780</v>
      </c>
      <c r="O369" s="922">
        <f>N368</f>
        <v>4780</v>
      </c>
      <c r="P369" s="920"/>
      <c r="Q369" s="920"/>
    </row>
    <row r="370" spans="1:17" s="834" customFormat="1" ht="18.75" customHeight="1">
      <c r="A370" s="849"/>
      <c r="B370" s="850"/>
      <c r="C370" s="851" t="s">
        <v>225</v>
      </c>
      <c r="D370" s="909"/>
      <c r="E370" s="852"/>
      <c r="F370" s="853"/>
      <c r="G370" s="853"/>
      <c r="H370" s="853"/>
      <c r="I370" s="853"/>
      <c r="J370" s="853"/>
      <c r="K370" s="853"/>
      <c r="L370" s="853"/>
      <c r="M370" s="853"/>
      <c r="N370" s="853"/>
      <c r="O370" s="920"/>
      <c r="P370" s="920"/>
      <c r="Q370" s="920"/>
    </row>
    <row r="371" spans="1:17" s="834" customFormat="1" ht="18.75" customHeight="1">
      <c r="A371" s="854">
        <v>100002</v>
      </c>
      <c r="B371" s="855" t="s">
        <v>685</v>
      </c>
      <c r="C371" s="883" t="s">
        <v>1119</v>
      </c>
      <c r="D371" s="874" t="s">
        <v>418</v>
      </c>
      <c r="E371" s="875">
        <v>15</v>
      </c>
      <c r="F371" s="859">
        <v>8205</v>
      </c>
      <c r="G371" s="859">
        <v>0</v>
      </c>
      <c r="H371" s="859">
        <v>0</v>
      </c>
      <c r="I371" s="859">
        <v>0</v>
      </c>
      <c r="J371" s="859">
        <v>1205</v>
      </c>
      <c r="K371" s="859">
        <v>0</v>
      </c>
      <c r="L371" s="859">
        <v>0</v>
      </c>
      <c r="M371" s="859">
        <v>0</v>
      </c>
      <c r="N371" s="858">
        <f>F371+G371+H371+I371-J371+K371-L371-M371</f>
        <v>7000</v>
      </c>
      <c r="O371" s="920"/>
      <c r="P371" s="920"/>
      <c r="Q371" s="920"/>
    </row>
    <row r="372" spans="1:17" s="834" customFormat="1" ht="18.75" customHeight="1">
      <c r="A372" s="854">
        <v>77</v>
      </c>
      <c r="B372" s="855" t="s">
        <v>1362</v>
      </c>
      <c r="C372" s="883" t="s">
        <v>1121</v>
      </c>
      <c r="D372" s="874" t="s">
        <v>406</v>
      </c>
      <c r="E372" s="875">
        <v>15</v>
      </c>
      <c r="F372" s="859">
        <v>4420</v>
      </c>
      <c r="G372" s="859">
        <v>0</v>
      </c>
      <c r="H372" s="859">
        <v>0</v>
      </c>
      <c r="I372" s="859">
        <v>0</v>
      </c>
      <c r="J372" s="859">
        <v>420</v>
      </c>
      <c r="K372" s="859">
        <v>0</v>
      </c>
      <c r="L372" s="859">
        <v>0</v>
      </c>
      <c r="M372" s="859"/>
      <c r="N372" s="858">
        <f>F372+G372+H372+I372-J372+K372-L372-M372</f>
        <v>4000</v>
      </c>
      <c r="O372" s="920"/>
      <c r="P372" s="920"/>
      <c r="Q372" s="920"/>
    </row>
    <row r="373" spans="1:17" s="834" customFormat="1" ht="18.75" customHeight="1">
      <c r="A373" s="860" t="s">
        <v>70</v>
      </c>
      <c r="B373" s="861"/>
      <c r="C373" s="862"/>
      <c r="D373" s="862"/>
      <c r="E373" s="863"/>
      <c r="F373" s="877">
        <f>SUM(F371:F372)</f>
        <v>12625</v>
      </c>
      <c r="G373" s="877">
        <f aca="true" t="shared" si="54" ref="G373:N373">SUM(G371:G372)</f>
        <v>0</v>
      </c>
      <c r="H373" s="877">
        <f t="shared" si="54"/>
        <v>0</v>
      </c>
      <c r="I373" s="877">
        <f t="shared" si="54"/>
        <v>0</v>
      </c>
      <c r="J373" s="877">
        <f t="shared" si="54"/>
        <v>1625</v>
      </c>
      <c r="K373" s="877">
        <f t="shared" si="54"/>
        <v>0</v>
      </c>
      <c r="L373" s="877">
        <f t="shared" si="54"/>
        <v>0</v>
      </c>
      <c r="M373" s="877">
        <f t="shared" si="54"/>
        <v>0</v>
      </c>
      <c r="N373" s="877">
        <f t="shared" si="54"/>
        <v>11000</v>
      </c>
      <c r="O373" s="922">
        <f>N371</f>
        <v>7000</v>
      </c>
      <c r="P373" s="922">
        <f>N372</f>
        <v>4000</v>
      </c>
      <c r="Q373" s="920"/>
    </row>
    <row r="374" spans="1:17" s="834" customFormat="1" ht="18.75" customHeight="1">
      <c r="A374" s="849"/>
      <c r="B374" s="850"/>
      <c r="C374" s="851" t="s">
        <v>226</v>
      </c>
      <c r="D374" s="909"/>
      <c r="E374" s="852"/>
      <c r="F374" s="853"/>
      <c r="G374" s="853"/>
      <c r="H374" s="853"/>
      <c r="I374" s="853"/>
      <c r="J374" s="853"/>
      <c r="K374" s="853"/>
      <c r="L374" s="853"/>
      <c r="M374" s="853"/>
      <c r="N374" s="853"/>
      <c r="O374" s="920"/>
      <c r="P374" s="920"/>
      <c r="Q374" s="920"/>
    </row>
    <row r="375" spans="1:17" s="834" customFormat="1" ht="18.75" customHeight="1" hidden="1">
      <c r="A375" s="854">
        <v>1020003</v>
      </c>
      <c r="B375" s="855" t="s">
        <v>688</v>
      </c>
      <c r="C375" s="883" t="s">
        <v>1119</v>
      </c>
      <c r="D375" s="910" t="s">
        <v>689</v>
      </c>
      <c r="E375" s="875">
        <v>15</v>
      </c>
      <c r="F375" s="859">
        <v>0</v>
      </c>
      <c r="G375" s="859">
        <v>0</v>
      </c>
      <c r="H375" s="859">
        <v>0</v>
      </c>
      <c r="I375" s="859">
        <v>0</v>
      </c>
      <c r="J375" s="859">
        <v>0</v>
      </c>
      <c r="K375" s="859">
        <v>0</v>
      </c>
      <c r="L375" s="859">
        <v>0</v>
      </c>
      <c r="M375" s="859">
        <v>0</v>
      </c>
      <c r="N375" s="858">
        <f>F375+G375+H375+I375-J375+K375-L375-M375</f>
        <v>0</v>
      </c>
      <c r="O375" s="920"/>
      <c r="P375" s="920"/>
      <c r="Q375" s="920"/>
    </row>
    <row r="376" spans="1:17" s="834" customFormat="1" ht="18.75" customHeight="1">
      <c r="A376" s="854">
        <v>10100102</v>
      </c>
      <c r="B376" s="855" t="s">
        <v>565</v>
      </c>
      <c r="C376" s="874" t="s">
        <v>1120</v>
      </c>
      <c r="D376" s="910" t="s">
        <v>2</v>
      </c>
      <c r="E376" s="875">
        <v>15</v>
      </c>
      <c r="F376" s="859">
        <v>2691</v>
      </c>
      <c r="G376" s="859">
        <v>0</v>
      </c>
      <c r="H376" s="859">
        <v>0</v>
      </c>
      <c r="I376" s="859">
        <v>0</v>
      </c>
      <c r="J376" s="859">
        <v>43</v>
      </c>
      <c r="K376" s="859">
        <v>0</v>
      </c>
      <c r="L376" s="859">
        <v>0</v>
      </c>
      <c r="M376" s="859">
        <v>0</v>
      </c>
      <c r="N376" s="858">
        <f>F376+G376+H376+I376-J376+K376-L376-M376</f>
        <v>2648</v>
      </c>
      <c r="O376" s="920"/>
      <c r="P376" s="920"/>
      <c r="Q376" s="920"/>
    </row>
    <row r="377" spans="1:17" s="834" customFormat="1" ht="18.75" customHeight="1">
      <c r="A377" s="860" t="s">
        <v>70</v>
      </c>
      <c r="B377" s="861"/>
      <c r="C377" s="862"/>
      <c r="D377" s="862"/>
      <c r="E377" s="863"/>
      <c r="F377" s="877">
        <f>SUM(F375:F376)</f>
        <v>2691</v>
      </c>
      <c r="G377" s="877">
        <f aca="true" t="shared" si="55" ref="G377:N377">SUM(G375:G376)</f>
        <v>0</v>
      </c>
      <c r="H377" s="877">
        <f t="shared" si="55"/>
        <v>0</v>
      </c>
      <c r="I377" s="877">
        <f t="shared" si="55"/>
        <v>0</v>
      </c>
      <c r="J377" s="877">
        <f t="shared" si="55"/>
        <v>43</v>
      </c>
      <c r="K377" s="877">
        <f t="shared" si="55"/>
        <v>0</v>
      </c>
      <c r="L377" s="877">
        <f t="shared" si="55"/>
        <v>0</v>
      </c>
      <c r="M377" s="877">
        <f t="shared" si="55"/>
        <v>0</v>
      </c>
      <c r="N377" s="877">
        <f t="shared" si="55"/>
        <v>2648</v>
      </c>
      <c r="O377" s="922">
        <f>SUM(N375:N376)</f>
        <v>2648</v>
      </c>
      <c r="P377" s="920"/>
      <c r="Q377" s="920"/>
    </row>
    <row r="378" spans="1:17" s="834" customFormat="1" ht="18.75" customHeight="1">
      <c r="A378" s="849"/>
      <c r="B378" s="850"/>
      <c r="C378" s="851" t="s">
        <v>448</v>
      </c>
      <c r="D378" s="909"/>
      <c r="E378" s="852"/>
      <c r="F378" s="853"/>
      <c r="G378" s="853"/>
      <c r="H378" s="853"/>
      <c r="I378" s="853"/>
      <c r="J378" s="853"/>
      <c r="K378" s="853"/>
      <c r="L378" s="853"/>
      <c r="M378" s="853"/>
      <c r="N378" s="853"/>
      <c r="O378" s="920"/>
      <c r="P378" s="920"/>
      <c r="Q378" s="920"/>
    </row>
    <row r="379" spans="1:17" s="834" customFormat="1" ht="18.75" customHeight="1">
      <c r="A379" s="854">
        <v>1010003</v>
      </c>
      <c r="B379" s="855" t="s">
        <v>686</v>
      </c>
      <c r="C379" s="883" t="s">
        <v>1119</v>
      </c>
      <c r="D379" s="910" t="s">
        <v>687</v>
      </c>
      <c r="E379" s="875">
        <v>15</v>
      </c>
      <c r="F379" s="859">
        <v>5662</v>
      </c>
      <c r="G379" s="859">
        <v>0</v>
      </c>
      <c r="H379" s="859">
        <v>0</v>
      </c>
      <c r="I379" s="859">
        <v>0</v>
      </c>
      <c r="J379" s="859">
        <v>662</v>
      </c>
      <c r="K379" s="859">
        <v>0</v>
      </c>
      <c r="L379" s="859">
        <v>0</v>
      </c>
      <c r="M379" s="859">
        <v>0</v>
      </c>
      <c r="N379" s="858">
        <f>F379+G379+H379+I379-J379+K379-L379-M379</f>
        <v>5000</v>
      </c>
      <c r="O379" s="920"/>
      <c r="P379" s="920"/>
      <c r="Q379" s="920"/>
    </row>
    <row r="380" spans="1:17" s="835" customFormat="1" ht="18.75" customHeight="1">
      <c r="A380" s="860" t="s">
        <v>70</v>
      </c>
      <c r="B380" s="861"/>
      <c r="C380" s="862"/>
      <c r="D380" s="862"/>
      <c r="E380" s="863"/>
      <c r="F380" s="877">
        <f aca="true" t="shared" si="56" ref="F380:L380">SUM(F379:F379)</f>
        <v>5662</v>
      </c>
      <c r="G380" s="877">
        <f t="shared" si="56"/>
        <v>0</v>
      </c>
      <c r="H380" s="877">
        <f t="shared" si="56"/>
        <v>0</v>
      </c>
      <c r="I380" s="877">
        <f t="shared" si="56"/>
        <v>0</v>
      </c>
      <c r="J380" s="877">
        <f t="shared" si="56"/>
        <v>662</v>
      </c>
      <c r="K380" s="877">
        <f t="shared" si="56"/>
        <v>0</v>
      </c>
      <c r="L380" s="877">
        <f t="shared" si="56"/>
        <v>0</v>
      </c>
      <c r="M380" s="877">
        <f>SUM(M379:M379)</f>
        <v>0</v>
      </c>
      <c r="N380" s="877">
        <f>SUM(N379:N379)</f>
        <v>5000</v>
      </c>
      <c r="O380" s="956">
        <f>N379</f>
        <v>5000</v>
      </c>
      <c r="P380" s="956">
        <v>0</v>
      </c>
      <c r="Q380" s="955"/>
    </row>
    <row r="381" spans="1:17" s="834" customFormat="1" ht="18.75" customHeight="1">
      <c r="A381" s="849"/>
      <c r="B381" s="850"/>
      <c r="C381" s="851" t="s">
        <v>232</v>
      </c>
      <c r="D381" s="909"/>
      <c r="E381" s="852"/>
      <c r="F381" s="853"/>
      <c r="G381" s="853"/>
      <c r="H381" s="853"/>
      <c r="I381" s="853"/>
      <c r="J381" s="853"/>
      <c r="K381" s="853"/>
      <c r="L381" s="853"/>
      <c r="M381" s="853"/>
      <c r="N381" s="853"/>
      <c r="O381" s="920"/>
      <c r="P381" s="920"/>
      <c r="Q381" s="920"/>
    </row>
    <row r="382" spans="1:17" s="834" customFormat="1" ht="18.75" customHeight="1">
      <c r="A382" s="854">
        <v>110002</v>
      </c>
      <c r="B382" s="855" t="s">
        <v>690</v>
      </c>
      <c r="C382" s="883" t="s">
        <v>1119</v>
      </c>
      <c r="D382" s="874" t="s">
        <v>409</v>
      </c>
      <c r="E382" s="875">
        <v>15</v>
      </c>
      <c r="F382" s="859">
        <f>'BASE Y CONFIANZA'!F470</f>
        <v>8205</v>
      </c>
      <c r="G382" s="859">
        <f>'BASE Y CONFIANZA'!G470</f>
        <v>0</v>
      </c>
      <c r="H382" s="859">
        <f>'BASE Y CONFIANZA'!H470</f>
        <v>0</v>
      </c>
      <c r="I382" s="859">
        <f>'BASE Y CONFIANZA'!I470</f>
        <v>0</v>
      </c>
      <c r="J382" s="859">
        <f>'BASE Y CONFIANZA'!J470</f>
        <v>1205</v>
      </c>
      <c r="K382" s="859">
        <f>'BASE Y CONFIANZA'!K470</f>
        <v>0</v>
      </c>
      <c r="L382" s="859">
        <f>'BASE Y CONFIANZA'!L470</f>
        <v>0</v>
      </c>
      <c r="M382" s="859">
        <f>'BASE Y CONFIANZA'!M470</f>
        <v>0</v>
      </c>
      <c r="N382" s="858">
        <f>F382+G382+H382+I382-J382+K382-L382-M382</f>
        <v>7000</v>
      </c>
      <c r="O382" s="920"/>
      <c r="P382" s="920"/>
      <c r="Q382" s="920"/>
    </row>
    <row r="383" spans="1:17" s="834" customFormat="1" ht="18.75" customHeight="1">
      <c r="A383" s="854">
        <v>1101001</v>
      </c>
      <c r="B383" s="855" t="s">
        <v>691</v>
      </c>
      <c r="C383" s="883" t="s">
        <v>1119</v>
      </c>
      <c r="D383" s="874" t="s">
        <v>692</v>
      </c>
      <c r="E383" s="875">
        <v>15</v>
      </c>
      <c r="F383" s="859">
        <f>'BASE Y CONFIANZA'!F471</f>
        <v>6934</v>
      </c>
      <c r="G383" s="859">
        <f>'BASE Y CONFIANZA'!G471</f>
        <v>0</v>
      </c>
      <c r="H383" s="859">
        <f>'BASE Y CONFIANZA'!H471</f>
        <v>0</v>
      </c>
      <c r="I383" s="859">
        <f>'BASE Y CONFIANZA'!I471</f>
        <v>0</v>
      </c>
      <c r="J383" s="859">
        <f>'BASE Y CONFIANZA'!J471</f>
        <v>934</v>
      </c>
      <c r="K383" s="859">
        <f>'BASE Y CONFIANZA'!K471</f>
        <v>0</v>
      </c>
      <c r="L383" s="859">
        <f>'BASE Y CONFIANZA'!L471</f>
        <v>0</v>
      </c>
      <c r="M383" s="859">
        <v>0</v>
      </c>
      <c r="N383" s="858">
        <f>F383+G383+H383+I383-J383+K383-L383-M383</f>
        <v>6000</v>
      </c>
      <c r="O383" s="920"/>
      <c r="P383" s="920"/>
      <c r="Q383" s="920"/>
    </row>
    <row r="384" spans="1:17" s="834" customFormat="1" ht="18.75" customHeight="1">
      <c r="A384" s="854">
        <v>3130104</v>
      </c>
      <c r="B384" s="855" t="s">
        <v>108</v>
      </c>
      <c r="C384" s="874" t="s">
        <v>1120</v>
      </c>
      <c r="D384" s="874" t="s">
        <v>54</v>
      </c>
      <c r="E384" s="875">
        <v>15</v>
      </c>
      <c r="F384" s="859">
        <f>'BASE Y CONFIANZA'!F472</f>
        <v>4214</v>
      </c>
      <c r="G384" s="859">
        <f>'BASE Y CONFIANZA'!G472</f>
        <v>0</v>
      </c>
      <c r="H384" s="859">
        <f>'BASE Y CONFIANZA'!H472</f>
        <v>0</v>
      </c>
      <c r="I384" s="859">
        <f>'BASE Y CONFIANZA'!I472</f>
        <v>0</v>
      </c>
      <c r="J384" s="859">
        <f>'BASE Y CONFIANZA'!J472</f>
        <v>383</v>
      </c>
      <c r="K384" s="859">
        <f>'BASE Y CONFIANZA'!K472</f>
        <v>0</v>
      </c>
      <c r="L384" s="859">
        <f>'BASE Y CONFIANZA'!L472</f>
        <v>0</v>
      </c>
      <c r="M384" s="859">
        <v>0</v>
      </c>
      <c r="N384" s="858">
        <f>F384+G384+H384+I384-J384+K384-L384-M384</f>
        <v>3831</v>
      </c>
      <c r="O384" s="920"/>
      <c r="P384" s="920"/>
      <c r="Q384" s="920"/>
    </row>
    <row r="385" spans="1:17" s="834" customFormat="1" ht="18.75" customHeight="1">
      <c r="A385" s="854">
        <v>227</v>
      </c>
      <c r="B385" s="855" t="s">
        <v>795</v>
      </c>
      <c r="C385" s="874" t="s">
        <v>1121</v>
      </c>
      <c r="D385" s="910" t="s">
        <v>449</v>
      </c>
      <c r="E385" s="875">
        <v>15</v>
      </c>
      <c r="F385" s="859">
        <v>4420</v>
      </c>
      <c r="G385" s="859">
        <v>0</v>
      </c>
      <c r="H385" s="859">
        <v>0</v>
      </c>
      <c r="I385" s="859">
        <v>0</v>
      </c>
      <c r="J385" s="859">
        <v>420</v>
      </c>
      <c r="K385" s="859">
        <v>0</v>
      </c>
      <c r="L385" s="859">
        <v>0</v>
      </c>
      <c r="M385" s="859">
        <v>0</v>
      </c>
      <c r="N385" s="858">
        <f>F385+G385+H385+I385-J385+K385-L385-M385</f>
        <v>4000</v>
      </c>
      <c r="O385" s="920"/>
      <c r="P385" s="920"/>
      <c r="Q385" s="920"/>
    </row>
    <row r="386" spans="1:17" s="834" customFormat="1" ht="18.75" customHeight="1">
      <c r="A386" s="854">
        <v>258</v>
      </c>
      <c r="B386" s="855" t="s">
        <v>883</v>
      </c>
      <c r="C386" s="874" t="s">
        <v>1121</v>
      </c>
      <c r="D386" s="910" t="s">
        <v>54</v>
      </c>
      <c r="E386" s="875">
        <v>15</v>
      </c>
      <c r="F386" s="859">
        <v>3109</v>
      </c>
      <c r="G386" s="859">
        <v>0</v>
      </c>
      <c r="H386" s="859">
        <v>0</v>
      </c>
      <c r="I386" s="859">
        <v>0</v>
      </c>
      <c r="J386" s="859">
        <v>109</v>
      </c>
      <c r="K386" s="859">
        <v>0</v>
      </c>
      <c r="L386" s="859">
        <v>0</v>
      </c>
      <c r="M386" s="859">
        <v>0</v>
      </c>
      <c r="N386" s="858">
        <f>F386+G386+H386+I386-J386+K386-L386-M386</f>
        <v>3000</v>
      </c>
      <c r="O386" s="920"/>
      <c r="P386" s="920"/>
      <c r="Q386" s="920"/>
    </row>
    <row r="387" spans="1:17" s="834" customFormat="1" ht="18.75" customHeight="1">
      <c r="A387" s="887" t="s">
        <v>70</v>
      </c>
      <c r="B387" s="893"/>
      <c r="C387" s="899"/>
      <c r="D387" s="899"/>
      <c r="E387" s="900"/>
      <c r="F387" s="892">
        <f>SUM(F382:F386)</f>
        <v>26882</v>
      </c>
      <c r="G387" s="892">
        <f aca="true" t="shared" si="57" ref="G387:N387">SUM(G382:G386)</f>
        <v>0</v>
      </c>
      <c r="H387" s="892">
        <f t="shared" si="57"/>
        <v>0</v>
      </c>
      <c r="I387" s="892">
        <f t="shared" si="57"/>
        <v>0</v>
      </c>
      <c r="J387" s="892">
        <f t="shared" si="57"/>
        <v>3051</v>
      </c>
      <c r="K387" s="892">
        <f t="shared" si="57"/>
        <v>0</v>
      </c>
      <c r="L387" s="892">
        <f t="shared" si="57"/>
        <v>0</v>
      </c>
      <c r="M387" s="892">
        <f t="shared" si="57"/>
        <v>0</v>
      </c>
      <c r="N387" s="892">
        <f t="shared" si="57"/>
        <v>23831</v>
      </c>
      <c r="O387" s="922">
        <f>SUM(N382:N384)</f>
        <v>16831</v>
      </c>
      <c r="P387" s="922">
        <f>SUM(N385:N386)</f>
        <v>7000</v>
      </c>
      <c r="Q387" s="920"/>
    </row>
    <row r="388" spans="1:17" s="834" customFormat="1" ht="18.75" customHeight="1">
      <c r="A388" s="849"/>
      <c r="B388" s="903" t="s">
        <v>233</v>
      </c>
      <c r="C388" s="851" t="s">
        <v>233</v>
      </c>
      <c r="D388" s="909"/>
      <c r="E388" s="852"/>
      <c r="F388" s="853"/>
      <c r="G388" s="853"/>
      <c r="H388" s="853"/>
      <c r="I388" s="853"/>
      <c r="J388" s="853"/>
      <c r="K388" s="853"/>
      <c r="L388" s="853"/>
      <c r="M388" s="853"/>
      <c r="N388" s="853"/>
      <c r="O388" s="920"/>
      <c r="P388" s="920"/>
      <c r="Q388" s="920"/>
    </row>
    <row r="389" spans="1:17" s="834" customFormat="1" ht="18.75" customHeight="1">
      <c r="A389" s="854">
        <v>8100204</v>
      </c>
      <c r="B389" s="855" t="s">
        <v>213</v>
      </c>
      <c r="C389" s="874" t="s">
        <v>1120</v>
      </c>
      <c r="D389" s="874" t="s">
        <v>10</v>
      </c>
      <c r="E389" s="875">
        <v>15</v>
      </c>
      <c r="F389" s="859">
        <f>'BASE Y CONFIANZA'!F475</f>
        <v>3354</v>
      </c>
      <c r="G389" s="859">
        <f>'BASE Y CONFIANZA'!G475</f>
        <v>1000</v>
      </c>
      <c r="H389" s="859">
        <f>'BASE Y CONFIANZA'!H475</f>
        <v>0</v>
      </c>
      <c r="I389" s="859">
        <f>'BASE Y CONFIANZA'!I475</f>
        <v>0</v>
      </c>
      <c r="J389" s="859">
        <f>'BASE Y CONFIANZA'!J475</f>
        <v>136</v>
      </c>
      <c r="K389" s="859">
        <f>'BASE Y CONFIANZA'!K475</f>
        <v>0</v>
      </c>
      <c r="L389" s="859">
        <f>'BASE Y CONFIANZA'!L475</f>
        <v>0</v>
      </c>
      <c r="M389" s="859">
        <f>'BASE Y CONFIANZA'!M475</f>
        <v>0</v>
      </c>
      <c r="N389" s="859">
        <f>'BASE Y CONFIANZA'!N475</f>
        <v>4218</v>
      </c>
      <c r="O389" s="920"/>
      <c r="P389" s="920"/>
      <c r="Q389" s="920"/>
    </row>
    <row r="390" spans="1:17" s="834" customFormat="1" ht="18.75" customHeight="1">
      <c r="A390" s="854">
        <v>11100206</v>
      </c>
      <c r="B390" s="855" t="s">
        <v>458</v>
      </c>
      <c r="C390" s="874" t="s">
        <v>1120</v>
      </c>
      <c r="D390" s="874" t="s">
        <v>10</v>
      </c>
      <c r="E390" s="875">
        <v>15</v>
      </c>
      <c r="F390" s="859">
        <f>'BASE Y CONFIANZA'!F476</f>
        <v>2621</v>
      </c>
      <c r="G390" s="859">
        <f>'BASE Y CONFIANZA'!G476</f>
        <v>1000</v>
      </c>
      <c r="H390" s="859">
        <f>'BASE Y CONFIANZA'!H476</f>
        <v>0</v>
      </c>
      <c r="I390" s="859">
        <f>'BASE Y CONFIANZA'!I476</f>
        <v>0</v>
      </c>
      <c r="J390" s="859">
        <f>'BASE Y CONFIANZA'!J476</f>
        <v>21</v>
      </c>
      <c r="K390" s="859">
        <f>'BASE Y CONFIANZA'!K476</f>
        <v>0</v>
      </c>
      <c r="L390" s="859">
        <f>'BASE Y CONFIANZA'!L476</f>
        <v>0</v>
      </c>
      <c r="M390" s="859">
        <f>'BASE Y CONFIANZA'!M476</f>
        <v>0</v>
      </c>
      <c r="N390" s="859">
        <f>'BASE Y CONFIANZA'!N476</f>
        <v>3600</v>
      </c>
      <c r="O390" s="920"/>
      <c r="P390" s="920"/>
      <c r="Q390" s="920"/>
    </row>
    <row r="391" spans="1:17" s="834" customFormat="1" ht="18.75" customHeight="1">
      <c r="A391" s="854">
        <v>11100207</v>
      </c>
      <c r="B391" s="855" t="s">
        <v>47</v>
      </c>
      <c r="C391" s="874" t="s">
        <v>1120</v>
      </c>
      <c r="D391" s="874" t="s">
        <v>11</v>
      </c>
      <c r="E391" s="875">
        <v>15</v>
      </c>
      <c r="F391" s="859">
        <f>'BASE Y CONFIANZA'!F477</f>
        <v>2509</v>
      </c>
      <c r="G391" s="859">
        <f>'BASE Y CONFIANZA'!G477</f>
        <v>0</v>
      </c>
      <c r="H391" s="859">
        <f>'BASE Y CONFIANZA'!H477</f>
        <v>0</v>
      </c>
      <c r="I391" s="859">
        <f>'BASE Y CONFIANZA'!I477</f>
        <v>0</v>
      </c>
      <c r="J391" s="859">
        <f>'BASE Y CONFIANZA'!J477</f>
        <v>9</v>
      </c>
      <c r="K391" s="859">
        <f>'BASE Y CONFIANZA'!K477</f>
        <v>0</v>
      </c>
      <c r="L391" s="859">
        <f>'BASE Y CONFIANZA'!L477</f>
        <v>0</v>
      </c>
      <c r="M391" s="859">
        <f>'BASE Y CONFIANZA'!M477</f>
        <v>0</v>
      </c>
      <c r="N391" s="859">
        <f>'BASE Y CONFIANZA'!N477</f>
        <v>2500</v>
      </c>
      <c r="O391" s="920"/>
      <c r="P391" s="920"/>
      <c r="Q391" s="920"/>
    </row>
    <row r="392" spans="1:17" s="834" customFormat="1" ht="18.75" customHeight="1">
      <c r="A392" s="854">
        <v>11100208</v>
      </c>
      <c r="B392" s="855" t="s">
        <v>238</v>
      </c>
      <c r="C392" s="874" t="s">
        <v>1120</v>
      </c>
      <c r="D392" s="874" t="s">
        <v>9</v>
      </c>
      <c r="E392" s="875">
        <v>15</v>
      </c>
      <c r="F392" s="859">
        <f>'BASE Y CONFIANZA'!F478</f>
        <v>2746</v>
      </c>
      <c r="G392" s="859">
        <f>'BASE Y CONFIANZA'!G478</f>
        <v>1000</v>
      </c>
      <c r="H392" s="859">
        <f>'BASE Y CONFIANZA'!H478</f>
        <v>0</v>
      </c>
      <c r="I392" s="859">
        <f>'BASE Y CONFIANZA'!I478</f>
        <v>0</v>
      </c>
      <c r="J392" s="859">
        <f>'BASE Y CONFIANZA'!J478</f>
        <v>49</v>
      </c>
      <c r="K392" s="859">
        <f>'BASE Y CONFIANZA'!K478</f>
        <v>0</v>
      </c>
      <c r="L392" s="859">
        <f>'BASE Y CONFIANZA'!L478</f>
        <v>0</v>
      </c>
      <c r="M392" s="859">
        <f>'BASE Y CONFIANZA'!M478</f>
        <v>0</v>
      </c>
      <c r="N392" s="859">
        <f>'BASE Y CONFIANZA'!N478</f>
        <v>3697</v>
      </c>
      <c r="O392" s="920"/>
      <c r="P392" s="920"/>
      <c r="Q392" s="920"/>
    </row>
    <row r="393" spans="1:17" s="834" customFormat="1" ht="18.75" customHeight="1">
      <c r="A393" s="854">
        <v>11100301</v>
      </c>
      <c r="B393" s="855" t="s">
        <v>242</v>
      </c>
      <c r="C393" s="874" t="s">
        <v>1120</v>
      </c>
      <c r="D393" s="874" t="s">
        <v>9</v>
      </c>
      <c r="E393" s="875">
        <v>15</v>
      </c>
      <c r="F393" s="859">
        <f>'BASE Y CONFIANZA'!F479</f>
        <v>2372</v>
      </c>
      <c r="G393" s="859">
        <f>'BASE Y CONFIANZA'!G479</f>
        <v>0</v>
      </c>
      <c r="H393" s="859">
        <f>'BASE Y CONFIANZA'!H479</f>
        <v>0</v>
      </c>
      <c r="I393" s="859">
        <f>'BASE Y CONFIANZA'!I479</f>
        <v>0</v>
      </c>
      <c r="J393" s="859">
        <f>'BASE Y CONFIANZA'!J479</f>
        <v>0</v>
      </c>
      <c r="K393" s="859">
        <f>'BASE Y CONFIANZA'!K479</f>
        <v>6</v>
      </c>
      <c r="L393" s="859">
        <f>'BASE Y CONFIANZA'!L479</f>
        <v>0</v>
      </c>
      <c r="M393" s="859">
        <f>'BASE Y CONFIANZA'!M479</f>
        <v>0</v>
      </c>
      <c r="N393" s="859">
        <f>'BASE Y CONFIANZA'!N479</f>
        <v>2378</v>
      </c>
      <c r="O393" s="920"/>
      <c r="P393" s="920"/>
      <c r="Q393" s="920"/>
    </row>
    <row r="394" spans="1:17" s="834" customFormat="1" ht="18.75" customHeight="1">
      <c r="A394" s="854">
        <v>11100306</v>
      </c>
      <c r="B394" s="855" t="s">
        <v>244</v>
      </c>
      <c r="C394" s="874" t="s">
        <v>1120</v>
      </c>
      <c r="D394" s="874" t="s">
        <v>9</v>
      </c>
      <c r="E394" s="875">
        <v>15</v>
      </c>
      <c r="F394" s="859">
        <f>'BASE Y CONFIANZA'!F480</f>
        <v>1993</v>
      </c>
      <c r="G394" s="859">
        <f>'BASE Y CONFIANZA'!G480</f>
        <v>1000</v>
      </c>
      <c r="H394" s="859">
        <f>'BASE Y CONFIANZA'!H480</f>
        <v>0</v>
      </c>
      <c r="I394" s="859">
        <f>'BASE Y CONFIANZA'!I480</f>
        <v>0</v>
      </c>
      <c r="J394" s="859">
        <f>'BASE Y CONFIANZA'!J480</f>
        <v>0</v>
      </c>
      <c r="K394" s="859">
        <f>'BASE Y CONFIANZA'!K480</f>
        <v>72</v>
      </c>
      <c r="L394" s="859">
        <f>'BASE Y CONFIANZA'!L480</f>
        <v>0</v>
      </c>
      <c r="M394" s="859">
        <f>'BASE Y CONFIANZA'!M480</f>
        <v>0</v>
      </c>
      <c r="N394" s="859">
        <f>'BASE Y CONFIANZA'!N480</f>
        <v>3065</v>
      </c>
      <c r="O394" s="920"/>
      <c r="P394" s="920"/>
      <c r="Q394" s="920"/>
    </row>
    <row r="395" spans="1:17" s="834" customFormat="1" ht="18.75" customHeight="1">
      <c r="A395" s="854">
        <v>11100307</v>
      </c>
      <c r="B395" s="855" t="s">
        <v>246</v>
      </c>
      <c r="C395" s="874" t="s">
        <v>1120</v>
      </c>
      <c r="D395" s="874" t="s">
        <v>11</v>
      </c>
      <c r="E395" s="875">
        <v>15</v>
      </c>
      <c r="F395" s="859">
        <f>'BASE Y CONFIANZA'!F481</f>
        <v>1837</v>
      </c>
      <c r="G395" s="859">
        <f>'BASE Y CONFIANZA'!G481</f>
        <v>0</v>
      </c>
      <c r="H395" s="859">
        <f>'BASE Y CONFIANZA'!H481</f>
        <v>0</v>
      </c>
      <c r="I395" s="859">
        <f>'BASE Y CONFIANZA'!I481</f>
        <v>0</v>
      </c>
      <c r="J395" s="859">
        <f>'BASE Y CONFIANZA'!J481</f>
        <v>0</v>
      </c>
      <c r="K395" s="859">
        <f>'BASE Y CONFIANZA'!K481</f>
        <v>82</v>
      </c>
      <c r="L395" s="859">
        <f>'BASE Y CONFIANZA'!L481</f>
        <v>0</v>
      </c>
      <c r="M395" s="859">
        <f>'BASE Y CONFIANZA'!M481</f>
        <v>0</v>
      </c>
      <c r="N395" s="859">
        <f>'BASE Y CONFIANZA'!N481</f>
        <v>1919</v>
      </c>
      <c r="O395" s="920"/>
      <c r="P395" s="920"/>
      <c r="Q395" s="920"/>
    </row>
    <row r="396" spans="1:17" s="834" customFormat="1" ht="18.75" customHeight="1">
      <c r="A396" s="854">
        <v>11100308</v>
      </c>
      <c r="B396" s="855" t="s">
        <v>248</v>
      </c>
      <c r="C396" s="874" t="s">
        <v>1120</v>
      </c>
      <c r="D396" s="874" t="s">
        <v>11</v>
      </c>
      <c r="E396" s="875">
        <v>15</v>
      </c>
      <c r="F396" s="859">
        <f>'BASE Y CONFIANZA'!F482</f>
        <v>1837</v>
      </c>
      <c r="G396" s="859">
        <f>'BASE Y CONFIANZA'!G482</f>
        <v>0</v>
      </c>
      <c r="H396" s="859">
        <f>'BASE Y CONFIANZA'!H482</f>
        <v>0</v>
      </c>
      <c r="I396" s="859">
        <f>'BASE Y CONFIANZA'!I482</f>
        <v>0</v>
      </c>
      <c r="J396" s="859">
        <f>'BASE Y CONFIANZA'!J482</f>
        <v>0</v>
      </c>
      <c r="K396" s="859">
        <f>'BASE Y CONFIANZA'!K482</f>
        <v>82</v>
      </c>
      <c r="L396" s="859">
        <f>'BASE Y CONFIANZA'!L482</f>
        <v>0</v>
      </c>
      <c r="M396" s="859">
        <f>'BASE Y CONFIANZA'!M482</f>
        <v>0</v>
      </c>
      <c r="N396" s="859">
        <f>'BASE Y CONFIANZA'!N482</f>
        <v>1919</v>
      </c>
      <c r="O396" s="920"/>
      <c r="P396" s="920"/>
      <c r="Q396" s="920"/>
    </row>
    <row r="397" spans="1:17" s="834" customFormat="1" ht="18.75" customHeight="1">
      <c r="A397" s="854">
        <v>11100310</v>
      </c>
      <c r="B397" s="855" t="s">
        <v>250</v>
      </c>
      <c r="C397" s="874" t="s">
        <v>1120</v>
      </c>
      <c r="D397" s="874" t="s">
        <v>10</v>
      </c>
      <c r="E397" s="875">
        <v>15</v>
      </c>
      <c r="F397" s="859">
        <f>'BASE Y CONFIANZA'!F483</f>
        <v>2113</v>
      </c>
      <c r="G397" s="859">
        <f>'BASE Y CONFIANZA'!G483</f>
        <v>0</v>
      </c>
      <c r="H397" s="859">
        <f>'BASE Y CONFIANZA'!H483</f>
        <v>0</v>
      </c>
      <c r="I397" s="859">
        <f>'BASE Y CONFIANZA'!I483</f>
        <v>0</v>
      </c>
      <c r="J397" s="859">
        <f>'BASE Y CONFIANZA'!J483</f>
        <v>0</v>
      </c>
      <c r="K397" s="859">
        <f>'BASE Y CONFIANZA'!K483</f>
        <v>63</v>
      </c>
      <c r="L397" s="859">
        <f>'BASE Y CONFIANZA'!L483</f>
        <v>0</v>
      </c>
      <c r="M397" s="859">
        <f>'BASE Y CONFIANZA'!M483</f>
        <v>0</v>
      </c>
      <c r="N397" s="859">
        <f>'BASE Y CONFIANZA'!N483</f>
        <v>2176</v>
      </c>
      <c r="O397" s="920"/>
      <c r="P397" s="920"/>
      <c r="Q397" s="920"/>
    </row>
    <row r="398" spans="1:17" s="834" customFormat="1" ht="18.75" customHeight="1">
      <c r="A398" s="854">
        <v>11100313</v>
      </c>
      <c r="B398" s="855" t="s">
        <v>252</v>
      </c>
      <c r="C398" s="874" t="s">
        <v>1120</v>
      </c>
      <c r="D398" s="874" t="s">
        <v>10</v>
      </c>
      <c r="E398" s="875">
        <v>15</v>
      </c>
      <c r="F398" s="859">
        <f>'BASE Y CONFIANZA'!F484</f>
        <v>2325</v>
      </c>
      <c r="G398" s="859">
        <f>'BASE Y CONFIANZA'!G484</f>
        <v>0</v>
      </c>
      <c r="H398" s="859">
        <f>'BASE Y CONFIANZA'!H484</f>
        <v>0</v>
      </c>
      <c r="I398" s="859">
        <f>'BASE Y CONFIANZA'!I484</f>
        <v>0</v>
      </c>
      <c r="J398" s="859">
        <f>'BASE Y CONFIANZA'!J484</f>
        <v>0</v>
      </c>
      <c r="K398" s="859">
        <f>'BASE Y CONFIANZA'!K484</f>
        <v>26</v>
      </c>
      <c r="L398" s="859">
        <f>'BASE Y CONFIANZA'!L484</f>
        <v>0</v>
      </c>
      <c r="M398" s="859">
        <f>'BASE Y CONFIANZA'!M484</f>
        <v>0</v>
      </c>
      <c r="N398" s="859">
        <f>'BASE Y CONFIANZA'!N484</f>
        <v>2351</v>
      </c>
      <c r="O398" s="920"/>
      <c r="P398" s="920"/>
      <c r="Q398" s="920"/>
    </row>
    <row r="399" spans="1:17" s="834" customFormat="1" ht="18.75" customHeight="1">
      <c r="A399" s="854">
        <v>11100314</v>
      </c>
      <c r="B399" s="855" t="s">
        <v>254</v>
      </c>
      <c r="C399" s="874" t="s">
        <v>1120</v>
      </c>
      <c r="D399" s="874" t="s">
        <v>10</v>
      </c>
      <c r="E399" s="875">
        <v>15</v>
      </c>
      <c r="F399" s="859">
        <f>'BASE Y CONFIANZA'!F496</f>
        <v>1837</v>
      </c>
      <c r="G399" s="859">
        <f>'BASE Y CONFIANZA'!G496</f>
        <v>0</v>
      </c>
      <c r="H399" s="859">
        <f>'BASE Y CONFIANZA'!H496</f>
        <v>0</v>
      </c>
      <c r="I399" s="859">
        <f>'BASE Y CONFIANZA'!I496</f>
        <v>0</v>
      </c>
      <c r="J399" s="859">
        <f>'BASE Y CONFIANZA'!J496</f>
        <v>0</v>
      </c>
      <c r="K399" s="859">
        <f>'BASE Y CONFIANZA'!K496</f>
        <v>82</v>
      </c>
      <c r="L399" s="859">
        <f>'BASE Y CONFIANZA'!L496</f>
        <v>0</v>
      </c>
      <c r="M399" s="859">
        <f>'BASE Y CONFIANZA'!M496</f>
        <v>0</v>
      </c>
      <c r="N399" s="859">
        <f>'BASE Y CONFIANZA'!N496</f>
        <v>1919</v>
      </c>
      <c r="O399" s="920"/>
      <c r="P399" s="920"/>
      <c r="Q399" s="920"/>
    </row>
    <row r="400" spans="1:17" s="834" customFormat="1" ht="18.75" customHeight="1">
      <c r="A400" s="854">
        <v>11100315</v>
      </c>
      <c r="B400" s="855" t="s">
        <v>256</v>
      </c>
      <c r="C400" s="874" t="s">
        <v>1120</v>
      </c>
      <c r="D400" s="874" t="s">
        <v>10</v>
      </c>
      <c r="E400" s="875">
        <v>15</v>
      </c>
      <c r="F400" s="859">
        <f>'BASE Y CONFIANZA'!F497</f>
        <v>1837</v>
      </c>
      <c r="G400" s="859">
        <f>'BASE Y CONFIANZA'!G497</f>
        <v>0</v>
      </c>
      <c r="H400" s="859">
        <f>'BASE Y CONFIANZA'!H497</f>
        <v>0</v>
      </c>
      <c r="I400" s="859">
        <f>'BASE Y CONFIANZA'!I497</f>
        <v>0</v>
      </c>
      <c r="J400" s="859">
        <f>'BASE Y CONFIANZA'!J497</f>
        <v>0</v>
      </c>
      <c r="K400" s="859">
        <f>'BASE Y CONFIANZA'!K497</f>
        <v>82</v>
      </c>
      <c r="L400" s="859">
        <f>'BASE Y CONFIANZA'!L497</f>
        <v>0</v>
      </c>
      <c r="M400" s="859">
        <f>'BASE Y CONFIANZA'!M497</f>
        <v>0</v>
      </c>
      <c r="N400" s="859">
        <f>'BASE Y CONFIANZA'!N497</f>
        <v>1919</v>
      </c>
      <c r="O400" s="920"/>
      <c r="P400" s="920"/>
      <c r="Q400" s="920"/>
    </row>
    <row r="401" spans="1:17" s="834" customFormat="1" ht="18.75" customHeight="1">
      <c r="A401" s="854">
        <v>11100317</v>
      </c>
      <c r="B401" s="855" t="s">
        <v>258</v>
      </c>
      <c r="C401" s="874" t="s">
        <v>1120</v>
      </c>
      <c r="D401" s="874" t="s">
        <v>10</v>
      </c>
      <c r="E401" s="875">
        <v>15</v>
      </c>
      <c r="F401" s="859">
        <f>'BASE Y CONFIANZA'!F498</f>
        <v>2031</v>
      </c>
      <c r="G401" s="859">
        <f>'BASE Y CONFIANZA'!G498</f>
        <v>1350</v>
      </c>
      <c r="H401" s="859">
        <f>'BASE Y CONFIANZA'!H498</f>
        <v>0</v>
      </c>
      <c r="I401" s="859">
        <f>'BASE Y CONFIANZA'!I498</f>
        <v>0</v>
      </c>
      <c r="J401" s="859">
        <f>'BASE Y CONFIANZA'!J498</f>
        <v>0</v>
      </c>
      <c r="K401" s="859">
        <f>'BASE Y CONFIANZA'!K498</f>
        <v>70</v>
      </c>
      <c r="L401" s="859">
        <f>'BASE Y CONFIANZA'!L498</f>
        <v>0</v>
      </c>
      <c r="M401" s="859">
        <f>'BASE Y CONFIANZA'!M498</f>
        <v>0</v>
      </c>
      <c r="N401" s="859">
        <f>'BASE Y CONFIANZA'!N498</f>
        <v>3451</v>
      </c>
      <c r="O401" s="920"/>
      <c r="P401" s="920"/>
      <c r="Q401" s="920"/>
    </row>
    <row r="402" spans="1:17" s="834" customFormat="1" ht="18.75" customHeight="1">
      <c r="A402" s="854">
        <v>11100318</v>
      </c>
      <c r="B402" s="855" t="s">
        <v>260</v>
      </c>
      <c r="C402" s="874" t="s">
        <v>1120</v>
      </c>
      <c r="D402" s="874" t="s">
        <v>10</v>
      </c>
      <c r="E402" s="875">
        <v>15</v>
      </c>
      <c r="F402" s="859">
        <f>'BASE Y CONFIANZA'!F499</f>
        <v>1837</v>
      </c>
      <c r="G402" s="859">
        <f>'BASE Y CONFIANZA'!G499</f>
        <v>0</v>
      </c>
      <c r="H402" s="859">
        <f>'BASE Y CONFIANZA'!H499</f>
        <v>0</v>
      </c>
      <c r="I402" s="859">
        <f>'BASE Y CONFIANZA'!I499</f>
        <v>0</v>
      </c>
      <c r="J402" s="859">
        <f>'BASE Y CONFIANZA'!J499</f>
        <v>0</v>
      </c>
      <c r="K402" s="859">
        <f>'BASE Y CONFIANZA'!K499</f>
        <v>82</v>
      </c>
      <c r="L402" s="859">
        <f>'BASE Y CONFIANZA'!L499</f>
        <v>0</v>
      </c>
      <c r="M402" s="859">
        <f>'BASE Y CONFIANZA'!M499</f>
        <v>0</v>
      </c>
      <c r="N402" s="859">
        <f>'BASE Y CONFIANZA'!N499</f>
        <v>1919</v>
      </c>
      <c r="O402" s="920"/>
      <c r="P402" s="920"/>
      <c r="Q402" s="920"/>
    </row>
    <row r="403" spans="1:17" s="834" customFormat="1" ht="18.75" customHeight="1">
      <c r="A403" s="854">
        <v>11100319</v>
      </c>
      <c r="B403" s="855" t="s">
        <v>262</v>
      </c>
      <c r="C403" s="874" t="s">
        <v>1120</v>
      </c>
      <c r="D403" s="874" t="s">
        <v>11</v>
      </c>
      <c r="E403" s="875">
        <v>15</v>
      </c>
      <c r="F403" s="859">
        <f>'BASE Y CONFIANZA'!F500</f>
        <v>2862</v>
      </c>
      <c r="G403" s="859">
        <f>'BASE Y CONFIANZA'!G500</f>
        <v>0</v>
      </c>
      <c r="H403" s="859">
        <f>'BASE Y CONFIANZA'!H500</f>
        <v>0</v>
      </c>
      <c r="I403" s="859">
        <f>'BASE Y CONFIANZA'!I500</f>
        <v>0</v>
      </c>
      <c r="J403" s="859">
        <f>'BASE Y CONFIANZA'!J500</f>
        <v>62</v>
      </c>
      <c r="K403" s="859">
        <f>'BASE Y CONFIANZA'!K500</f>
        <v>0</v>
      </c>
      <c r="L403" s="859">
        <f>'BASE Y CONFIANZA'!L500</f>
        <v>0</v>
      </c>
      <c r="M403" s="859">
        <f>'BASE Y CONFIANZA'!M500</f>
        <v>0</v>
      </c>
      <c r="N403" s="859">
        <f>'BASE Y CONFIANZA'!N500</f>
        <v>2800</v>
      </c>
      <c r="O403" s="920"/>
      <c r="P403" s="920"/>
      <c r="Q403" s="920"/>
    </row>
    <row r="404" spans="1:17" s="834" customFormat="1" ht="18.75" customHeight="1">
      <c r="A404" s="854">
        <v>11100320</v>
      </c>
      <c r="B404" s="855" t="s">
        <v>264</v>
      </c>
      <c r="C404" s="874" t="s">
        <v>1120</v>
      </c>
      <c r="D404" s="874" t="s">
        <v>10</v>
      </c>
      <c r="E404" s="875">
        <v>15</v>
      </c>
      <c r="F404" s="859">
        <f>'BASE Y CONFIANZA'!F501</f>
        <v>1837</v>
      </c>
      <c r="G404" s="859">
        <f>'BASE Y CONFIANZA'!G501</f>
        <v>1000</v>
      </c>
      <c r="H404" s="859">
        <f>'BASE Y CONFIANZA'!H501</f>
        <v>0</v>
      </c>
      <c r="I404" s="859">
        <f>'BASE Y CONFIANZA'!I501</f>
        <v>0</v>
      </c>
      <c r="J404" s="859">
        <f>'BASE Y CONFIANZA'!J501</f>
        <v>0</v>
      </c>
      <c r="K404" s="859">
        <f>'BASE Y CONFIANZA'!K501</f>
        <v>82</v>
      </c>
      <c r="L404" s="859">
        <f>'BASE Y CONFIANZA'!L501</f>
        <v>0</v>
      </c>
      <c r="M404" s="859">
        <f>'BASE Y CONFIANZA'!M501</f>
        <v>0</v>
      </c>
      <c r="N404" s="859">
        <f>'BASE Y CONFIANZA'!N501</f>
        <v>2919</v>
      </c>
      <c r="O404" s="920"/>
      <c r="P404" s="920"/>
      <c r="Q404" s="920"/>
    </row>
    <row r="405" spans="1:17" s="834" customFormat="1" ht="18.75" customHeight="1">
      <c r="A405" s="854">
        <v>11100321</v>
      </c>
      <c r="B405" s="855" t="s">
        <v>266</v>
      </c>
      <c r="C405" s="874" t="s">
        <v>1120</v>
      </c>
      <c r="D405" s="874" t="s">
        <v>11</v>
      </c>
      <c r="E405" s="875">
        <v>15</v>
      </c>
      <c r="F405" s="859">
        <f>'BASE Y CONFIANZA'!F502</f>
        <v>1837</v>
      </c>
      <c r="G405" s="859">
        <f>'BASE Y CONFIANZA'!G502</f>
        <v>0</v>
      </c>
      <c r="H405" s="859">
        <f>'BASE Y CONFIANZA'!H502</f>
        <v>0</v>
      </c>
      <c r="I405" s="859">
        <f>'BASE Y CONFIANZA'!I502</f>
        <v>0</v>
      </c>
      <c r="J405" s="859">
        <f>'BASE Y CONFIANZA'!J502</f>
        <v>0</v>
      </c>
      <c r="K405" s="859">
        <f>'BASE Y CONFIANZA'!K502</f>
        <v>82</v>
      </c>
      <c r="L405" s="859">
        <f>'BASE Y CONFIANZA'!L502</f>
        <v>0</v>
      </c>
      <c r="M405" s="859">
        <f>'BASE Y CONFIANZA'!M502</f>
        <v>0</v>
      </c>
      <c r="N405" s="859">
        <f>'BASE Y CONFIANZA'!N502</f>
        <v>1919</v>
      </c>
      <c r="O405" s="920"/>
      <c r="P405" s="920"/>
      <c r="Q405" s="920"/>
    </row>
    <row r="406" spans="1:17" s="834" customFormat="1" ht="18.75" customHeight="1">
      <c r="A406" s="854">
        <v>11100322</v>
      </c>
      <c r="B406" s="855" t="s">
        <v>268</v>
      </c>
      <c r="C406" s="874" t="s">
        <v>1120</v>
      </c>
      <c r="D406" s="874" t="s">
        <v>11</v>
      </c>
      <c r="E406" s="875">
        <v>15</v>
      </c>
      <c r="F406" s="859">
        <f>'BASE Y CONFIANZA'!F503</f>
        <v>1837</v>
      </c>
      <c r="G406" s="859">
        <f>'BASE Y CONFIANZA'!G503</f>
        <v>0</v>
      </c>
      <c r="H406" s="859">
        <f>'BASE Y CONFIANZA'!H503</f>
        <v>0</v>
      </c>
      <c r="I406" s="859">
        <f>'BASE Y CONFIANZA'!I503</f>
        <v>0</v>
      </c>
      <c r="J406" s="859">
        <f>'BASE Y CONFIANZA'!J503</f>
        <v>0</v>
      </c>
      <c r="K406" s="859">
        <f>'BASE Y CONFIANZA'!K503</f>
        <v>82</v>
      </c>
      <c r="L406" s="859">
        <f>'BASE Y CONFIANZA'!L503</f>
        <v>0</v>
      </c>
      <c r="M406" s="859">
        <f>'BASE Y CONFIANZA'!M503</f>
        <v>0</v>
      </c>
      <c r="N406" s="859">
        <f>'BASE Y CONFIANZA'!N503</f>
        <v>1919</v>
      </c>
      <c r="O406" s="920"/>
      <c r="P406" s="920"/>
      <c r="Q406" s="920"/>
    </row>
    <row r="407" spans="1:17" s="834" customFormat="1" ht="18.75" customHeight="1">
      <c r="A407" s="854">
        <v>11100325</v>
      </c>
      <c r="B407" s="855" t="s">
        <v>271</v>
      </c>
      <c r="C407" s="874" t="s">
        <v>1120</v>
      </c>
      <c r="D407" s="874" t="s">
        <v>10</v>
      </c>
      <c r="E407" s="875">
        <v>15</v>
      </c>
      <c r="F407" s="859">
        <f>'BASE Y CONFIANZA'!F504</f>
        <v>2509</v>
      </c>
      <c r="G407" s="859">
        <f>'BASE Y CONFIANZA'!G504</f>
        <v>850</v>
      </c>
      <c r="H407" s="859">
        <f>'BASE Y CONFIANZA'!H504</f>
        <v>0</v>
      </c>
      <c r="I407" s="859">
        <f>'BASE Y CONFIANZA'!I504</f>
        <v>0</v>
      </c>
      <c r="J407" s="859">
        <f>'BASE Y CONFIANZA'!J504</f>
        <v>9</v>
      </c>
      <c r="K407" s="859">
        <f>'BASE Y CONFIANZA'!K504</f>
        <v>0</v>
      </c>
      <c r="L407" s="859">
        <f>'BASE Y CONFIANZA'!L504</f>
        <v>350</v>
      </c>
      <c r="M407" s="859">
        <f>'BASE Y CONFIANZA'!M504</f>
        <v>0</v>
      </c>
      <c r="N407" s="859">
        <f>'BASE Y CONFIANZA'!N504</f>
        <v>3000</v>
      </c>
      <c r="O407" s="920"/>
      <c r="P407" s="920"/>
      <c r="Q407" s="920"/>
    </row>
    <row r="408" spans="1:17" s="834" customFormat="1" ht="18.75" customHeight="1">
      <c r="A408" s="854">
        <v>11100326</v>
      </c>
      <c r="B408" s="855" t="s">
        <v>273</v>
      </c>
      <c r="C408" s="874" t="s">
        <v>1120</v>
      </c>
      <c r="D408" s="874" t="s">
        <v>10</v>
      </c>
      <c r="E408" s="875">
        <v>15</v>
      </c>
      <c r="F408" s="859">
        <f>'BASE Y CONFIANZA'!F505</f>
        <v>1837</v>
      </c>
      <c r="G408" s="859">
        <f>'BASE Y CONFIANZA'!G505</f>
        <v>0</v>
      </c>
      <c r="H408" s="859">
        <f>'BASE Y CONFIANZA'!H505</f>
        <v>0</v>
      </c>
      <c r="I408" s="859">
        <f>'BASE Y CONFIANZA'!I505</f>
        <v>0</v>
      </c>
      <c r="J408" s="859">
        <f>'BASE Y CONFIANZA'!J505</f>
        <v>0</v>
      </c>
      <c r="K408" s="859">
        <f>'BASE Y CONFIANZA'!K505</f>
        <v>82</v>
      </c>
      <c r="L408" s="859">
        <f>'BASE Y CONFIANZA'!L505</f>
        <v>0</v>
      </c>
      <c r="M408" s="859">
        <f>'BASE Y CONFIANZA'!M505</f>
        <v>0</v>
      </c>
      <c r="N408" s="859">
        <f>'BASE Y CONFIANZA'!N505</f>
        <v>1919</v>
      </c>
      <c r="O408" s="920"/>
      <c r="P408" s="920"/>
      <c r="Q408" s="920"/>
    </row>
    <row r="409" spans="1:17" s="834" customFormat="1" ht="18.75" customHeight="1">
      <c r="A409" s="854">
        <v>11100329</v>
      </c>
      <c r="B409" s="855" t="s">
        <v>275</v>
      </c>
      <c r="C409" s="874" t="s">
        <v>1120</v>
      </c>
      <c r="D409" s="910" t="s">
        <v>285</v>
      </c>
      <c r="E409" s="875">
        <v>15</v>
      </c>
      <c r="F409" s="859">
        <f>'BASE Y CONFIANZA'!F506</f>
        <v>2995</v>
      </c>
      <c r="G409" s="859">
        <f>'BASE Y CONFIANZA'!G506</f>
        <v>1190</v>
      </c>
      <c r="H409" s="859">
        <f>'BASE Y CONFIANZA'!H506</f>
        <v>0</v>
      </c>
      <c r="I409" s="859">
        <f>'BASE Y CONFIANZA'!I506</f>
        <v>0</v>
      </c>
      <c r="J409" s="859">
        <f>'BASE Y CONFIANZA'!J506</f>
        <v>76</v>
      </c>
      <c r="K409" s="859">
        <f>'BASE Y CONFIANZA'!K506</f>
        <v>0</v>
      </c>
      <c r="L409" s="859">
        <f>'BASE Y CONFIANZA'!L506</f>
        <v>0</v>
      </c>
      <c r="M409" s="859">
        <f>'BASE Y CONFIANZA'!M506</f>
        <v>0</v>
      </c>
      <c r="N409" s="859">
        <f>'BASE Y CONFIANZA'!N506</f>
        <v>4109</v>
      </c>
      <c r="O409" s="920"/>
      <c r="P409" s="920"/>
      <c r="Q409" s="920"/>
    </row>
    <row r="410" spans="1:17" s="834" customFormat="1" ht="18.75" customHeight="1">
      <c r="A410" s="854">
        <v>11100402</v>
      </c>
      <c r="B410" s="855" t="s">
        <v>276</v>
      </c>
      <c r="C410" s="874" t="s">
        <v>1120</v>
      </c>
      <c r="D410" s="874" t="s">
        <v>11</v>
      </c>
      <c r="E410" s="875">
        <v>15</v>
      </c>
      <c r="F410" s="859">
        <f>'BASE Y CONFIANZA'!F507</f>
        <v>2046</v>
      </c>
      <c r="G410" s="859">
        <f>'BASE Y CONFIANZA'!G507</f>
        <v>0</v>
      </c>
      <c r="H410" s="859">
        <f>'BASE Y CONFIANZA'!H507</f>
        <v>0</v>
      </c>
      <c r="I410" s="859">
        <f>'BASE Y CONFIANZA'!I507</f>
        <v>0</v>
      </c>
      <c r="J410" s="859">
        <f>'BASE Y CONFIANZA'!J507</f>
        <v>0</v>
      </c>
      <c r="K410" s="859">
        <f>'BASE Y CONFIANZA'!K507</f>
        <v>69</v>
      </c>
      <c r="L410" s="859">
        <f>'BASE Y CONFIANZA'!L507</f>
        <v>0</v>
      </c>
      <c r="M410" s="859">
        <f>'BASE Y CONFIANZA'!M507</f>
        <v>0</v>
      </c>
      <c r="N410" s="859">
        <f>'BASE Y CONFIANZA'!N507</f>
        <v>2115</v>
      </c>
      <c r="O410" s="920"/>
      <c r="P410" s="920"/>
      <c r="Q410" s="920"/>
    </row>
    <row r="411" spans="1:17" s="834" customFormat="1" ht="18.75" customHeight="1">
      <c r="A411" s="854">
        <v>11100406</v>
      </c>
      <c r="B411" s="855" t="s">
        <v>278</v>
      </c>
      <c r="C411" s="874" t="s">
        <v>1120</v>
      </c>
      <c r="D411" s="874" t="s">
        <v>11</v>
      </c>
      <c r="E411" s="875">
        <v>15</v>
      </c>
      <c r="F411" s="859">
        <f>'BASE Y CONFIANZA'!F508</f>
        <v>1747</v>
      </c>
      <c r="G411" s="859">
        <f>'BASE Y CONFIANZA'!G508</f>
        <v>0</v>
      </c>
      <c r="H411" s="859">
        <f>'BASE Y CONFIANZA'!H508</f>
        <v>0</v>
      </c>
      <c r="I411" s="859">
        <f>'BASE Y CONFIANZA'!I508</f>
        <v>0</v>
      </c>
      <c r="J411" s="859">
        <f>'BASE Y CONFIANZA'!J508</f>
        <v>0</v>
      </c>
      <c r="K411" s="859">
        <f>'BASE Y CONFIANZA'!K508</f>
        <v>88</v>
      </c>
      <c r="L411" s="859">
        <f>'BASE Y CONFIANZA'!L508</f>
        <v>0</v>
      </c>
      <c r="M411" s="859">
        <f>'BASE Y CONFIANZA'!M508</f>
        <v>0</v>
      </c>
      <c r="N411" s="859">
        <f>'BASE Y CONFIANZA'!N508</f>
        <v>1835</v>
      </c>
      <c r="O411" s="920"/>
      <c r="P411" s="920"/>
      <c r="Q411" s="920"/>
    </row>
    <row r="412" spans="1:17" s="835" customFormat="1" ht="18.75" customHeight="1">
      <c r="A412" s="854">
        <v>11100501</v>
      </c>
      <c r="B412" s="855" t="s">
        <v>283</v>
      </c>
      <c r="C412" s="874" t="s">
        <v>1120</v>
      </c>
      <c r="D412" s="874" t="s">
        <v>10</v>
      </c>
      <c r="E412" s="875">
        <v>15</v>
      </c>
      <c r="F412" s="859">
        <f>'BASE Y CONFIANZA'!F509</f>
        <v>2091</v>
      </c>
      <c r="G412" s="859">
        <f>'BASE Y CONFIANZA'!G509</f>
        <v>1000</v>
      </c>
      <c r="H412" s="859">
        <f>'BASE Y CONFIANZA'!H509</f>
        <v>0</v>
      </c>
      <c r="I412" s="859">
        <f>'BASE Y CONFIANZA'!I509</f>
        <v>0</v>
      </c>
      <c r="J412" s="859">
        <f>'BASE Y CONFIANZA'!J509</f>
        <v>0</v>
      </c>
      <c r="K412" s="859">
        <f>'BASE Y CONFIANZA'!K509</f>
        <v>65</v>
      </c>
      <c r="L412" s="859">
        <f>'BASE Y CONFIANZA'!L509</f>
        <v>0</v>
      </c>
      <c r="M412" s="859">
        <f>'BASE Y CONFIANZA'!M509</f>
        <v>0</v>
      </c>
      <c r="N412" s="859">
        <f>'BASE Y CONFIANZA'!N509</f>
        <v>3156</v>
      </c>
      <c r="O412" s="955"/>
      <c r="P412" s="955"/>
      <c r="Q412" s="955"/>
    </row>
    <row r="413" spans="1:17" s="834" customFormat="1" ht="18.75" customHeight="1">
      <c r="A413" s="854">
        <v>11100503</v>
      </c>
      <c r="B413" s="855" t="s">
        <v>868</v>
      </c>
      <c r="C413" s="874" t="s">
        <v>1120</v>
      </c>
      <c r="D413" s="874" t="s">
        <v>11</v>
      </c>
      <c r="E413" s="875">
        <v>15</v>
      </c>
      <c r="F413" s="859">
        <f>'BASE Y CONFIANZA'!F510</f>
        <v>2091</v>
      </c>
      <c r="G413" s="859">
        <f>'BASE Y CONFIANZA'!G510</f>
        <v>0</v>
      </c>
      <c r="H413" s="859">
        <f>'BASE Y CONFIANZA'!H510</f>
        <v>0</v>
      </c>
      <c r="I413" s="859">
        <f>'BASE Y CONFIANZA'!I510</f>
        <v>0</v>
      </c>
      <c r="J413" s="859">
        <f>'BASE Y CONFIANZA'!J510</f>
        <v>0</v>
      </c>
      <c r="K413" s="859">
        <f>'BASE Y CONFIANZA'!K510</f>
        <v>65</v>
      </c>
      <c r="L413" s="859">
        <f>'BASE Y CONFIANZA'!L510</f>
        <v>0</v>
      </c>
      <c r="M413" s="859">
        <f>'BASE Y CONFIANZA'!M510</f>
        <v>0</v>
      </c>
      <c r="N413" s="859">
        <f>'BASE Y CONFIANZA'!N510</f>
        <v>2156</v>
      </c>
      <c r="O413" s="920"/>
      <c r="P413" s="920"/>
      <c r="Q413" s="920"/>
    </row>
    <row r="414" spans="1:17" s="834" customFormat="1" ht="18.75" customHeight="1">
      <c r="A414" s="854">
        <v>11100504</v>
      </c>
      <c r="B414" s="855" t="s">
        <v>289</v>
      </c>
      <c r="C414" s="874" t="s">
        <v>1120</v>
      </c>
      <c r="D414" s="874" t="s">
        <v>285</v>
      </c>
      <c r="E414" s="875">
        <v>15</v>
      </c>
      <c r="F414" s="859">
        <f>'BASE Y CONFIANZA'!F521</f>
        <v>2091</v>
      </c>
      <c r="G414" s="859">
        <f>'BASE Y CONFIANZA'!G521</f>
        <v>1000</v>
      </c>
      <c r="H414" s="859">
        <f>'BASE Y CONFIANZA'!H521</f>
        <v>0</v>
      </c>
      <c r="I414" s="859">
        <f>'BASE Y CONFIANZA'!I521</f>
        <v>0</v>
      </c>
      <c r="J414" s="859">
        <f>'BASE Y CONFIANZA'!J521</f>
        <v>0</v>
      </c>
      <c r="K414" s="859">
        <f>'BASE Y CONFIANZA'!K521</f>
        <v>65</v>
      </c>
      <c r="L414" s="859">
        <f>'BASE Y CONFIANZA'!L521</f>
        <v>0</v>
      </c>
      <c r="M414" s="859">
        <f>'BASE Y CONFIANZA'!M521</f>
        <v>0</v>
      </c>
      <c r="N414" s="859">
        <f>'BASE Y CONFIANZA'!N521</f>
        <v>3156</v>
      </c>
      <c r="O414" s="920"/>
      <c r="P414" s="920"/>
      <c r="Q414" s="920"/>
    </row>
    <row r="415" spans="1:17" s="834" customFormat="1" ht="18.75" customHeight="1">
      <c r="A415" s="854">
        <v>11100509</v>
      </c>
      <c r="B415" s="855" t="s">
        <v>293</v>
      </c>
      <c r="C415" s="874" t="s">
        <v>1120</v>
      </c>
      <c r="D415" s="874" t="s">
        <v>10</v>
      </c>
      <c r="E415" s="875">
        <v>15</v>
      </c>
      <c r="F415" s="859">
        <f>'BASE Y CONFIANZA'!F522</f>
        <v>2091</v>
      </c>
      <c r="G415" s="859">
        <f>'BASE Y CONFIANZA'!G522</f>
        <v>0</v>
      </c>
      <c r="H415" s="859">
        <f>'BASE Y CONFIANZA'!H522</f>
        <v>0</v>
      </c>
      <c r="I415" s="859">
        <f>'BASE Y CONFIANZA'!I522</f>
        <v>0</v>
      </c>
      <c r="J415" s="859">
        <f>'BASE Y CONFIANZA'!J522</f>
        <v>0</v>
      </c>
      <c r="K415" s="859">
        <f>'BASE Y CONFIANZA'!K522</f>
        <v>65</v>
      </c>
      <c r="L415" s="859">
        <f>'BASE Y CONFIANZA'!L522</f>
        <v>0</v>
      </c>
      <c r="M415" s="859">
        <f>'BASE Y CONFIANZA'!M522</f>
        <v>0</v>
      </c>
      <c r="N415" s="859">
        <f>'BASE Y CONFIANZA'!N522</f>
        <v>2156</v>
      </c>
      <c r="O415" s="920"/>
      <c r="P415" s="920"/>
      <c r="Q415" s="920"/>
    </row>
    <row r="416" spans="1:17" s="834" customFormat="1" ht="18.75" customHeight="1">
      <c r="A416" s="854">
        <v>15100205</v>
      </c>
      <c r="B416" s="855" t="s">
        <v>332</v>
      </c>
      <c r="C416" s="874" t="s">
        <v>1120</v>
      </c>
      <c r="D416" s="874" t="s">
        <v>11</v>
      </c>
      <c r="E416" s="875">
        <v>15</v>
      </c>
      <c r="F416" s="859">
        <f>'BASE Y CONFIANZA'!F523</f>
        <v>1364</v>
      </c>
      <c r="G416" s="859">
        <f>'BASE Y CONFIANZA'!G523</f>
        <v>0</v>
      </c>
      <c r="H416" s="859">
        <f>'BASE Y CONFIANZA'!H523</f>
        <v>0</v>
      </c>
      <c r="I416" s="859">
        <f>'BASE Y CONFIANZA'!I523</f>
        <v>0</v>
      </c>
      <c r="J416" s="859">
        <f>'BASE Y CONFIANZA'!J523</f>
        <v>0</v>
      </c>
      <c r="K416" s="859">
        <f>'BASE Y CONFIANZA'!K523</f>
        <v>124</v>
      </c>
      <c r="L416" s="859">
        <f>'BASE Y CONFIANZA'!L523</f>
        <v>0</v>
      </c>
      <c r="M416" s="859">
        <f>'BASE Y CONFIANZA'!M523</f>
        <v>0</v>
      </c>
      <c r="N416" s="859">
        <f>'BASE Y CONFIANZA'!N523</f>
        <v>1488</v>
      </c>
      <c r="O416" s="920"/>
      <c r="P416" s="920"/>
      <c r="Q416" s="920"/>
    </row>
    <row r="417" spans="1:17" s="834" customFormat="1" ht="18.75" customHeight="1">
      <c r="A417" s="854">
        <v>9</v>
      </c>
      <c r="B417" s="855" t="s">
        <v>817</v>
      </c>
      <c r="C417" s="874" t="s">
        <v>1121</v>
      </c>
      <c r="D417" s="910" t="s">
        <v>10</v>
      </c>
      <c r="E417" s="875">
        <v>15</v>
      </c>
      <c r="F417" s="859">
        <f>EVENTUAL!F303</f>
        <v>2325</v>
      </c>
      <c r="G417" s="859">
        <f>EVENTUAL!G303</f>
        <v>1000</v>
      </c>
      <c r="H417" s="859">
        <f>EVENTUAL!H303</f>
        <v>0</v>
      </c>
      <c r="I417" s="859">
        <f>EVENTUAL!I303</f>
        <v>0</v>
      </c>
      <c r="J417" s="859">
        <f>EVENTUAL!J303</f>
        <v>0</v>
      </c>
      <c r="K417" s="859">
        <f>EVENTUAL!K303</f>
        <v>26</v>
      </c>
      <c r="L417" s="859">
        <f>EVENTUAL!L303</f>
        <v>0</v>
      </c>
      <c r="M417" s="859">
        <f>EVENTUAL!M303</f>
        <v>0</v>
      </c>
      <c r="N417" s="859">
        <f>EVENTUAL!N303</f>
        <v>3351</v>
      </c>
      <c r="O417" s="920"/>
      <c r="P417" s="920"/>
      <c r="Q417" s="920"/>
    </row>
    <row r="418" spans="1:17" s="834" customFormat="1" ht="18.75" customHeight="1">
      <c r="A418" s="854">
        <v>11</v>
      </c>
      <c r="B418" s="855" t="s">
        <v>1184</v>
      </c>
      <c r="C418" s="874" t="s">
        <v>1121</v>
      </c>
      <c r="D418" s="910" t="s">
        <v>11</v>
      </c>
      <c r="E418" s="875">
        <v>15</v>
      </c>
      <c r="F418" s="859">
        <f>EVENTUAL!F304</f>
        <v>1923</v>
      </c>
      <c r="G418" s="859">
        <f>EVENTUAL!G304</f>
        <v>0</v>
      </c>
      <c r="H418" s="859">
        <f>EVENTUAL!H304</f>
        <v>0</v>
      </c>
      <c r="I418" s="859">
        <f>EVENTUAL!I304</f>
        <v>0</v>
      </c>
      <c r="J418" s="859">
        <f>EVENTUAL!J304</f>
        <v>0</v>
      </c>
      <c r="K418" s="859">
        <f>EVENTUAL!K304</f>
        <v>77</v>
      </c>
      <c r="L418" s="859">
        <f>EVENTUAL!L304</f>
        <v>0</v>
      </c>
      <c r="M418" s="859">
        <f>EVENTUAL!M304</f>
        <v>0</v>
      </c>
      <c r="N418" s="859">
        <f>EVENTUAL!N304</f>
        <v>2000</v>
      </c>
      <c r="O418" s="920"/>
      <c r="P418" s="920"/>
      <c r="Q418" s="920"/>
    </row>
    <row r="419" spans="1:17" s="834" customFormat="1" ht="18.75" customHeight="1">
      <c r="A419" s="854">
        <v>17</v>
      </c>
      <c r="B419" s="855" t="s">
        <v>41</v>
      </c>
      <c r="C419" s="874" t="s">
        <v>1121</v>
      </c>
      <c r="D419" s="910" t="s">
        <v>10</v>
      </c>
      <c r="E419" s="875">
        <v>15</v>
      </c>
      <c r="F419" s="859">
        <f>EVENTUAL!F305</f>
        <v>2293</v>
      </c>
      <c r="G419" s="859">
        <f>EVENTUAL!G305</f>
        <v>1650</v>
      </c>
      <c r="H419" s="859">
        <f>EVENTUAL!H305</f>
        <v>0</v>
      </c>
      <c r="I419" s="859">
        <f>EVENTUAL!I305</f>
        <v>0</v>
      </c>
      <c r="J419" s="859">
        <f>EVENTUAL!J305</f>
        <v>0</v>
      </c>
      <c r="K419" s="859">
        <f>EVENTUAL!K305</f>
        <v>29</v>
      </c>
      <c r="L419" s="859">
        <f>EVENTUAL!L305</f>
        <v>0</v>
      </c>
      <c r="M419" s="859">
        <f>EVENTUAL!M305</f>
        <v>0</v>
      </c>
      <c r="N419" s="859">
        <f>EVENTUAL!N305</f>
        <v>3972</v>
      </c>
      <c r="O419" s="920"/>
      <c r="P419" s="920"/>
      <c r="Q419" s="920"/>
    </row>
    <row r="420" spans="1:17" s="834" customFormat="1" ht="18.75" customHeight="1">
      <c r="A420" s="854">
        <v>27</v>
      </c>
      <c r="B420" s="855" t="s">
        <v>450</v>
      </c>
      <c r="C420" s="874" t="s">
        <v>1121</v>
      </c>
      <c r="D420" s="910" t="s">
        <v>10</v>
      </c>
      <c r="E420" s="875">
        <v>15</v>
      </c>
      <c r="F420" s="859">
        <f>EVENTUAL!F306</f>
        <v>2091</v>
      </c>
      <c r="G420" s="859">
        <f>EVENTUAL!G306</f>
        <v>0</v>
      </c>
      <c r="H420" s="859">
        <f>EVENTUAL!H306</f>
        <v>0</v>
      </c>
      <c r="I420" s="859">
        <f>EVENTUAL!I306</f>
        <v>0</v>
      </c>
      <c r="J420" s="859">
        <f>EVENTUAL!J306</f>
        <v>0</v>
      </c>
      <c r="K420" s="859">
        <f>EVENTUAL!K306</f>
        <v>65</v>
      </c>
      <c r="L420" s="859">
        <f>EVENTUAL!L306</f>
        <v>0</v>
      </c>
      <c r="M420" s="859">
        <f>EVENTUAL!M306</f>
        <v>0</v>
      </c>
      <c r="N420" s="859">
        <f>EVENTUAL!N306</f>
        <v>2156</v>
      </c>
      <c r="O420" s="920"/>
      <c r="P420" s="920"/>
      <c r="Q420" s="920"/>
    </row>
    <row r="421" spans="1:17" s="834" customFormat="1" ht="18.75" customHeight="1">
      <c r="A421" s="854">
        <v>41</v>
      </c>
      <c r="B421" s="855" t="s">
        <v>1239</v>
      </c>
      <c r="C421" s="874" t="s">
        <v>1121</v>
      </c>
      <c r="D421" s="910" t="s">
        <v>10</v>
      </c>
      <c r="E421" s="875">
        <v>15</v>
      </c>
      <c r="F421" s="859">
        <f>EVENTUAL!F307</f>
        <v>2022</v>
      </c>
      <c r="G421" s="859">
        <f>EVENTUAL!G307</f>
        <v>1470</v>
      </c>
      <c r="H421" s="859">
        <f>EVENTUAL!H307</f>
        <v>0</v>
      </c>
      <c r="I421" s="859">
        <f>EVENTUAL!I307</f>
        <v>0</v>
      </c>
      <c r="J421" s="859">
        <f>EVENTUAL!J307</f>
        <v>0</v>
      </c>
      <c r="K421" s="859">
        <f>EVENTUAL!K307</f>
        <v>70</v>
      </c>
      <c r="L421" s="859">
        <f>EVENTUAL!L307</f>
        <v>0</v>
      </c>
      <c r="M421" s="859">
        <f>EVENTUAL!M307</f>
        <v>0</v>
      </c>
      <c r="N421" s="859">
        <f>EVENTUAL!N307</f>
        <v>3562</v>
      </c>
      <c r="O421" s="920"/>
      <c r="P421" s="920"/>
      <c r="Q421" s="920"/>
    </row>
    <row r="422" spans="1:17" s="834" customFormat="1" ht="18.75" customHeight="1">
      <c r="A422" s="854">
        <v>49</v>
      </c>
      <c r="B422" s="855" t="s">
        <v>1284</v>
      </c>
      <c r="C422" s="874" t="s">
        <v>1121</v>
      </c>
      <c r="D422" s="910" t="s">
        <v>11</v>
      </c>
      <c r="E422" s="875">
        <v>15</v>
      </c>
      <c r="F422" s="859">
        <f>EVENTUAL!F308</f>
        <v>1838</v>
      </c>
      <c r="G422" s="859">
        <f>EVENTUAL!G308</f>
        <v>0</v>
      </c>
      <c r="H422" s="859">
        <f>EVENTUAL!H308</f>
        <v>0</v>
      </c>
      <c r="I422" s="859">
        <f>EVENTUAL!I308</f>
        <v>0</v>
      </c>
      <c r="J422" s="859">
        <f>EVENTUAL!J308</f>
        <v>0</v>
      </c>
      <c r="K422" s="859">
        <f>EVENTUAL!K308</f>
        <v>82</v>
      </c>
      <c r="L422" s="859">
        <f>EVENTUAL!L308</f>
        <v>0</v>
      </c>
      <c r="M422" s="859">
        <f>EVENTUAL!M308</f>
        <v>0</v>
      </c>
      <c r="N422" s="859">
        <f>EVENTUAL!N308</f>
        <v>1920</v>
      </c>
      <c r="O422" s="920"/>
      <c r="P422" s="920"/>
      <c r="Q422" s="920"/>
    </row>
    <row r="423" spans="1:17" s="834" customFormat="1" ht="18.75" customHeight="1">
      <c r="A423" s="854">
        <v>54</v>
      </c>
      <c r="B423" s="855" t="s">
        <v>1345</v>
      </c>
      <c r="C423" s="874" t="s">
        <v>1121</v>
      </c>
      <c r="D423" s="910" t="s">
        <v>492</v>
      </c>
      <c r="E423" s="875">
        <v>15</v>
      </c>
      <c r="F423" s="859">
        <f>EVENTUAL!F309</f>
        <v>2509</v>
      </c>
      <c r="G423" s="859">
        <f>EVENTUAL!G309</f>
        <v>0</v>
      </c>
      <c r="H423" s="859">
        <f>EVENTUAL!H309</f>
        <v>0</v>
      </c>
      <c r="I423" s="859">
        <f>EVENTUAL!I309</f>
        <v>0</v>
      </c>
      <c r="J423" s="859">
        <f>EVENTUAL!J309</f>
        <v>9</v>
      </c>
      <c r="K423" s="859">
        <f>EVENTUAL!K309</f>
        <v>0</v>
      </c>
      <c r="L423" s="859">
        <f>EVENTUAL!L309</f>
        <v>300</v>
      </c>
      <c r="M423" s="859">
        <f>EVENTUAL!M309</f>
        <v>0</v>
      </c>
      <c r="N423" s="859">
        <f>EVENTUAL!N309</f>
        <v>2200</v>
      </c>
      <c r="O423" s="920"/>
      <c r="P423" s="920"/>
      <c r="Q423" s="920"/>
    </row>
    <row r="424" spans="1:17" s="834" customFormat="1" ht="18.75" customHeight="1">
      <c r="A424" s="854">
        <v>59</v>
      </c>
      <c r="B424" s="855" t="s">
        <v>1336</v>
      </c>
      <c r="C424" s="874" t="s">
        <v>1121</v>
      </c>
      <c r="D424" s="910" t="s">
        <v>492</v>
      </c>
      <c r="E424" s="875">
        <v>15</v>
      </c>
      <c r="F424" s="859">
        <f>EVENTUAL!F310</f>
        <v>2509</v>
      </c>
      <c r="G424" s="859">
        <f>EVENTUAL!G310</f>
        <v>1760</v>
      </c>
      <c r="H424" s="859">
        <f>EVENTUAL!H310</f>
        <v>0</v>
      </c>
      <c r="I424" s="859">
        <f>EVENTUAL!I310</f>
        <v>0</v>
      </c>
      <c r="J424" s="859">
        <f>EVENTUAL!J310</f>
        <v>9</v>
      </c>
      <c r="K424" s="859">
        <f>EVENTUAL!K310</f>
        <v>0</v>
      </c>
      <c r="L424" s="859">
        <f>EVENTUAL!L310</f>
        <v>0</v>
      </c>
      <c r="M424" s="859">
        <f>EVENTUAL!M310</f>
        <v>0</v>
      </c>
      <c r="N424" s="859">
        <f>EVENTUAL!N310</f>
        <v>4260</v>
      </c>
      <c r="O424" s="920"/>
      <c r="P424" s="920"/>
      <c r="Q424" s="920"/>
    </row>
    <row r="425" spans="1:17" s="834" customFormat="1" ht="18.75" customHeight="1">
      <c r="A425" s="854">
        <v>76</v>
      </c>
      <c r="B425" s="855" t="s">
        <v>1364</v>
      </c>
      <c r="C425" s="874" t="s">
        <v>1121</v>
      </c>
      <c r="D425" s="910" t="s">
        <v>10</v>
      </c>
      <c r="E425" s="875">
        <v>15</v>
      </c>
      <c r="F425" s="859">
        <f>EVENTUAL!F311</f>
        <v>1377</v>
      </c>
      <c r="G425" s="859">
        <f>EVENTUAL!G311</f>
        <v>0</v>
      </c>
      <c r="H425" s="859">
        <f>EVENTUAL!H311</f>
        <v>0</v>
      </c>
      <c r="I425" s="859">
        <f>EVENTUAL!I311</f>
        <v>0</v>
      </c>
      <c r="J425" s="859">
        <f>EVENTUAL!J311</f>
        <v>0</v>
      </c>
      <c r="K425" s="859">
        <f>EVENTUAL!K311</f>
        <v>123</v>
      </c>
      <c r="L425" s="859">
        <f>EVENTUAL!L311</f>
        <v>0</v>
      </c>
      <c r="M425" s="859">
        <f>EVENTUAL!M311</f>
        <v>0</v>
      </c>
      <c r="N425" s="859">
        <f>EVENTUAL!N311</f>
        <v>1500</v>
      </c>
      <c r="O425" s="920"/>
      <c r="P425" s="920"/>
      <c r="Q425" s="920"/>
    </row>
    <row r="426" spans="1:17" s="834" customFormat="1" ht="18.75" customHeight="1">
      <c r="A426" s="854">
        <v>85</v>
      </c>
      <c r="B426" s="855" t="s">
        <v>45</v>
      </c>
      <c r="C426" s="874" t="s">
        <v>1121</v>
      </c>
      <c r="D426" s="874" t="s">
        <v>10</v>
      </c>
      <c r="E426" s="875">
        <v>15</v>
      </c>
      <c r="F426" s="859">
        <f>EVENTUAL!F312</f>
        <v>2293</v>
      </c>
      <c r="G426" s="859">
        <f>EVENTUAL!G312</f>
        <v>1000</v>
      </c>
      <c r="H426" s="859">
        <f>EVENTUAL!H312</f>
        <v>0</v>
      </c>
      <c r="I426" s="859">
        <f>EVENTUAL!I312</f>
        <v>0</v>
      </c>
      <c r="J426" s="859">
        <f>EVENTUAL!J312</f>
        <v>0</v>
      </c>
      <c r="K426" s="859">
        <f>EVENTUAL!K312</f>
        <v>29</v>
      </c>
      <c r="L426" s="859">
        <f>EVENTUAL!L312</f>
        <v>0</v>
      </c>
      <c r="M426" s="859">
        <f>EVENTUAL!M312</f>
        <v>0</v>
      </c>
      <c r="N426" s="859">
        <f>EVENTUAL!N312</f>
        <v>3322</v>
      </c>
      <c r="O426" s="920"/>
      <c r="P426" s="920"/>
      <c r="Q426" s="920"/>
    </row>
    <row r="427" spans="1:17" s="834" customFormat="1" ht="18.75" customHeight="1">
      <c r="A427" s="854">
        <v>86</v>
      </c>
      <c r="B427" s="855" t="s">
        <v>58</v>
      </c>
      <c r="C427" s="874" t="s">
        <v>1121</v>
      </c>
      <c r="D427" s="874" t="s">
        <v>10</v>
      </c>
      <c r="E427" s="875">
        <v>15</v>
      </c>
      <c r="F427" s="859">
        <f>EVENTUAL!F313</f>
        <v>2293</v>
      </c>
      <c r="G427" s="859">
        <f>EVENTUAL!G313</f>
        <v>1000</v>
      </c>
      <c r="H427" s="859">
        <f>EVENTUAL!H313</f>
        <v>0</v>
      </c>
      <c r="I427" s="859">
        <f>EVENTUAL!I313</f>
        <v>0</v>
      </c>
      <c r="J427" s="859">
        <f>EVENTUAL!J313</f>
        <v>0</v>
      </c>
      <c r="K427" s="859">
        <f>EVENTUAL!K313</f>
        <v>29</v>
      </c>
      <c r="L427" s="859">
        <f>EVENTUAL!L313</f>
        <v>0</v>
      </c>
      <c r="M427" s="859">
        <f>EVENTUAL!M313</f>
        <v>0</v>
      </c>
      <c r="N427" s="859">
        <f>EVENTUAL!N313</f>
        <v>3322</v>
      </c>
      <c r="O427" s="920"/>
      <c r="P427" s="920"/>
      <c r="Q427" s="920"/>
    </row>
    <row r="428" spans="1:17" s="834" customFormat="1" ht="18.75" customHeight="1">
      <c r="A428" s="854">
        <v>88</v>
      </c>
      <c r="B428" s="855" t="s">
        <v>1380</v>
      </c>
      <c r="C428" s="874" t="s">
        <v>1121</v>
      </c>
      <c r="D428" s="910" t="s">
        <v>9</v>
      </c>
      <c r="E428" s="875">
        <v>15</v>
      </c>
      <c r="F428" s="859">
        <f>EVENTUAL!F314</f>
        <v>3053</v>
      </c>
      <c r="G428" s="859">
        <f>EVENTUAL!G314</f>
        <v>1000</v>
      </c>
      <c r="H428" s="859">
        <f>EVENTUAL!H314</f>
        <v>0</v>
      </c>
      <c r="I428" s="859">
        <f>EVENTUAL!I314</f>
        <v>0</v>
      </c>
      <c r="J428" s="859">
        <f>EVENTUAL!J314</f>
        <v>83</v>
      </c>
      <c r="K428" s="859">
        <f>EVENTUAL!K314</f>
        <v>0</v>
      </c>
      <c r="L428" s="859">
        <f>EVENTUAL!L314</f>
        <v>0</v>
      </c>
      <c r="M428" s="859">
        <f>EVENTUAL!M314</f>
        <v>0</v>
      </c>
      <c r="N428" s="859">
        <f>EVENTUAL!N314</f>
        <v>3970</v>
      </c>
      <c r="O428" s="920"/>
      <c r="P428" s="920"/>
      <c r="Q428" s="920"/>
    </row>
    <row r="429" spans="1:17" s="834" customFormat="1" ht="18.75" customHeight="1">
      <c r="A429" s="854">
        <v>90</v>
      </c>
      <c r="B429" s="855" t="s">
        <v>1383</v>
      </c>
      <c r="C429" s="874" t="s">
        <v>1121</v>
      </c>
      <c r="D429" s="874" t="s">
        <v>11</v>
      </c>
      <c r="E429" s="875">
        <v>15</v>
      </c>
      <c r="F429" s="859">
        <f>EVENTUAL!F326</f>
        <v>1697</v>
      </c>
      <c r="G429" s="859">
        <f>EVENTUAL!G326</f>
        <v>240</v>
      </c>
      <c r="H429" s="859">
        <f>EVENTUAL!H326</f>
        <v>0</v>
      </c>
      <c r="I429" s="859">
        <f>EVENTUAL!I326</f>
        <v>0</v>
      </c>
      <c r="J429" s="859">
        <f>EVENTUAL!J326</f>
        <v>0</v>
      </c>
      <c r="K429" s="859">
        <f>EVENTUAL!K326</f>
        <v>103</v>
      </c>
      <c r="L429" s="859">
        <f>EVENTUAL!L326</f>
        <v>450</v>
      </c>
      <c r="M429" s="859">
        <f>EVENTUAL!M326</f>
        <v>0</v>
      </c>
      <c r="N429" s="859">
        <f>EVENTUAL!N326</f>
        <v>1590</v>
      </c>
      <c r="O429" s="920"/>
      <c r="P429" s="920"/>
      <c r="Q429" s="920"/>
    </row>
    <row r="430" spans="1:17" s="834" customFormat="1" ht="18.75" customHeight="1">
      <c r="A430" s="854">
        <v>93</v>
      </c>
      <c r="B430" s="855" t="s">
        <v>470</v>
      </c>
      <c r="C430" s="874" t="s">
        <v>1121</v>
      </c>
      <c r="D430" s="874" t="s">
        <v>10</v>
      </c>
      <c r="E430" s="875">
        <v>15</v>
      </c>
      <c r="F430" s="859">
        <f>EVENTUAL!F327</f>
        <v>2371</v>
      </c>
      <c r="G430" s="859">
        <f>EVENTUAL!G327</f>
        <v>1000</v>
      </c>
      <c r="H430" s="859">
        <f>EVENTUAL!H327</f>
        <v>0</v>
      </c>
      <c r="I430" s="859">
        <f>EVENTUAL!I327</f>
        <v>0</v>
      </c>
      <c r="J430" s="859">
        <f>EVENTUAL!J327</f>
        <v>0</v>
      </c>
      <c r="K430" s="859">
        <f>EVENTUAL!K327</f>
        <v>6</v>
      </c>
      <c r="L430" s="859">
        <f>EVENTUAL!L327</f>
        <v>0</v>
      </c>
      <c r="M430" s="859">
        <f>EVENTUAL!M327</f>
        <v>0</v>
      </c>
      <c r="N430" s="859">
        <f>EVENTUAL!N327</f>
        <v>3377</v>
      </c>
      <c r="O430" s="920"/>
      <c r="P430" s="920"/>
      <c r="Q430" s="920"/>
    </row>
    <row r="431" spans="1:17" s="834" customFormat="1" ht="18.75" customHeight="1">
      <c r="A431" s="854">
        <v>131</v>
      </c>
      <c r="B431" s="855" t="s">
        <v>1437</v>
      </c>
      <c r="C431" s="874" t="s">
        <v>1121</v>
      </c>
      <c r="D431" s="874" t="s">
        <v>530</v>
      </c>
      <c r="E431" s="875">
        <v>15</v>
      </c>
      <c r="F431" s="859">
        <f>EVENTUAL!F328</f>
        <v>2396</v>
      </c>
      <c r="G431" s="859">
        <f>EVENTUAL!G328</f>
        <v>0</v>
      </c>
      <c r="H431" s="859">
        <f>EVENTUAL!H328</f>
        <v>0</v>
      </c>
      <c r="I431" s="859">
        <f>EVENTUAL!I328</f>
        <v>0</v>
      </c>
      <c r="J431" s="859">
        <f>EVENTUAL!J328</f>
        <v>0</v>
      </c>
      <c r="K431" s="859">
        <f>EVENTUAL!K328</f>
        <v>4</v>
      </c>
      <c r="L431" s="859">
        <f>EVENTUAL!L328</f>
        <v>0</v>
      </c>
      <c r="M431" s="859">
        <f>EVENTUAL!M328</f>
        <v>0</v>
      </c>
      <c r="N431" s="859">
        <f>EVENTUAL!N328</f>
        <v>2400</v>
      </c>
      <c r="O431" s="920"/>
      <c r="P431" s="920"/>
      <c r="Q431" s="920"/>
    </row>
    <row r="432" spans="1:17" s="834" customFormat="1" ht="18.75" customHeight="1">
      <c r="A432" s="854">
        <v>136</v>
      </c>
      <c r="B432" s="855" t="s">
        <v>1448</v>
      </c>
      <c r="C432" s="874" t="s">
        <v>1121</v>
      </c>
      <c r="D432" s="874" t="s">
        <v>9</v>
      </c>
      <c r="E432" s="875">
        <v>15</v>
      </c>
      <c r="F432" s="859">
        <f>EVENTUAL!F329</f>
        <v>2509</v>
      </c>
      <c r="G432" s="859">
        <f>EVENTUAL!G329</f>
        <v>1060</v>
      </c>
      <c r="H432" s="859">
        <f>EVENTUAL!H329</f>
        <v>0</v>
      </c>
      <c r="I432" s="859">
        <f>EVENTUAL!I329</f>
        <v>0</v>
      </c>
      <c r="J432" s="859">
        <f>EVENTUAL!J329</f>
        <v>9</v>
      </c>
      <c r="K432" s="859">
        <f>EVENTUAL!K329</f>
        <v>0</v>
      </c>
      <c r="L432" s="859">
        <f>EVENTUAL!L329</f>
        <v>0</v>
      </c>
      <c r="M432" s="859">
        <f>EVENTUAL!M329</f>
        <v>0</v>
      </c>
      <c r="N432" s="859">
        <f>EVENTUAL!N329</f>
        <v>3560</v>
      </c>
      <c r="O432" s="920"/>
      <c r="P432" s="920"/>
      <c r="Q432" s="920"/>
    </row>
    <row r="433" spans="1:17" s="834" customFormat="1" ht="18.75" customHeight="1">
      <c r="A433" s="854">
        <v>169</v>
      </c>
      <c r="B433" s="855" t="s">
        <v>536</v>
      </c>
      <c r="C433" s="874" t="s">
        <v>1121</v>
      </c>
      <c r="D433" s="910" t="s">
        <v>11</v>
      </c>
      <c r="E433" s="875">
        <v>15</v>
      </c>
      <c r="F433" s="859">
        <f>EVENTUAL!F330</f>
        <v>1638</v>
      </c>
      <c r="G433" s="859">
        <f>EVENTUAL!G330</f>
        <v>0</v>
      </c>
      <c r="H433" s="859">
        <f>EVENTUAL!H330</f>
        <v>0</v>
      </c>
      <c r="I433" s="859">
        <f>EVENTUAL!I330</f>
        <v>0</v>
      </c>
      <c r="J433" s="859">
        <f>EVENTUAL!J330</f>
        <v>0</v>
      </c>
      <c r="K433" s="859">
        <f>EVENTUAL!K330</f>
        <v>107</v>
      </c>
      <c r="L433" s="859">
        <f>EVENTUAL!L330</f>
        <v>0</v>
      </c>
      <c r="M433" s="859">
        <f>EVENTUAL!M330</f>
        <v>0</v>
      </c>
      <c r="N433" s="859">
        <f>EVENTUAL!N330</f>
        <v>1745</v>
      </c>
      <c r="O433" s="920"/>
      <c r="P433" s="920"/>
      <c r="Q433" s="920"/>
    </row>
    <row r="434" spans="1:17" s="834" customFormat="1" ht="18.75" customHeight="1">
      <c r="A434" s="854">
        <v>193</v>
      </c>
      <c r="B434" s="855" t="s">
        <v>568</v>
      </c>
      <c r="C434" s="874" t="s">
        <v>1121</v>
      </c>
      <c r="D434" s="874" t="s">
        <v>10</v>
      </c>
      <c r="E434" s="875">
        <v>15</v>
      </c>
      <c r="F434" s="859">
        <f>EVENTUAL!F331</f>
        <v>1147</v>
      </c>
      <c r="G434" s="859">
        <f>EVENTUAL!G331</f>
        <v>0</v>
      </c>
      <c r="H434" s="859">
        <f>EVENTUAL!H331</f>
        <v>0</v>
      </c>
      <c r="I434" s="859">
        <f>EVENTUAL!I331</f>
        <v>0</v>
      </c>
      <c r="J434" s="859">
        <f>EVENTUAL!J331</f>
        <v>0</v>
      </c>
      <c r="K434" s="859">
        <f>EVENTUAL!K331</f>
        <v>138</v>
      </c>
      <c r="L434" s="859">
        <f>EVENTUAL!L331</f>
        <v>0</v>
      </c>
      <c r="M434" s="859">
        <f>EVENTUAL!M331</f>
        <v>0</v>
      </c>
      <c r="N434" s="859">
        <f>EVENTUAL!N331</f>
        <v>1285</v>
      </c>
      <c r="O434" s="920"/>
      <c r="P434" s="920"/>
      <c r="Q434" s="920"/>
    </row>
    <row r="435" spans="1:17" s="834" customFormat="1" ht="18.75" customHeight="1">
      <c r="A435" s="854">
        <v>216</v>
      </c>
      <c r="B435" s="855" t="s">
        <v>623</v>
      </c>
      <c r="C435" s="874" t="s">
        <v>1121</v>
      </c>
      <c r="D435" s="874" t="s">
        <v>11</v>
      </c>
      <c r="E435" s="875">
        <v>15</v>
      </c>
      <c r="F435" s="859">
        <f>EVENTUAL!F332</f>
        <v>1697</v>
      </c>
      <c r="G435" s="859">
        <f>EVENTUAL!G332</f>
        <v>0</v>
      </c>
      <c r="H435" s="859">
        <f>EVENTUAL!H332</f>
        <v>0</v>
      </c>
      <c r="I435" s="859">
        <f>EVENTUAL!I332</f>
        <v>0</v>
      </c>
      <c r="J435" s="859">
        <f>EVENTUAL!J332</f>
        <v>0</v>
      </c>
      <c r="K435" s="859">
        <f>EVENTUAL!K332</f>
        <v>103</v>
      </c>
      <c r="L435" s="859">
        <f>EVENTUAL!L332</f>
        <v>0</v>
      </c>
      <c r="M435" s="859">
        <f>EVENTUAL!M332</f>
        <v>0</v>
      </c>
      <c r="N435" s="859">
        <f>EVENTUAL!N332</f>
        <v>1800</v>
      </c>
      <c r="O435" s="920"/>
      <c r="P435" s="920"/>
      <c r="Q435" s="920"/>
    </row>
    <row r="436" spans="1:17" s="834" customFormat="1" ht="18.75" customHeight="1">
      <c r="A436" s="854">
        <v>249</v>
      </c>
      <c r="B436" s="855" t="s">
        <v>859</v>
      </c>
      <c r="C436" s="874" t="s">
        <v>1121</v>
      </c>
      <c r="D436" s="874" t="s">
        <v>11</v>
      </c>
      <c r="E436" s="875">
        <v>15</v>
      </c>
      <c r="F436" s="859">
        <f>EVENTUAL!F333</f>
        <v>1923</v>
      </c>
      <c r="G436" s="859">
        <f>EVENTUAL!G333</f>
        <v>0</v>
      </c>
      <c r="H436" s="859">
        <f>EVENTUAL!H333</f>
        <v>0</v>
      </c>
      <c r="I436" s="859">
        <f>EVENTUAL!I333</f>
        <v>0</v>
      </c>
      <c r="J436" s="859">
        <f>EVENTUAL!J333</f>
        <v>0</v>
      </c>
      <c r="K436" s="859">
        <f>EVENTUAL!K333</f>
        <v>77</v>
      </c>
      <c r="L436" s="859">
        <f>EVENTUAL!L333</f>
        <v>0</v>
      </c>
      <c r="M436" s="859">
        <f>EVENTUAL!M333</f>
        <v>0</v>
      </c>
      <c r="N436" s="859">
        <f>EVENTUAL!N333</f>
        <v>2000</v>
      </c>
      <c r="O436" s="920"/>
      <c r="P436" s="920"/>
      <c r="Q436" s="920"/>
    </row>
    <row r="437" spans="1:17" s="834" customFormat="1" ht="18.75" customHeight="1">
      <c r="A437" s="854">
        <v>256</v>
      </c>
      <c r="B437" s="855" t="s">
        <v>885</v>
      </c>
      <c r="C437" s="874" t="s">
        <v>1121</v>
      </c>
      <c r="D437" s="874" t="s">
        <v>9</v>
      </c>
      <c r="E437" s="875">
        <v>15</v>
      </c>
      <c r="F437" s="859">
        <f>EVENTUAL!F334</f>
        <v>3109</v>
      </c>
      <c r="G437" s="859">
        <f>EVENTUAL!G334</f>
        <v>1000</v>
      </c>
      <c r="H437" s="859">
        <f>EVENTUAL!H334</f>
        <v>0</v>
      </c>
      <c r="I437" s="859">
        <f>EVENTUAL!I334</f>
        <v>0</v>
      </c>
      <c r="J437" s="859">
        <f>EVENTUAL!J334</f>
        <v>109</v>
      </c>
      <c r="K437" s="859">
        <f>EVENTUAL!K334</f>
        <v>0</v>
      </c>
      <c r="L437" s="859">
        <f>EVENTUAL!L334</f>
        <v>0</v>
      </c>
      <c r="M437" s="859">
        <f>EVENTUAL!M334</f>
        <v>0</v>
      </c>
      <c r="N437" s="859">
        <f>EVENTUAL!N334</f>
        <v>4000</v>
      </c>
      <c r="O437" s="920"/>
      <c r="P437" s="920"/>
      <c r="Q437" s="920"/>
    </row>
    <row r="438" spans="1:17" s="834" customFormat="1" ht="18.75" customHeight="1">
      <c r="A438" s="854">
        <v>266</v>
      </c>
      <c r="B438" s="855" t="s">
        <v>913</v>
      </c>
      <c r="C438" s="874" t="s">
        <v>1121</v>
      </c>
      <c r="D438" s="874" t="s">
        <v>10</v>
      </c>
      <c r="E438" s="875">
        <v>15</v>
      </c>
      <c r="F438" s="859">
        <f>EVENTUAL!F335</f>
        <v>2509</v>
      </c>
      <c r="G438" s="859">
        <f>EVENTUAL!G335</f>
        <v>1600</v>
      </c>
      <c r="H438" s="859">
        <f>EVENTUAL!H335</f>
        <v>0</v>
      </c>
      <c r="I438" s="859">
        <f>EVENTUAL!I335</f>
        <v>0</v>
      </c>
      <c r="J438" s="859">
        <f>EVENTUAL!J335</f>
        <v>9</v>
      </c>
      <c r="K438" s="859">
        <f>EVENTUAL!K335</f>
        <v>0</v>
      </c>
      <c r="L438" s="859">
        <f>EVENTUAL!L335</f>
        <v>0</v>
      </c>
      <c r="M438" s="859">
        <f>EVENTUAL!M335</f>
        <v>0</v>
      </c>
      <c r="N438" s="859">
        <f>EVENTUAL!N335</f>
        <v>4100</v>
      </c>
      <c r="O438" s="920"/>
      <c r="P438" s="920"/>
      <c r="Q438" s="920"/>
    </row>
    <row r="439" spans="1:17" s="834" customFormat="1" ht="18.75" customHeight="1">
      <c r="A439" s="854">
        <v>273</v>
      </c>
      <c r="B439" s="855" t="s">
        <v>963</v>
      </c>
      <c r="C439" s="874" t="s">
        <v>1121</v>
      </c>
      <c r="D439" s="874" t="s">
        <v>11</v>
      </c>
      <c r="E439" s="875">
        <v>15</v>
      </c>
      <c r="F439" s="859">
        <f>EVENTUAL!F336</f>
        <v>1377</v>
      </c>
      <c r="G439" s="859">
        <f>EVENTUAL!G336</f>
        <v>0</v>
      </c>
      <c r="H439" s="859">
        <f>EVENTUAL!H336</f>
        <v>0</v>
      </c>
      <c r="I439" s="859">
        <f>EVENTUAL!I336</f>
        <v>0</v>
      </c>
      <c r="J439" s="859">
        <f>EVENTUAL!J336</f>
        <v>0</v>
      </c>
      <c r="K439" s="859">
        <f>EVENTUAL!K336</f>
        <v>123</v>
      </c>
      <c r="L439" s="859">
        <f>EVENTUAL!L336</f>
        <v>0</v>
      </c>
      <c r="M439" s="859">
        <f>EVENTUAL!M336</f>
        <v>0</v>
      </c>
      <c r="N439" s="859">
        <f>EVENTUAL!N336</f>
        <v>1500</v>
      </c>
      <c r="O439" s="920"/>
      <c r="P439" s="920"/>
      <c r="Q439" s="920"/>
    </row>
    <row r="440" spans="1:17" s="834" customFormat="1" ht="18.75" customHeight="1">
      <c r="A440" s="854">
        <v>294</v>
      </c>
      <c r="B440" s="855" t="s">
        <v>973</v>
      </c>
      <c r="C440" s="874" t="s">
        <v>1121</v>
      </c>
      <c r="D440" s="874" t="s">
        <v>11</v>
      </c>
      <c r="E440" s="875">
        <v>15</v>
      </c>
      <c r="F440" s="859">
        <f>EVENTUAL!F337</f>
        <v>1923</v>
      </c>
      <c r="G440" s="859">
        <f>EVENTUAL!G337</f>
        <v>0</v>
      </c>
      <c r="H440" s="859">
        <f>EVENTUAL!H337</f>
        <v>0</v>
      </c>
      <c r="I440" s="859">
        <f>EVENTUAL!I337</f>
        <v>0</v>
      </c>
      <c r="J440" s="859">
        <f>EVENTUAL!J337</f>
        <v>0</v>
      </c>
      <c r="K440" s="859">
        <f>EVENTUAL!K337</f>
        <v>77</v>
      </c>
      <c r="L440" s="859">
        <f>EVENTUAL!L337</f>
        <v>0</v>
      </c>
      <c r="M440" s="859">
        <f>EVENTUAL!M337</f>
        <v>0</v>
      </c>
      <c r="N440" s="859">
        <f>EVENTUAL!N337</f>
        <v>2000</v>
      </c>
      <c r="O440" s="920"/>
      <c r="P440" s="920"/>
      <c r="Q440" s="920"/>
    </row>
    <row r="441" spans="1:17" s="834" customFormat="1" ht="18.75" customHeight="1">
      <c r="A441" s="854">
        <v>295</v>
      </c>
      <c r="B441" s="855" t="s">
        <v>975</v>
      </c>
      <c r="C441" s="874" t="s">
        <v>1121</v>
      </c>
      <c r="D441" s="874" t="s">
        <v>11</v>
      </c>
      <c r="E441" s="875">
        <v>15</v>
      </c>
      <c r="F441" s="859">
        <f>EVENTUAL!F338</f>
        <v>1923</v>
      </c>
      <c r="G441" s="859">
        <f>EVENTUAL!G338</f>
        <v>0</v>
      </c>
      <c r="H441" s="859">
        <f>EVENTUAL!H338</f>
        <v>0</v>
      </c>
      <c r="I441" s="859">
        <f>EVENTUAL!I338</f>
        <v>0</v>
      </c>
      <c r="J441" s="859">
        <f>EVENTUAL!J338</f>
        <v>0</v>
      </c>
      <c r="K441" s="859">
        <f>EVENTUAL!K338</f>
        <v>77</v>
      </c>
      <c r="L441" s="859">
        <f>EVENTUAL!L338</f>
        <v>0</v>
      </c>
      <c r="M441" s="859">
        <f>EVENTUAL!M338</f>
        <v>0</v>
      </c>
      <c r="N441" s="859">
        <f>EVENTUAL!N338</f>
        <v>2000</v>
      </c>
      <c r="O441" s="920"/>
      <c r="P441" s="920"/>
      <c r="Q441" s="920"/>
    </row>
    <row r="442" spans="1:17" s="834" customFormat="1" ht="18.75" customHeight="1">
      <c r="A442" s="854">
        <v>296</v>
      </c>
      <c r="B442" s="855" t="s">
        <v>976</v>
      </c>
      <c r="C442" s="874" t="s">
        <v>1121</v>
      </c>
      <c r="D442" s="874" t="s">
        <v>11</v>
      </c>
      <c r="E442" s="875">
        <v>15</v>
      </c>
      <c r="F442" s="859">
        <f>EVENTUAL!F339</f>
        <v>1923</v>
      </c>
      <c r="G442" s="859">
        <f>EVENTUAL!G339</f>
        <v>0</v>
      </c>
      <c r="H442" s="859">
        <f>EVENTUAL!H339</f>
        <v>0</v>
      </c>
      <c r="I442" s="859">
        <f>EVENTUAL!I339</f>
        <v>0</v>
      </c>
      <c r="J442" s="859">
        <f>EVENTUAL!J339</f>
        <v>0</v>
      </c>
      <c r="K442" s="859">
        <f>EVENTUAL!K339</f>
        <v>77</v>
      </c>
      <c r="L442" s="859">
        <f>EVENTUAL!L339</f>
        <v>0</v>
      </c>
      <c r="M442" s="859">
        <f>EVENTUAL!M339</f>
        <v>0</v>
      </c>
      <c r="N442" s="859">
        <f>EVENTUAL!N339</f>
        <v>2000</v>
      </c>
      <c r="O442" s="920"/>
      <c r="P442" s="920"/>
      <c r="Q442" s="920"/>
    </row>
    <row r="443" spans="1:17" s="834" customFormat="1" ht="18.75" customHeight="1">
      <c r="A443" s="854">
        <v>297</v>
      </c>
      <c r="B443" s="855" t="s">
        <v>977</v>
      </c>
      <c r="C443" s="874" t="s">
        <v>1121</v>
      </c>
      <c r="D443" s="874" t="s">
        <v>11</v>
      </c>
      <c r="E443" s="875">
        <v>15</v>
      </c>
      <c r="F443" s="859">
        <f>EVENTUAL!F340</f>
        <v>1923</v>
      </c>
      <c r="G443" s="859">
        <f>EVENTUAL!G340</f>
        <v>0</v>
      </c>
      <c r="H443" s="859">
        <f>EVENTUAL!H340</f>
        <v>0</v>
      </c>
      <c r="I443" s="859">
        <f>EVENTUAL!I340</f>
        <v>0</v>
      </c>
      <c r="J443" s="859">
        <f>EVENTUAL!J340</f>
        <v>0</v>
      </c>
      <c r="K443" s="859">
        <f>EVENTUAL!K340</f>
        <v>77</v>
      </c>
      <c r="L443" s="859">
        <f>EVENTUAL!L340</f>
        <v>0</v>
      </c>
      <c r="M443" s="859">
        <f>EVENTUAL!M340</f>
        <v>0</v>
      </c>
      <c r="N443" s="859">
        <f>EVENTUAL!N340</f>
        <v>2000</v>
      </c>
      <c r="O443" s="920"/>
      <c r="P443" s="920"/>
      <c r="Q443" s="920"/>
    </row>
    <row r="444" spans="1:17" s="834" customFormat="1" ht="18.75" customHeight="1">
      <c r="A444" s="854">
        <v>303</v>
      </c>
      <c r="B444" s="855" t="s">
        <v>1064</v>
      </c>
      <c r="C444" s="874" t="s">
        <v>1121</v>
      </c>
      <c r="D444" s="874" t="s">
        <v>11</v>
      </c>
      <c r="E444" s="875">
        <v>15</v>
      </c>
      <c r="F444" s="859">
        <f>EVENTUAL!F341</f>
        <v>1923</v>
      </c>
      <c r="G444" s="859">
        <f>EVENTUAL!G341</f>
        <v>0</v>
      </c>
      <c r="H444" s="859">
        <f>EVENTUAL!H341</f>
        <v>0</v>
      </c>
      <c r="I444" s="859">
        <f>EVENTUAL!I341</f>
        <v>0</v>
      </c>
      <c r="J444" s="859">
        <f>EVENTUAL!J341</f>
        <v>0</v>
      </c>
      <c r="K444" s="859">
        <f>EVENTUAL!K341</f>
        <v>77</v>
      </c>
      <c r="L444" s="859">
        <f>EVENTUAL!L341</f>
        <v>0</v>
      </c>
      <c r="M444" s="859">
        <f>EVENTUAL!M341</f>
        <v>0</v>
      </c>
      <c r="N444" s="859">
        <f>EVENTUAL!N341</f>
        <v>2000</v>
      </c>
      <c r="O444" s="920"/>
      <c r="P444" s="920"/>
      <c r="Q444" s="920"/>
    </row>
    <row r="445" spans="1:17" s="834" customFormat="1" ht="18.75" customHeight="1">
      <c r="A445" s="854">
        <v>316</v>
      </c>
      <c r="B445" s="855" t="s">
        <v>1133</v>
      </c>
      <c r="C445" s="874" t="s">
        <v>1121</v>
      </c>
      <c r="D445" s="874" t="s">
        <v>10</v>
      </c>
      <c r="E445" s="875">
        <v>15</v>
      </c>
      <c r="F445" s="859">
        <f>EVENTUAL!F351</f>
        <v>1483</v>
      </c>
      <c r="G445" s="859">
        <f>EVENTUAL!G351</f>
        <v>0</v>
      </c>
      <c r="H445" s="859">
        <f>EVENTUAL!H351</f>
        <v>0</v>
      </c>
      <c r="I445" s="859">
        <f>EVENTUAL!I351</f>
        <v>0</v>
      </c>
      <c r="J445" s="859">
        <f>EVENTUAL!J351</f>
        <v>0</v>
      </c>
      <c r="K445" s="859">
        <f>EVENTUAL!K351</f>
        <v>117</v>
      </c>
      <c r="L445" s="859">
        <f>EVENTUAL!L351</f>
        <v>0</v>
      </c>
      <c r="M445" s="859">
        <f>EVENTUAL!M351</f>
        <v>0</v>
      </c>
      <c r="N445" s="859">
        <f>EVENTUAL!N351</f>
        <v>1600</v>
      </c>
      <c r="O445" s="920"/>
      <c r="P445" s="920"/>
      <c r="Q445" s="920"/>
    </row>
    <row r="446" spans="1:17" s="834" customFormat="1" ht="18.75" customHeight="1">
      <c r="A446" s="854">
        <v>318</v>
      </c>
      <c r="B446" s="855" t="s">
        <v>1144</v>
      </c>
      <c r="C446" s="874" t="s">
        <v>1121</v>
      </c>
      <c r="D446" s="874" t="s">
        <v>10</v>
      </c>
      <c r="E446" s="875">
        <v>15</v>
      </c>
      <c r="F446" s="859">
        <f>EVENTUAL!F352</f>
        <v>1697</v>
      </c>
      <c r="G446" s="859">
        <f>EVENTUAL!G352</f>
        <v>0</v>
      </c>
      <c r="H446" s="859">
        <f>EVENTUAL!H352</f>
        <v>0</v>
      </c>
      <c r="I446" s="859">
        <f>EVENTUAL!I352</f>
        <v>0</v>
      </c>
      <c r="J446" s="859">
        <f>EVENTUAL!J352</f>
        <v>0</v>
      </c>
      <c r="K446" s="859">
        <f>EVENTUAL!K352</f>
        <v>103</v>
      </c>
      <c r="L446" s="859">
        <f>EVENTUAL!L352</f>
        <v>0</v>
      </c>
      <c r="M446" s="859">
        <f>EVENTUAL!M352</f>
        <v>0</v>
      </c>
      <c r="N446" s="859">
        <f>EVENTUAL!N352</f>
        <v>1800</v>
      </c>
      <c r="O446" s="920"/>
      <c r="P446" s="920"/>
      <c r="Q446" s="920"/>
    </row>
    <row r="447" spans="1:17" s="834" customFormat="1" ht="18.75" customHeight="1">
      <c r="A447" s="854">
        <v>321</v>
      </c>
      <c r="B447" s="855" t="s">
        <v>1153</v>
      </c>
      <c r="C447" s="874" t="s">
        <v>1121</v>
      </c>
      <c r="D447" s="874" t="s">
        <v>11</v>
      </c>
      <c r="E447" s="875">
        <v>15</v>
      </c>
      <c r="F447" s="859">
        <f>EVENTUAL!F353</f>
        <v>2396</v>
      </c>
      <c r="G447" s="859">
        <f>EVENTUAL!G353</f>
        <v>0</v>
      </c>
      <c r="H447" s="859">
        <f>EVENTUAL!H353</f>
        <v>0</v>
      </c>
      <c r="I447" s="859">
        <f>EVENTUAL!I353</f>
        <v>0</v>
      </c>
      <c r="J447" s="859">
        <f>EVENTUAL!J353</f>
        <v>0</v>
      </c>
      <c r="K447" s="859">
        <f>EVENTUAL!K353</f>
        <v>4</v>
      </c>
      <c r="L447" s="859">
        <f>EVENTUAL!L353</f>
        <v>0</v>
      </c>
      <c r="M447" s="859">
        <f>EVENTUAL!M353</f>
        <v>0</v>
      </c>
      <c r="N447" s="859">
        <f>EVENTUAL!N353</f>
        <v>2400</v>
      </c>
      <c r="O447" s="920"/>
      <c r="P447" s="920"/>
      <c r="Q447" s="920"/>
    </row>
    <row r="448" spans="1:17" s="834" customFormat="1" ht="18.75" customHeight="1">
      <c r="A448" s="854">
        <v>341</v>
      </c>
      <c r="B448" s="855" t="s">
        <v>1170</v>
      </c>
      <c r="C448" s="874" t="s">
        <v>1121</v>
      </c>
      <c r="D448" s="874" t="s">
        <v>11</v>
      </c>
      <c r="E448" s="875">
        <v>15</v>
      </c>
      <c r="F448" s="859">
        <f>EVENTUAL!F354</f>
        <v>1923</v>
      </c>
      <c r="G448" s="859">
        <f>EVENTUAL!G354</f>
        <v>0</v>
      </c>
      <c r="H448" s="859">
        <f>EVENTUAL!H354</f>
        <v>0</v>
      </c>
      <c r="I448" s="859">
        <f>EVENTUAL!I354</f>
        <v>0</v>
      </c>
      <c r="J448" s="859">
        <f>EVENTUAL!J354</f>
        <v>0</v>
      </c>
      <c r="K448" s="859">
        <f>EVENTUAL!K354</f>
        <v>77</v>
      </c>
      <c r="L448" s="859">
        <f>EVENTUAL!L354</f>
        <v>0</v>
      </c>
      <c r="M448" s="859">
        <f>EVENTUAL!M354</f>
        <v>0</v>
      </c>
      <c r="N448" s="859">
        <f>EVENTUAL!N354</f>
        <v>2000</v>
      </c>
      <c r="O448" s="920"/>
      <c r="P448" s="920"/>
      <c r="Q448" s="920"/>
    </row>
    <row r="449" spans="1:17" s="834" customFormat="1" ht="18.75" customHeight="1">
      <c r="A449" s="887" t="s">
        <v>70</v>
      </c>
      <c r="B449" s="893"/>
      <c r="C449" s="899"/>
      <c r="D449" s="899"/>
      <c r="E449" s="900"/>
      <c r="F449" s="892">
        <f aca="true" t="shared" si="58" ref="F449:N449">SUM(F389:F448)</f>
        <v>126497</v>
      </c>
      <c r="G449" s="892">
        <f t="shared" si="58"/>
        <v>24170</v>
      </c>
      <c r="H449" s="892">
        <f t="shared" si="58"/>
        <v>0</v>
      </c>
      <c r="I449" s="892">
        <f t="shared" si="58"/>
        <v>0</v>
      </c>
      <c r="J449" s="892">
        <f t="shared" si="58"/>
        <v>590</v>
      </c>
      <c r="K449" s="892">
        <f t="shared" si="58"/>
        <v>3393</v>
      </c>
      <c r="L449" s="892">
        <f t="shared" si="58"/>
        <v>1100</v>
      </c>
      <c r="M449" s="892">
        <f t="shared" si="58"/>
        <v>0</v>
      </c>
      <c r="N449" s="892">
        <f t="shared" si="58"/>
        <v>152370</v>
      </c>
      <c r="O449" s="922">
        <f>SUM(N389:N416)</f>
        <v>71678</v>
      </c>
      <c r="P449" s="922">
        <f>SUM(N417:N448)</f>
        <v>80692</v>
      </c>
      <c r="Q449" s="920"/>
    </row>
    <row r="450" spans="1:17" s="834" customFormat="1" ht="18.75" customHeight="1">
      <c r="A450" s="849"/>
      <c r="B450" s="850"/>
      <c r="C450" s="851" t="s">
        <v>282</v>
      </c>
      <c r="D450" s="909"/>
      <c r="E450" s="852"/>
      <c r="F450" s="853"/>
      <c r="G450" s="853"/>
      <c r="H450" s="853"/>
      <c r="I450" s="853"/>
      <c r="J450" s="853"/>
      <c r="K450" s="853"/>
      <c r="L450" s="853"/>
      <c r="M450" s="853"/>
      <c r="N450" s="853"/>
      <c r="O450" s="920"/>
      <c r="P450" s="920"/>
      <c r="Q450" s="920"/>
    </row>
    <row r="451" spans="1:17" s="834" customFormat="1" ht="18.75" customHeight="1">
      <c r="A451" s="854">
        <v>8100206</v>
      </c>
      <c r="B451" s="855" t="s">
        <v>215</v>
      </c>
      <c r="C451" s="874" t="s">
        <v>1120</v>
      </c>
      <c r="D451" s="910" t="s">
        <v>212</v>
      </c>
      <c r="E451" s="875">
        <v>15</v>
      </c>
      <c r="F451" s="859">
        <f>'BASE Y CONFIANZA'!F527</f>
        <v>3354</v>
      </c>
      <c r="G451" s="859">
        <f>'BASE Y CONFIANZA'!G527</f>
        <v>0</v>
      </c>
      <c r="H451" s="859">
        <f>'BASE Y CONFIANZA'!H527</f>
        <v>0</v>
      </c>
      <c r="I451" s="859">
        <f>'BASE Y CONFIANZA'!I527</f>
        <v>0</v>
      </c>
      <c r="J451" s="859">
        <f>'BASE Y CONFIANZA'!J527</f>
        <v>136</v>
      </c>
      <c r="K451" s="859">
        <f>'BASE Y CONFIANZA'!K527</f>
        <v>0</v>
      </c>
      <c r="L451" s="859">
        <f>'BASE Y CONFIANZA'!L527</f>
        <v>0</v>
      </c>
      <c r="M451" s="859">
        <f>'BASE Y CONFIANZA'!M527</f>
        <v>0</v>
      </c>
      <c r="N451" s="859">
        <f>'BASE Y CONFIANZA'!N527</f>
        <v>3218</v>
      </c>
      <c r="O451" s="920"/>
      <c r="P451" s="920"/>
      <c r="Q451" s="920"/>
    </row>
    <row r="452" spans="1:17" s="834" customFormat="1" ht="18.75" customHeight="1">
      <c r="A452" s="854">
        <v>11100323</v>
      </c>
      <c r="B452" s="855" t="s">
        <v>582</v>
      </c>
      <c r="C452" s="874" t="s">
        <v>1120</v>
      </c>
      <c r="D452" s="910" t="s">
        <v>285</v>
      </c>
      <c r="E452" s="875">
        <v>15</v>
      </c>
      <c r="F452" s="859">
        <f>'BASE Y CONFIANZA'!F528</f>
        <v>2184</v>
      </c>
      <c r="G452" s="859">
        <f>'BASE Y CONFIANZA'!G528</f>
        <v>1000</v>
      </c>
      <c r="H452" s="859">
        <f>'BASE Y CONFIANZA'!H528</f>
        <v>0</v>
      </c>
      <c r="I452" s="859">
        <f>'BASE Y CONFIANZA'!I528</f>
        <v>0</v>
      </c>
      <c r="J452" s="859">
        <f>'BASE Y CONFIANZA'!J528</f>
        <v>0</v>
      </c>
      <c r="K452" s="859">
        <f>'BASE Y CONFIANZA'!K528</f>
        <v>55</v>
      </c>
      <c r="L452" s="859">
        <f>'BASE Y CONFIANZA'!L528</f>
        <v>0</v>
      </c>
      <c r="M452" s="859">
        <f>'BASE Y CONFIANZA'!M528</f>
        <v>0</v>
      </c>
      <c r="N452" s="859">
        <f>'BASE Y CONFIANZA'!N528</f>
        <v>3239</v>
      </c>
      <c r="O452" s="920"/>
      <c r="P452" s="920"/>
      <c r="Q452" s="920"/>
    </row>
    <row r="453" spans="1:17" s="834" customFormat="1" ht="18.75" customHeight="1">
      <c r="A453" s="854">
        <v>11100502</v>
      </c>
      <c r="B453" s="855" t="s">
        <v>286</v>
      </c>
      <c r="C453" s="874" t="s">
        <v>1120</v>
      </c>
      <c r="D453" s="910" t="s">
        <v>491</v>
      </c>
      <c r="E453" s="875">
        <v>15</v>
      </c>
      <c r="F453" s="859">
        <f>'BASE Y CONFIANZA'!F529</f>
        <v>3992</v>
      </c>
      <c r="G453" s="859">
        <f>'BASE Y CONFIANZA'!G529</f>
        <v>860</v>
      </c>
      <c r="H453" s="859">
        <f>'BASE Y CONFIANZA'!H529</f>
        <v>0</v>
      </c>
      <c r="I453" s="859">
        <f>'BASE Y CONFIANZA'!I529</f>
        <v>0</v>
      </c>
      <c r="J453" s="859">
        <f>'BASE Y CONFIANZA'!J529</f>
        <v>348</v>
      </c>
      <c r="K453" s="859">
        <f>'BASE Y CONFIANZA'!K529</f>
        <v>0</v>
      </c>
      <c r="L453" s="859">
        <f>'BASE Y CONFIANZA'!L529</f>
        <v>0</v>
      </c>
      <c r="M453" s="859">
        <f>'BASE Y CONFIANZA'!M529</f>
        <v>0</v>
      </c>
      <c r="N453" s="859">
        <f>'BASE Y CONFIANZA'!N529</f>
        <v>4504</v>
      </c>
      <c r="O453" s="920"/>
      <c r="P453" s="920"/>
      <c r="Q453" s="920"/>
    </row>
    <row r="454" spans="1:17" s="834" customFormat="1" ht="18.75" customHeight="1">
      <c r="A454" s="854">
        <v>11100506</v>
      </c>
      <c r="B454" s="855" t="s">
        <v>291</v>
      </c>
      <c r="C454" s="874" t="s">
        <v>1120</v>
      </c>
      <c r="D454" s="910" t="s">
        <v>285</v>
      </c>
      <c r="E454" s="875">
        <v>15</v>
      </c>
      <c r="F454" s="859">
        <f>'BASE Y CONFIANZA'!F530</f>
        <v>2091</v>
      </c>
      <c r="G454" s="859">
        <f>'BASE Y CONFIANZA'!G530</f>
        <v>0</v>
      </c>
      <c r="H454" s="859">
        <f>'BASE Y CONFIANZA'!H530</f>
        <v>0</v>
      </c>
      <c r="I454" s="859">
        <f>'BASE Y CONFIANZA'!I530</f>
        <v>0</v>
      </c>
      <c r="J454" s="859">
        <f>'BASE Y CONFIANZA'!J530</f>
        <v>0</v>
      </c>
      <c r="K454" s="859">
        <f>'BASE Y CONFIANZA'!K530</f>
        <v>65</v>
      </c>
      <c r="L454" s="859">
        <f>'BASE Y CONFIANZA'!L530</f>
        <v>0</v>
      </c>
      <c r="M454" s="859">
        <f>'BASE Y CONFIANZA'!M530</f>
        <v>0</v>
      </c>
      <c r="N454" s="859">
        <f>'BASE Y CONFIANZA'!N530</f>
        <v>2156</v>
      </c>
      <c r="O454" s="920"/>
      <c r="P454" s="920"/>
      <c r="Q454" s="920"/>
    </row>
    <row r="455" spans="1:17" s="834" customFormat="1" ht="18.75" customHeight="1">
      <c r="A455" s="854">
        <v>11100510</v>
      </c>
      <c r="B455" s="855" t="s">
        <v>295</v>
      </c>
      <c r="C455" s="874" t="s">
        <v>1120</v>
      </c>
      <c r="D455" s="874" t="s">
        <v>297</v>
      </c>
      <c r="E455" s="875">
        <v>15</v>
      </c>
      <c r="F455" s="859">
        <f>'BASE Y CONFIANZA'!F531</f>
        <v>2091</v>
      </c>
      <c r="G455" s="859">
        <f>'BASE Y CONFIANZA'!G531</f>
        <v>0</v>
      </c>
      <c r="H455" s="859">
        <f>'BASE Y CONFIANZA'!H531</f>
        <v>0</v>
      </c>
      <c r="I455" s="859">
        <f>'BASE Y CONFIANZA'!I531</f>
        <v>0</v>
      </c>
      <c r="J455" s="859">
        <f>'BASE Y CONFIANZA'!J531</f>
        <v>0</v>
      </c>
      <c r="K455" s="859">
        <f>'BASE Y CONFIANZA'!K531</f>
        <v>65</v>
      </c>
      <c r="L455" s="859">
        <f>'BASE Y CONFIANZA'!L531</f>
        <v>0</v>
      </c>
      <c r="M455" s="859">
        <f>'BASE Y CONFIANZA'!M531</f>
        <v>0</v>
      </c>
      <c r="N455" s="859">
        <f>'BASE Y CONFIANZA'!N531</f>
        <v>2156</v>
      </c>
      <c r="O455" s="920"/>
      <c r="P455" s="920"/>
      <c r="Q455" s="920"/>
    </row>
    <row r="456" spans="1:17" s="834" customFormat="1" ht="18.75" customHeight="1">
      <c r="A456" s="854">
        <v>11100513</v>
      </c>
      <c r="B456" s="855" t="s">
        <v>298</v>
      </c>
      <c r="C456" s="874" t="s">
        <v>1120</v>
      </c>
      <c r="D456" s="874" t="s">
        <v>11</v>
      </c>
      <c r="E456" s="875">
        <v>15</v>
      </c>
      <c r="F456" s="859">
        <f>'BASE Y CONFIANZA'!F532</f>
        <v>2637</v>
      </c>
      <c r="G456" s="859">
        <f>'BASE Y CONFIANZA'!G532</f>
        <v>0</v>
      </c>
      <c r="H456" s="859">
        <f>'BASE Y CONFIANZA'!H532</f>
        <v>0</v>
      </c>
      <c r="I456" s="859">
        <f>'BASE Y CONFIANZA'!I532</f>
        <v>0</v>
      </c>
      <c r="J456" s="859">
        <f>'BASE Y CONFIANZA'!J532</f>
        <v>37</v>
      </c>
      <c r="K456" s="859">
        <f>'BASE Y CONFIANZA'!K532</f>
        <v>0</v>
      </c>
      <c r="L456" s="859">
        <f>'BASE Y CONFIANZA'!L532</f>
        <v>0</v>
      </c>
      <c r="M456" s="859">
        <f>'BASE Y CONFIANZA'!M532</f>
        <v>0</v>
      </c>
      <c r="N456" s="859">
        <f>'BASE Y CONFIANZA'!N532</f>
        <v>2600</v>
      </c>
      <c r="O456" s="920"/>
      <c r="P456" s="920"/>
      <c r="Q456" s="920"/>
    </row>
    <row r="457" spans="1:17" s="834" customFormat="1" ht="18.75" customHeight="1">
      <c r="A457" s="854">
        <v>11100517</v>
      </c>
      <c r="B457" s="855" t="s">
        <v>280</v>
      </c>
      <c r="C457" s="874" t="s">
        <v>1120</v>
      </c>
      <c r="D457" s="874" t="s">
        <v>285</v>
      </c>
      <c r="E457" s="875">
        <v>15</v>
      </c>
      <c r="F457" s="859">
        <f>'BASE Y CONFIANZA'!F533</f>
        <v>4268</v>
      </c>
      <c r="G457" s="859">
        <f>'BASE Y CONFIANZA'!G533</f>
        <v>0</v>
      </c>
      <c r="H457" s="859">
        <f>'BASE Y CONFIANZA'!H533</f>
        <v>0</v>
      </c>
      <c r="I457" s="859">
        <f>'BASE Y CONFIANZA'!I533</f>
        <v>0</v>
      </c>
      <c r="J457" s="859">
        <f>'BASE Y CONFIANZA'!J533</f>
        <v>392</v>
      </c>
      <c r="K457" s="859">
        <f>'BASE Y CONFIANZA'!K533</f>
        <v>0</v>
      </c>
      <c r="L457" s="859">
        <f>'BASE Y CONFIANZA'!L533</f>
        <v>0</v>
      </c>
      <c r="M457" s="859">
        <f>'BASE Y CONFIANZA'!M533</f>
        <v>0</v>
      </c>
      <c r="N457" s="859">
        <f>'BASE Y CONFIANZA'!N533</f>
        <v>3876</v>
      </c>
      <c r="O457" s="920"/>
      <c r="P457" s="920"/>
      <c r="Q457" s="920"/>
    </row>
    <row r="458" spans="1:17" s="834" customFormat="1" ht="18.75" customHeight="1">
      <c r="A458" s="854">
        <v>17100202</v>
      </c>
      <c r="B458" s="855" t="s">
        <v>301</v>
      </c>
      <c r="C458" s="874" t="s">
        <v>1120</v>
      </c>
      <c r="D458" s="874" t="s">
        <v>285</v>
      </c>
      <c r="E458" s="875">
        <v>15</v>
      </c>
      <c r="F458" s="859">
        <f>'BASE Y CONFIANZA'!F534</f>
        <v>3822</v>
      </c>
      <c r="G458" s="859">
        <f>'BASE Y CONFIANZA'!G534</f>
        <v>0</v>
      </c>
      <c r="H458" s="859">
        <f>'BASE Y CONFIANZA'!H534</f>
        <v>0</v>
      </c>
      <c r="I458" s="859">
        <f>'BASE Y CONFIANZA'!I534</f>
        <v>0</v>
      </c>
      <c r="J458" s="859">
        <f>'BASE Y CONFIANZA'!J534</f>
        <v>321</v>
      </c>
      <c r="K458" s="859">
        <f>'BASE Y CONFIANZA'!K534</f>
        <v>0</v>
      </c>
      <c r="L458" s="859">
        <f>'BASE Y CONFIANZA'!L534</f>
        <v>0</v>
      </c>
      <c r="M458" s="859">
        <f>'BASE Y CONFIANZA'!M534</f>
        <v>0</v>
      </c>
      <c r="N458" s="859">
        <f>'BASE Y CONFIANZA'!N534</f>
        <v>3501</v>
      </c>
      <c r="O458" s="920"/>
      <c r="P458" s="920"/>
      <c r="Q458" s="920"/>
    </row>
    <row r="459" spans="1:17" s="834" customFormat="1" ht="18.75" customHeight="1">
      <c r="A459" s="854">
        <v>55</v>
      </c>
      <c r="B459" s="855" t="s">
        <v>400</v>
      </c>
      <c r="C459" s="874" t="s">
        <v>1121</v>
      </c>
      <c r="D459" s="874" t="s">
        <v>285</v>
      </c>
      <c r="E459" s="875">
        <v>15</v>
      </c>
      <c r="F459" s="859">
        <f>EVENTUAL!F358</f>
        <v>1966</v>
      </c>
      <c r="G459" s="859">
        <f>EVENTUAL!G358</f>
        <v>1000</v>
      </c>
      <c r="H459" s="859">
        <f>EVENTUAL!H358</f>
        <v>0</v>
      </c>
      <c r="I459" s="859">
        <f>EVENTUAL!I358</f>
        <v>0</v>
      </c>
      <c r="J459" s="859">
        <f>EVENTUAL!J358</f>
        <v>0</v>
      </c>
      <c r="K459" s="859">
        <f>EVENTUAL!K358</f>
        <v>74</v>
      </c>
      <c r="L459" s="859">
        <f>EVENTUAL!L358</f>
        <v>0</v>
      </c>
      <c r="M459" s="859">
        <f>EVENTUAL!M358</f>
        <v>0</v>
      </c>
      <c r="N459" s="859">
        <f>EVENTUAL!N358</f>
        <v>3040</v>
      </c>
      <c r="O459" s="920"/>
      <c r="P459" s="920"/>
      <c r="Q459" s="920"/>
    </row>
    <row r="460" spans="1:17" s="834" customFormat="1" ht="18.75" customHeight="1">
      <c r="A460" s="854">
        <v>56</v>
      </c>
      <c r="B460" s="855" t="s">
        <v>401</v>
      </c>
      <c r="C460" s="874" t="s">
        <v>1121</v>
      </c>
      <c r="D460" s="874" t="s">
        <v>285</v>
      </c>
      <c r="E460" s="875">
        <v>15</v>
      </c>
      <c r="F460" s="859">
        <f>EVENTUAL!F359</f>
        <v>1966</v>
      </c>
      <c r="G460" s="859">
        <f>EVENTUAL!G359</f>
        <v>1000</v>
      </c>
      <c r="H460" s="859">
        <f>EVENTUAL!H359</f>
        <v>0</v>
      </c>
      <c r="I460" s="859">
        <f>EVENTUAL!I359</f>
        <v>0</v>
      </c>
      <c r="J460" s="859">
        <f>EVENTUAL!J359</f>
        <v>0</v>
      </c>
      <c r="K460" s="859">
        <f>EVENTUAL!K359</f>
        <v>74</v>
      </c>
      <c r="L460" s="859">
        <f>EVENTUAL!L359</f>
        <v>0</v>
      </c>
      <c r="M460" s="859">
        <f>EVENTUAL!M359</f>
        <v>0</v>
      </c>
      <c r="N460" s="859">
        <f>EVENTUAL!N359</f>
        <v>3040</v>
      </c>
      <c r="O460" s="920"/>
      <c r="P460" s="920"/>
      <c r="Q460" s="920"/>
    </row>
    <row r="461" spans="1:17" s="834" customFormat="1" ht="18.75" customHeight="1">
      <c r="A461" s="854">
        <v>91</v>
      </c>
      <c r="B461" s="855" t="s">
        <v>1389</v>
      </c>
      <c r="C461" s="874" t="s">
        <v>1121</v>
      </c>
      <c r="D461" s="874" t="s">
        <v>285</v>
      </c>
      <c r="E461" s="875">
        <v>15</v>
      </c>
      <c r="F461" s="859">
        <f>EVENTUAL!F360</f>
        <v>2396</v>
      </c>
      <c r="G461" s="859">
        <f>EVENTUAL!G360</f>
        <v>1000</v>
      </c>
      <c r="H461" s="859">
        <f>EVENTUAL!H360</f>
        <v>0</v>
      </c>
      <c r="I461" s="859">
        <f>EVENTUAL!I360</f>
        <v>0</v>
      </c>
      <c r="J461" s="859">
        <f>EVENTUAL!J360</f>
        <v>0</v>
      </c>
      <c r="K461" s="859">
        <f>EVENTUAL!K360</f>
        <v>4</v>
      </c>
      <c r="L461" s="859">
        <f>EVENTUAL!L360</f>
        <v>0</v>
      </c>
      <c r="M461" s="859">
        <f>EVENTUAL!M360</f>
        <v>0</v>
      </c>
      <c r="N461" s="859">
        <f>EVENTUAL!N360</f>
        <v>3400</v>
      </c>
      <c r="O461" s="920"/>
      <c r="P461" s="920"/>
      <c r="Q461" s="920"/>
    </row>
    <row r="462" spans="1:17" s="834" customFormat="1" ht="18.75" customHeight="1">
      <c r="A462" s="854">
        <v>187</v>
      </c>
      <c r="B462" s="855" t="s">
        <v>965</v>
      </c>
      <c r="C462" s="874" t="s">
        <v>1121</v>
      </c>
      <c r="D462" s="874" t="s">
        <v>10</v>
      </c>
      <c r="E462" s="875">
        <v>15</v>
      </c>
      <c r="F462" s="859">
        <f>EVENTUAL!F361</f>
        <v>1817</v>
      </c>
      <c r="G462" s="859">
        <f>EVENTUAL!G361</f>
        <v>0</v>
      </c>
      <c r="H462" s="859">
        <f>EVENTUAL!H361</f>
        <v>0</v>
      </c>
      <c r="I462" s="859">
        <f>EVENTUAL!I361</f>
        <v>0</v>
      </c>
      <c r="J462" s="859">
        <f>EVENTUAL!J361</f>
        <v>0</v>
      </c>
      <c r="K462" s="859">
        <f>EVENTUAL!K361</f>
        <v>83</v>
      </c>
      <c r="L462" s="859">
        <f>EVENTUAL!L361</f>
        <v>0</v>
      </c>
      <c r="M462" s="859">
        <f>EVENTUAL!M361</f>
        <v>0</v>
      </c>
      <c r="N462" s="859">
        <f>EVENTUAL!N361</f>
        <v>1900</v>
      </c>
      <c r="O462" s="920"/>
      <c r="P462" s="920"/>
      <c r="Q462" s="920"/>
    </row>
    <row r="463" spans="1:17" s="834" customFormat="1" ht="18.75" customHeight="1">
      <c r="A463" s="854">
        <v>214</v>
      </c>
      <c r="B463" s="855" t="s">
        <v>625</v>
      </c>
      <c r="C463" s="874" t="s">
        <v>1121</v>
      </c>
      <c r="D463" s="874" t="s">
        <v>285</v>
      </c>
      <c r="E463" s="875">
        <v>15</v>
      </c>
      <c r="F463" s="859">
        <f>EVENTUAL!F362</f>
        <v>2000</v>
      </c>
      <c r="G463" s="859">
        <f>EVENTUAL!G362</f>
        <v>0</v>
      </c>
      <c r="H463" s="859">
        <f>EVENTUAL!H362</f>
        <v>0</v>
      </c>
      <c r="I463" s="859">
        <f>EVENTUAL!I362</f>
        <v>0</v>
      </c>
      <c r="J463" s="859">
        <f>EVENTUAL!J362</f>
        <v>0</v>
      </c>
      <c r="K463" s="859">
        <f>EVENTUAL!K362</f>
        <v>72</v>
      </c>
      <c r="L463" s="859">
        <f>EVENTUAL!L362</f>
        <v>0</v>
      </c>
      <c r="M463" s="859">
        <f>EVENTUAL!M362</f>
        <v>0</v>
      </c>
      <c r="N463" s="859">
        <f>EVENTUAL!N362</f>
        <v>2072</v>
      </c>
      <c r="O463" s="920"/>
      <c r="P463" s="920"/>
      <c r="Q463" s="920"/>
    </row>
    <row r="464" spans="1:17" s="834" customFormat="1" ht="18.75" customHeight="1">
      <c r="A464" s="854">
        <v>248</v>
      </c>
      <c r="B464" s="855" t="s">
        <v>860</v>
      </c>
      <c r="C464" s="874" t="s">
        <v>1121</v>
      </c>
      <c r="D464" s="874" t="s">
        <v>285</v>
      </c>
      <c r="E464" s="875">
        <v>15</v>
      </c>
      <c r="F464" s="859">
        <f>EVENTUAL!F363</f>
        <v>1923</v>
      </c>
      <c r="G464" s="859">
        <f>EVENTUAL!G363</f>
        <v>0</v>
      </c>
      <c r="H464" s="859">
        <f>EVENTUAL!H363</f>
        <v>0</v>
      </c>
      <c r="I464" s="859">
        <f>EVENTUAL!I363</f>
        <v>0</v>
      </c>
      <c r="J464" s="859">
        <f>EVENTUAL!J363</f>
        <v>0</v>
      </c>
      <c r="K464" s="859">
        <f>EVENTUAL!K363</f>
        <v>77</v>
      </c>
      <c r="L464" s="859">
        <f>EVENTUAL!L363</f>
        <v>0</v>
      </c>
      <c r="M464" s="859">
        <f>EVENTUAL!M363</f>
        <v>0</v>
      </c>
      <c r="N464" s="859">
        <f>EVENTUAL!N363</f>
        <v>2000</v>
      </c>
      <c r="O464" s="920"/>
      <c r="P464" s="920"/>
      <c r="Q464" s="920"/>
    </row>
    <row r="465" spans="1:17" s="834" customFormat="1" ht="18.75" customHeight="1">
      <c r="A465" s="854">
        <v>267</v>
      </c>
      <c r="B465" s="855" t="s">
        <v>914</v>
      </c>
      <c r="C465" s="874" t="s">
        <v>1121</v>
      </c>
      <c r="D465" s="874" t="s">
        <v>285</v>
      </c>
      <c r="E465" s="875">
        <v>15</v>
      </c>
      <c r="F465" s="859">
        <f>EVENTUAL!F364</f>
        <v>2509</v>
      </c>
      <c r="G465" s="859">
        <f>EVENTUAL!G364</f>
        <v>1000</v>
      </c>
      <c r="H465" s="859">
        <f>EVENTUAL!H364</f>
        <v>0</v>
      </c>
      <c r="I465" s="859">
        <f>EVENTUAL!I364</f>
        <v>0</v>
      </c>
      <c r="J465" s="859">
        <f>EVENTUAL!J364</f>
        <v>9</v>
      </c>
      <c r="K465" s="859">
        <f>EVENTUAL!K364</f>
        <v>0</v>
      </c>
      <c r="L465" s="859">
        <f>EVENTUAL!L364</f>
        <v>0</v>
      </c>
      <c r="M465" s="859">
        <f>EVENTUAL!M364</f>
        <v>0</v>
      </c>
      <c r="N465" s="859">
        <f>EVENTUAL!N364</f>
        <v>3500</v>
      </c>
      <c r="O465" s="920"/>
      <c r="P465" s="920"/>
      <c r="Q465" s="920"/>
    </row>
    <row r="466" spans="1:17" s="834" customFormat="1" ht="18.75" customHeight="1">
      <c r="A466" s="854">
        <v>298</v>
      </c>
      <c r="B466" s="855" t="s">
        <v>1066</v>
      </c>
      <c r="C466" s="874" t="s">
        <v>1121</v>
      </c>
      <c r="D466" s="874" t="s">
        <v>11</v>
      </c>
      <c r="E466" s="875">
        <v>15</v>
      </c>
      <c r="F466" s="859">
        <f>EVENTUAL!F365</f>
        <v>2140</v>
      </c>
      <c r="G466" s="859">
        <f>EVENTUAL!G365</f>
        <v>1000</v>
      </c>
      <c r="H466" s="859">
        <f>EVENTUAL!H365</f>
        <v>0</v>
      </c>
      <c r="I466" s="859">
        <f>EVENTUAL!I365</f>
        <v>0</v>
      </c>
      <c r="J466" s="859">
        <f>EVENTUAL!J365</f>
        <v>0</v>
      </c>
      <c r="K466" s="859">
        <f>EVENTUAL!K365</f>
        <v>60</v>
      </c>
      <c r="L466" s="859">
        <f>EVENTUAL!L365</f>
        <v>0</v>
      </c>
      <c r="M466" s="859">
        <f>EVENTUAL!M365</f>
        <v>0</v>
      </c>
      <c r="N466" s="859">
        <f>EVENTUAL!N365</f>
        <v>3200</v>
      </c>
      <c r="O466" s="920"/>
      <c r="P466" s="920"/>
      <c r="Q466" s="920"/>
    </row>
    <row r="467" spans="1:17" s="834" customFormat="1" ht="18.75" customHeight="1">
      <c r="A467" s="854">
        <v>317</v>
      </c>
      <c r="B467" s="855" t="s">
        <v>1148</v>
      </c>
      <c r="C467" s="874" t="s">
        <v>1121</v>
      </c>
      <c r="D467" s="874" t="s">
        <v>11</v>
      </c>
      <c r="E467" s="875">
        <v>15</v>
      </c>
      <c r="F467" s="859">
        <f>EVENTUAL!F366</f>
        <v>1923</v>
      </c>
      <c r="G467" s="859">
        <f>EVENTUAL!G366</f>
        <v>0</v>
      </c>
      <c r="H467" s="859">
        <f>EVENTUAL!H366</f>
        <v>0</v>
      </c>
      <c r="I467" s="859">
        <f>EVENTUAL!I366</f>
        <v>0</v>
      </c>
      <c r="J467" s="859">
        <f>EVENTUAL!J366</f>
        <v>0</v>
      </c>
      <c r="K467" s="859">
        <f>EVENTUAL!K366</f>
        <v>77</v>
      </c>
      <c r="L467" s="859">
        <f>EVENTUAL!L366</f>
        <v>0</v>
      </c>
      <c r="M467" s="859">
        <f>EVENTUAL!M366</f>
        <v>0</v>
      </c>
      <c r="N467" s="859">
        <f>EVENTUAL!N366</f>
        <v>2000</v>
      </c>
      <c r="O467" s="920"/>
      <c r="P467" s="920"/>
      <c r="Q467" s="920"/>
    </row>
    <row r="468" spans="1:17" s="835" customFormat="1" ht="18.75" customHeight="1">
      <c r="A468" s="887" t="s">
        <v>70</v>
      </c>
      <c r="B468" s="893"/>
      <c r="C468" s="899"/>
      <c r="D468" s="899"/>
      <c r="E468" s="900"/>
      <c r="F468" s="892">
        <f>SUM(F451:F467)</f>
        <v>43079</v>
      </c>
      <c r="G468" s="946">
        <f>SUM(G451:G467)</f>
        <v>6860</v>
      </c>
      <c r="H468" s="892">
        <f aca="true" t="shared" si="59" ref="H468:M468">SUM(H451:H467)</f>
        <v>0</v>
      </c>
      <c r="I468" s="892">
        <f t="shared" si="59"/>
        <v>0</v>
      </c>
      <c r="J468" s="892">
        <f>SUM(J451:J467)</f>
        <v>1243</v>
      </c>
      <c r="K468" s="892">
        <f t="shared" si="59"/>
        <v>706</v>
      </c>
      <c r="L468" s="892">
        <f t="shared" si="59"/>
        <v>0</v>
      </c>
      <c r="M468" s="892">
        <f t="shared" si="59"/>
        <v>0</v>
      </c>
      <c r="N468" s="892">
        <f>SUM(N451:N467)</f>
        <v>49402</v>
      </c>
      <c r="O468" s="956">
        <f>SUM(N451:N458)</f>
        <v>25250</v>
      </c>
      <c r="P468" s="956">
        <f>SUM(N459:N467)</f>
        <v>24152</v>
      </c>
      <c r="Q468" s="955"/>
    </row>
    <row r="469" spans="1:17" s="834" customFormat="1" ht="18.75" customHeight="1">
      <c r="A469" s="869"/>
      <c r="B469" s="870"/>
      <c r="C469" s="871" t="s">
        <v>1075</v>
      </c>
      <c r="D469" s="913"/>
      <c r="E469" s="872"/>
      <c r="F469" s="873"/>
      <c r="G469" s="873"/>
      <c r="H469" s="873"/>
      <c r="I469" s="873"/>
      <c r="J469" s="873"/>
      <c r="K469" s="873"/>
      <c r="L469" s="873"/>
      <c r="M469" s="873"/>
      <c r="N469" s="873"/>
      <c r="O469" s="920"/>
      <c r="P469" s="920"/>
      <c r="Q469" s="920"/>
    </row>
    <row r="470" spans="1:17" ht="20.25">
      <c r="A470" s="896">
        <v>1200001</v>
      </c>
      <c r="B470" s="896" t="s">
        <v>984</v>
      </c>
      <c r="C470" s="855" t="s">
        <v>1119</v>
      </c>
      <c r="D470" s="957" t="s">
        <v>409</v>
      </c>
      <c r="E470" s="962">
        <v>15</v>
      </c>
      <c r="F470" s="963">
        <f>'BASE Y CONFIANZA'!F546</f>
        <v>8269</v>
      </c>
      <c r="G470" s="963">
        <f>'BASE Y CONFIANZA'!G546</f>
        <v>0</v>
      </c>
      <c r="H470" s="963">
        <f>'BASE Y CONFIANZA'!H546</f>
        <v>0</v>
      </c>
      <c r="I470" s="963">
        <f>'BASE Y CONFIANZA'!I546</f>
        <v>0</v>
      </c>
      <c r="J470" s="963">
        <f>'BASE Y CONFIANZA'!J546</f>
        <v>1219</v>
      </c>
      <c r="K470" s="963">
        <f>'BASE Y CONFIANZA'!K546</f>
        <v>0</v>
      </c>
      <c r="L470" s="963">
        <f>'BASE Y CONFIANZA'!L546</f>
        <v>0</v>
      </c>
      <c r="M470" s="963">
        <f>'BASE Y CONFIANZA'!M546</f>
        <v>0</v>
      </c>
      <c r="N470" s="963">
        <f>'BASE Y CONFIANZA'!N546</f>
        <v>7050</v>
      </c>
      <c r="O470" s="964"/>
      <c r="P470" s="964"/>
      <c r="Q470" s="964"/>
    </row>
    <row r="471" spans="1:17" s="835" customFormat="1" ht="18.75" customHeight="1">
      <c r="A471" s="896">
        <v>12000100</v>
      </c>
      <c r="B471" s="896" t="s">
        <v>1021</v>
      </c>
      <c r="C471" s="855" t="s">
        <v>1119</v>
      </c>
      <c r="D471" s="957" t="s">
        <v>1022</v>
      </c>
      <c r="E471" s="962">
        <v>15</v>
      </c>
      <c r="F471" s="963">
        <f>'BASE Y CONFIANZA'!F547</f>
        <v>6940</v>
      </c>
      <c r="G471" s="963">
        <f>'BASE Y CONFIANZA'!G547</f>
        <v>0</v>
      </c>
      <c r="H471" s="963">
        <f>'BASE Y CONFIANZA'!H547</f>
        <v>0</v>
      </c>
      <c r="I471" s="963">
        <f>'BASE Y CONFIANZA'!I547</f>
        <v>0</v>
      </c>
      <c r="J471" s="963">
        <f>'BASE Y CONFIANZA'!J547</f>
        <v>935</v>
      </c>
      <c r="K471" s="963">
        <f>'BASE Y CONFIANZA'!K547</f>
        <v>0</v>
      </c>
      <c r="L471" s="963">
        <f>'BASE Y CONFIANZA'!L547</f>
        <v>0</v>
      </c>
      <c r="M471" s="963">
        <f>'BASE Y CONFIANZA'!M547</f>
        <v>0</v>
      </c>
      <c r="N471" s="963">
        <f>'BASE Y CONFIANZA'!N547</f>
        <v>6005</v>
      </c>
      <c r="O471" s="920"/>
      <c r="P471" s="920"/>
      <c r="Q471" s="955"/>
    </row>
    <row r="472" spans="1:17" s="834" customFormat="1" ht="18.75" customHeight="1">
      <c r="A472" s="896">
        <v>12000101</v>
      </c>
      <c r="B472" s="896" t="s">
        <v>985</v>
      </c>
      <c r="C472" s="855" t="s">
        <v>1120</v>
      </c>
      <c r="D472" s="957" t="s">
        <v>986</v>
      </c>
      <c r="E472" s="962">
        <v>15</v>
      </c>
      <c r="F472" s="963">
        <f>'BASE Y CONFIANZA'!F548</f>
        <v>2315</v>
      </c>
      <c r="G472" s="963">
        <f>'BASE Y CONFIANZA'!G548</f>
        <v>0</v>
      </c>
      <c r="H472" s="963">
        <f>'BASE Y CONFIANZA'!H548</f>
        <v>0</v>
      </c>
      <c r="I472" s="963">
        <f>'BASE Y CONFIANZA'!I548</f>
        <v>0</v>
      </c>
      <c r="J472" s="963">
        <f>'BASE Y CONFIANZA'!J548</f>
        <v>0</v>
      </c>
      <c r="K472" s="963">
        <f>'BASE Y CONFIANZA'!K548</f>
        <v>27</v>
      </c>
      <c r="L472" s="963">
        <f>'BASE Y CONFIANZA'!L548</f>
        <v>0</v>
      </c>
      <c r="M472" s="963">
        <f>'BASE Y CONFIANZA'!M548</f>
        <v>0</v>
      </c>
      <c r="N472" s="963">
        <f>'BASE Y CONFIANZA'!N548</f>
        <v>2342</v>
      </c>
      <c r="O472" s="920"/>
      <c r="P472" s="920"/>
      <c r="Q472" s="920"/>
    </row>
    <row r="473" spans="1:17" s="834" customFormat="1" ht="18.75" customHeight="1">
      <c r="A473" s="896">
        <v>12000102</v>
      </c>
      <c r="B473" s="896" t="s">
        <v>1002</v>
      </c>
      <c r="C473" s="855" t="s">
        <v>1120</v>
      </c>
      <c r="D473" s="957" t="s">
        <v>118</v>
      </c>
      <c r="E473" s="962">
        <v>15</v>
      </c>
      <c r="F473" s="963">
        <f>'BASE Y CONFIANZA'!F549</f>
        <v>2576</v>
      </c>
      <c r="G473" s="963">
        <f>'BASE Y CONFIANZA'!G549</f>
        <v>0</v>
      </c>
      <c r="H473" s="963">
        <f>'BASE Y CONFIANZA'!H549</f>
        <v>0</v>
      </c>
      <c r="I473" s="963">
        <f>'BASE Y CONFIANZA'!I549</f>
        <v>0</v>
      </c>
      <c r="J473" s="963">
        <f>'BASE Y CONFIANZA'!J549</f>
        <v>16</v>
      </c>
      <c r="K473" s="963">
        <f>'BASE Y CONFIANZA'!K549</f>
        <v>0</v>
      </c>
      <c r="L473" s="963">
        <f>'BASE Y CONFIANZA'!L549</f>
        <v>0</v>
      </c>
      <c r="M473" s="963">
        <f>'BASE Y CONFIANZA'!M549</f>
        <v>0</v>
      </c>
      <c r="N473" s="963">
        <f>'BASE Y CONFIANZA'!N549</f>
        <v>2560</v>
      </c>
      <c r="O473" s="920"/>
      <c r="P473" s="920"/>
      <c r="Q473" s="920"/>
    </row>
    <row r="474" spans="1:17" s="834" customFormat="1" ht="18.75" customHeight="1">
      <c r="A474" s="896">
        <v>12000103</v>
      </c>
      <c r="B474" s="896" t="s">
        <v>1003</v>
      </c>
      <c r="C474" s="855" t="s">
        <v>1120</v>
      </c>
      <c r="D474" s="957" t="s">
        <v>986</v>
      </c>
      <c r="E474" s="962">
        <v>15</v>
      </c>
      <c r="F474" s="963">
        <f>'BASE Y CONFIANZA'!F550</f>
        <v>2315</v>
      </c>
      <c r="G474" s="963">
        <f>'BASE Y CONFIANZA'!G550</f>
        <v>0</v>
      </c>
      <c r="H474" s="963">
        <f>'BASE Y CONFIANZA'!H550</f>
        <v>0</v>
      </c>
      <c r="I474" s="963">
        <f>'BASE Y CONFIANZA'!I550</f>
        <v>0</v>
      </c>
      <c r="J474" s="963">
        <f>'BASE Y CONFIANZA'!J550</f>
        <v>0</v>
      </c>
      <c r="K474" s="963">
        <f>'BASE Y CONFIANZA'!K550</f>
        <v>27</v>
      </c>
      <c r="L474" s="963">
        <f>'BASE Y CONFIANZA'!L550</f>
        <v>0</v>
      </c>
      <c r="M474" s="963">
        <f>'BASE Y CONFIANZA'!M550</f>
        <v>0</v>
      </c>
      <c r="N474" s="963">
        <f>'BASE Y CONFIANZA'!N550</f>
        <v>2342</v>
      </c>
      <c r="O474" s="920"/>
      <c r="P474" s="920"/>
      <c r="Q474" s="920"/>
    </row>
    <row r="475" spans="1:17" s="834" customFormat="1" ht="18.75" customHeight="1">
      <c r="A475" s="896">
        <v>120000104</v>
      </c>
      <c r="B475" s="896" t="s">
        <v>1023</v>
      </c>
      <c r="C475" s="855" t="s">
        <v>1120</v>
      </c>
      <c r="D475" s="957" t="s">
        <v>986</v>
      </c>
      <c r="E475" s="962">
        <v>15</v>
      </c>
      <c r="F475" s="963">
        <f>'BASE Y CONFIANZA'!F551</f>
        <v>2682</v>
      </c>
      <c r="G475" s="963">
        <f>'BASE Y CONFIANZA'!G551</f>
        <v>870</v>
      </c>
      <c r="H475" s="963">
        <f>'BASE Y CONFIANZA'!H551</f>
        <v>0</v>
      </c>
      <c r="I475" s="963">
        <f>'BASE Y CONFIANZA'!I551</f>
        <v>0</v>
      </c>
      <c r="J475" s="963">
        <f>'BASE Y CONFIANZA'!J551</f>
        <v>42</v>
      </c>
      <c r="K475" s="963">
        <f>'BASE Y CONFIANZA'!K551</f>
        <v>0</v>
      </c>
      <c r="L475" s="963">
        <f>'BASE Y CONFIANZA'!L551</f>
        <v>0</v>
      </c>
      <c r="M475" s="963">
        <f>'BASE Y CONFIANZA'!M551</f>
        <v>0</v>
      </c>
      <c r="N475" s="963">
        <f>'BASE Y CONFIANZA'!N551</f>
        <v>3510</v>
      </c>
      <c r="O475" s="920"/>
      <c r="P475" s="920"/>
      <c r="Q475" s="920"/>
    </row>
    <row r="476" spans="1:17" s="834" customFormat="1" ht="18.75" customHeight="1">
      <c r="A476" s="896">
        <v>12000105</v>
      </c>
      <c r="B476" s="896" t="s">
        <v>1024</v>
      </c>
      <c r="C476" s="855" t="s">
        <v>1120</v>
      </c>
      <c r="D476" s="957" t="s">
        <v>1009</v>
      </c>
      <c r="E476" s="962">
        <v>15</v>
      </c>
      <c r="F476" s="963">
        <f>'BASE Y CONFIANZA'!F552</f>
        <v>5600</v>
      </c>
      <c r="G476" s="963">
        <f>'BASE Y CONFIANZA'!G552</f>
        <v>1760</v>
      </c>
      <c r="H476" s="963">
        <f>'BASE Y CONFIANZA'!H552</f>
        <v>0</v>
      </c>
      <c r="I476" s="963">
        <f>'BASE Y CONFIANZA'!I552</f>
        <v>0</v>
      </c>
      <c r="J476" s="963">
        <f>'BASE Y CONFIANZA'!J552</f>
        <v>649</v>
      </c>
      <c r="K476" s="963">
        <f>'BASE Y CONFIANZA'!K552</f>
        <v>0</v>
      </c>
      <c r="L476" s="963">
        <f>'BASE Y CONFIANZA'!L552</f>
        <v>0</v>
      </c>
      <c r="M476" s="963">
        <f>'BASE Y CONFIANZA'!M552</f>
        <v>0</v>
      </c>
      <c r="N476" s="963">
        <f>'BASE Y CONFIANZA'!N552</f>
        <v>6711</v>
      </c>
      <c r="O476" s="920"/>
      <c r="P476" s="920"/>
      <c r="Q476" s="920"/>
    </row>
    <row r="477" spans="1:17" s="834" customFormat="1" ht="18.75" customHeight="1">
      <c r="A477" s="896">
        <v>12000106</v>
      </c>
      <c r="B477" s="896" t="s">
        <v>1037</v>
      </c>
      <c r="C477" s="855" t="s">
        <v>1120</v>
      </c>
      <c r="D477" s="957" t="s">
        <v>986</v>
      </c>
      <c r="E477" s="962">
        <v>15</v>
      </c>
      <c r="F477" s="963">
        <f>'BASE Y CONFIANZA'!F553</f>
        <v>2315</v>
      </c>
      <c r="G477" s="963">
        <f>'BASE Y CONFIANZA'!G553</f>
        <v>0</v>
      </c>
      <c r="H477" s="963">
        <f>'BASE Y CONFIANZA'!H553</f>
        <v>0</v>
      </c>
      <c r="I477" s="963">
        <f>'BASE Y CONFIANZA'!I553</f>
        <v>0</v>
      </c>
      <c r="J477" s="963">
        <f>'BASE Y CONFIANZA'!J553</f>
        <v>0</v>
      </c>
      <c r="K477" s="963">
        <f>'BASE Y CONFIANZA'!K553</f>
        <v>27</v>
      </c>
      <c r="L477" s="963">
        <f>'BASE Y CONFIANZA'!L553</f>
        <v>0</v>
      </c>
      <c r="M477" s="963">
        <f>'BASE Y CONFIANZA'!M553</f>
        <v>0</v>
      </c>
      <c r="N477" s="963">
        <f>'BASE Y CONFIANZA'!N553</f>
        <v>2342</v>
      </c>
      <c r="O477" s="920"/>
      <c r="P477" s="920"/>
      <c r="Q477" s="920"/>
    </row>
    <row r="478" spans="1:17" s="834" customFormat="1" ht="18.75" customHeight="1">
      <c r="A478" s="896">
        <v>12000107</v>
      </c>
      <c r="B478" s="896" t="s">
        <v>1038</v>
      </c>
      <c r="C478" s="855" t="s">
        <v>1120</v>
      </c>
      <c r="D478" s="957" t="s">
        <v>986</v>
      </c>
      <c r="E478" s="962">
        <v>15</v>
      </c>
      <c r="F478" s="963">
        <f>'BASE Y CONFIANZA'!F554</f>
        <v>3331</v>
      </c>
      <c r="G478" s="963">
        <f>'BASE Y CONFIANZA'!G554</f>
        <v>0</v>
      </c>
      <c r="H478" s="963">
        <f>'BASE Y CONFIANZA'!H554</f>
        <v>0</v>
      </c>
      <c r="I478" s="963">
        <f>'BASE Y CONFIANZA'!I554</f>
        <v>0</v>
      </c>
      <c r="J478" s="963">
        <f>'BASE Y CONFIANZA'!J554</f>
        <v>133</v>
      </c>
      <c r="K478" s="963">
        <f>'BASE Y CONFIANZA'!K554</f>
        <v>0</v>
      </c>
      <c r="L478" s="963">
        <f>'BASE Y CONFIANZA'!L554</f>
        <v>0</v>
      </c>
      <c r="M478" s="963">
        <f>'BASE Y CONFIANZA'!M554</f>
        <v>0</v>
      </c>
      <c r="N478" s="963">
        <f>'BASE Y CONFIANZA'!N554</f>
        <v>3198</v>
      </c>
      <c r="O478" s="920"/>
      <c r="P478" s="920"/>
      <c r="Q478" s="920"/>
    </row>
    <row r="479" spans="1:17" s="834" customFormat="1" ht="18.75" customHeight="1">
      <c r="A479" s="896">
        <v>322</v>
      </c>
      <c r="B479" s="896" t="s">
        <v>1035</v>
      </c>
      <c r="C479" s="855" t="s">
        <v>1121</v>
      </c>
      <c r="D479" s="957" t="s">
        <v>1036</v>
      </c>
      <c r="E479" s="962">
        <v>15</v>
      </c>
      <c r="F479" s="963">
        <f>EVENTUAL!F377</f>
        <v>5382</v>
      </c>
      <c r="G479" s="963">
        <f>EVENTUAL!G377</f>
        <v>0</v>
      </c>
      <c r="H479" s="963">
        <f>EVENTUAL!H377</f>
        <v>0</v>
      </c>
      <c r="I479" s="963">
        <f>EVENTUAL!I377</f>
        <v>0</v>
      </c>
      <c r="J479" s="963">
        <f>EVENTUAL!J377</f>
        <v>602</v>
      </c>
      <c r="K479" s="963">
        <f>EVENTUAL!K377</f>
        <v>0</v>
      </c>
      <c r="L479" s="963">
        <f>EVENTUAL!L377</f>
        <v>0</v>
      </c>
      <c r="M479" s="963">
        <f>EVENTUAL!M377</f>
        <v>0</v>
      </c>
      <c r="N479" s="963">
        <f>EVENTUAL!N377</f>
        <v>4780</v>
      </c>
      <c r="O479" s="920"/>
      <c r="P479" s="920"/>
      <c r="Q479" s="920"/>
    </row>
    <row r="480" spans="1:17" s="834" customFormat="1" ht="18.75" customHeight="1">
      <c r="A480" s="965" t="s">
        <v>70</v>
      </c>
      <c r="B480" s="966"/>
      <c r="C480" s="967"/>
      <c r="D480" s="968"/>
      <c r="E480" s="969"/>
      <c r="F480" s="877">
        <f aca="true" t="shared" si="60" ref="F480:N480">SUM(F470:F479)</f>
        <v>41725</v>
      </c>
      <c r="G480" s="877">
        <f t="shared" si="60"/>
        <v>2630</v>
      </c>
      <c r="H480" s="877">
        <f t="shared" si="60"/>
        <v>0</v>
      </c>
      <c r="I480" s="877">
        <f t="shared" si="60"/>
        <v>0</v>
      </c>
      <c r="J480" s="877">
        <f t="shared" si="60"/>
        <v>3596</v>
      </c>
      <c r="K480" s="877">
        <f t="shared" si="60"/>
        <v>81</v>
      </c>
      <c r="L480" s="877">
        <f t="shared" si="60"/>
        <v>0</v>
      </c>
      <c r="M480" s="877">
        <f t="shared" si="60"/>
        <v>0</v>
      </c>
      <c r="N480" s="877">
        <f t="shared" si="60"/>
        <v>40840</v>
      </c>
      <c r="O480" s="922">
        <f>SUM(N470:N478)</f>
        <v>36060</v>
      </c>
      <c r="P480" s="922">
        <f>N479</f>
        <v>4780</v>
      </c>
      <c r="Q480" s="920"/>
    </row>
    <row r="481" spans="1:17" s="834" customFormat="1" ht="18.75" customHeight="1">
      <c r="A481" s="879"/>
      <c r="B481" s="970"/>
      <c r="C481" s="851" t="s">
        <v>996</v>
      </c>
      <c r="D481" s="971"/>
      <c r="E481" s="972"/>
      <c r="F481" s="970"/>
      <c r="G481" s="970"/>
      <c r="H481" s="970"/>
      <c r="I481" s="970"/>
      <c r="J481" s="970"/>
      <c r="K481" s="970"/>
      <c r="L481" s="970"/>
      <c r="M481" s="970"/>
      <c r="N481" s="970"/>
      <c r="O481" s="920"/>
      <c r="P481" s="920"/>
      <c r="Q481" s="920"/>
    </row>
    <row r="482" spans="1:17" s="834" customFormat="1" ht="18.75" customHeight="1">
      <c r="A482" s="896">
        <v>12100101</v>
      </c>
      <c r="B482" s="896" t="s">
        <v>987</v>
      </c>
      <c r="C482" s="855" t="s">
        <v>1120</v>
      </c>
      <c r="D482" s="957" t="s">
        <v>988</v>
      </c>
      <c r="E482" s="962">
        <v>15</v>
      </c>
      <c r="F482" s="963">
        <f>'BASE Y CONFIANZA'!F566</f>
        <v>3150</v>
      </c>
      <c r="G482" s="963">
        <f>'BASE Y CONFIANZA'!G566</f>
        <v>0</v>
      </c>
      <c r="H482" s="963">
        <f>'BASE Y CONFIANZA'!H566</f>
        <v>0</v>
      </c>
      <c r="I482" s="963">
        <f>'BASE Y CONFIANZA'!I566</f>
        <v>0</v>
      </c>
      <c r="J482" s="963">
        <f>'BASE Y CONFIANZA'!J566</f>
        <v>114</v>
      </c>
      <c r="K482" s="963">
        <f>'BASE Y CONFIANZA'!K566</f>
        <v>0</v>
      </c>
      <c r="L482" s="963">
        <f>'BASE Y CONFIANZA'!L566</f>
        <v>0</v>
      </c>
      <c r="M482" s="963">
        <f>'BASE Y CONFIANZA'!M566</f>
        <v>0</v>
      </c>
      <c r="N482" s="963">
        <f>'BASE Y CONFIANZA'!N566</f>
        <v>3036</v>
      </c>
      <c r="O482" s="920"/>
      <c r="P482" s="920"/>
      <c r="Q482" s="920"/>
    </row>
    <row r="483" spans="1:17" s="834" customFormat="1" ht="18.75" customHeight="1">
      <c r="A483" s="896">
        <v>12100102</v>
      </c>
      <c r="B483" s="896" t="s">
        <v>989</v>
      </c>
      <c r="C483" s="855" t="s">
        <v>1120</v>
      </c>
      <c r="D483" s="957" t="s">
        <v>1016</v>
      </c>
      <c r="E483" s="962">
        <v>15</v>
      </c>
      <c r="F483" s="963">
        <f>'BASE Y CONFIANZA'!F567</f>
        <v>1000</v>
      </c>
      <c r="G483" s="963">
        <f>'BASE Y CONFIANZA'!G567</f>
        <v>0</v>
      </c>
      <c r="H483" s="963">
        <f>'BASE Y CONFIANZA'!H567</f>
        <v>0</v>
      </c>
      <c r="I483" s="963">
        <f>'BASE Y CONFIANZA'!I567</f>
        <v>0</v>
      </c>
      <c r="J483" s="963">
        <f>'BASE Y CONFIANZA'!J567</f>
        <v>0</v>
      </c>
      <c r="K483" s="963">
        <f>'BASE Y CONFIANZA'!K567</f>
        <v>148</v>
      </c>
      <c r="L483" s="963">
        <f>'BASE Y CONFIANZA'!L567</f>
        <v>0</v>
      </c>
      <c r="M483" s="963">
        <f>'BASE Y CONFIANZA'!M567</f>
        <v>0</v>
      </c>
      <c r="N483" s="963">
        <f>'BASE Y CONFIANZA'!N567</f>
        <v>1148</v>
      </c>
      <c r="O483" s="920"/>
      <c r="P483" s="920"/>
      <c r="Q483" s="920"/>
    </row>
    <row r="484" spans="1:17" s="834" customFormat="1" ht="18.75" customHeight="1">
      <c r="A484" s="896">
        <v>12100103</v>
      </c>
      <c r="B484" s="896" t="s">
        <v>992</v>
      </c>
      <c r="C484" s="855" t="s">
        <v>1120</v>
      </c>
      <c r="D484" s="957" t="s">
        <v>1040</v>
      </c>
      <c r="E484" s="962">
        <v>15</v>
      </c>
      <c r="F484" s="963">
        <f>'BASE Y CONFIANZA'!F568</f>
        <v>2509</v>
      </c>
      <c r="G484" s="963">
        <f>'BASE Y CONFIANZA'!G568</f>
        <v>0</v>
      </c>
      <c r="H484" s="963">
        <f>'BASE Y CONFIANZA'!H568</f>
        <v>0</v>
      </c>
      <c r="I484" s="963">
        <f>'BASE Y CONFIANZA'!I568</f>
        <v>0</v>
      </c>
      <c r="J484" s="963">
        <f>'BASE Y CONFIANZA'!J568</f>
        <v>9</v>
      </c>
      <c r="K484" s="963">
        <f>'BASE Y CONFIANZA'!K568</f>
        <v>0</v>
      </c>
      <c r="L484" s="963">
        <f>'BASE Y CONFIANZA'!L568</f>
        <v>0</v>
      </c>
      <c r="M484" s="963">
        <f>'BASE Y CONFIANZA'!M568</f>
        <v>0</v>
      </c>
      <c r="N484" s="963">
        <f>'BASE Y CONFIANZA'!N568</f>
        <v>2500</v>
      </c>
      <c r="O484" s="920"/>
      <c r="P484" s="920"/>
      <c r="Q484" s="920"/>
    </row>
    <row r="485" spans="1:17" s="834" customFormat="1" ht="18.75" customHeight="1">
      <c r="A485" s="896">
        <v>12100105</v>
      </c>
      <c r="B485" s="896" t="s">
        <v>998</v>
      </c>
      <c r="C485" s="855" t="s">
        <v>1120</v>
      </c>
      <c r="D485" s="957" t="s">
        <v>1016</v>
      </c>
      <c r="E485" s="962">
        <v>15</v>
      </c>
      <c r="F485" s="963">
        <f>'BASE Y CONFIANZA'!F569</f>
        <v>6298</v>
      </c>
      <c r="G485" s="963">
        <f>'BASE Y CONFIANZA'!G569</f>
        <v>0</v>
      </c>
      <c r="H485" s="963">
        <f>'BASE Y CONFIANZA'!H569</f>
        <v>0</v>
      </c>
      <c r="I485" s="963">
        <f>'BASE Y CONFIANZA'!I569</f>
        <v>0</v>
      </c>
      <c r="J485" s="963">
        <f>'BASE Y CONFIANZA'!J569</f>
        <v>798</v>
      </c>
      <c r="K485" s="963">
        <f>'BASE Y CONFIANZA'!K569</f>
        <v>0</v>
      </c>
      <c r="L485" s="963">
        <f>'BASE Y CONFIANZA'!L569</f>
        <v>0</v>
      </c>
      <c r="M485" s="963">
        <f>'BASE Y CONFIANZA'!M569</f>
        <v>0</v>
      </c>
      <c r="N485" s="963">
        <f>'BASE Y CONFIANZA'!N569</f>
        <v>5500</v>
      </c>
      <c r="O485" s="920"/>
      <c r="P485" s="920"/>
      <c r="Q485" s="920"/>
    </row>
    <row r="486" spans="1:17" s="834" customFormat="1" ht="18.75" customHeight="1">
      <c r="A486" s="896">
        <v>12100106</v>
      </c>
      <c r="B486" s="896" t="s">
        <v>1000</v>
      </c>
      <c r="C486" s="855" t="s">
        <v>1120</v>
      </c>
      <c r="D486" s="957" t="s">
        <v>1001</v>
      </c>
      <c r="E486" s="962">
        <v>15</v>
      </c>
      <c r="F486" s="963">
        <f>'BASE Y CONFIANZA'!F570</f>
        <v>1910</v>
      </c>
      <c r="G486" s="963">
        <f>'BASE Y CONFIANZA'!G570</f>
        <v>0</v>
      </c>
      <c r="H486" s="963">
        <f>'BASE Y CONFIANZA'!H570</f>
        <v>0</v>
      </c>
      <c r="I486" s="963">
        <f>'BASE Y CONFIANZA'!I570</f>
        <v>0</v>
      </c>
      <c r="J486" s="963">
        <f>'BASE Y CONFIANZA'!J570</f>
        <v>0</v>
      </c>
      <c r="K486" s="963">
        <f>'BASE Y CONFIANZA'!K570</f>
        <v>77</v>
      </c>
      <c r="L486" s="963">
        <f>'BASE Y CONFIANZA'!L570</f>
        <v>0</v>
      </c>
      <c r="M486" s="963">
        <f>'BASE Y CONFIANZA'!M570</f>
        <v>0</v>
      </c>
      <c r="N486" s="963">
        <f>'BASE Y CONFIANZA'!N570</f>
        <v>1987</v>
      </c>
      <c r="O486" s="920"/>
      <c r="P486" s="920"/>
      <c r="Q486" s="920"/>
    </row>
    <row r="487" spans="1:17" s="834" customFormat="1" ht="18.75" customHeight="1">
      <c r="A487" s="896">
        <v>12100107</v>
      </c>
      <c r="B487" s="896" t="s">
        <v>1012</v>
      </c>
      <c r="C487" s="855" t="s">
        <v>1120</v>
      </c>
      <c r="D487" s="957" t="s">
        <v>1013</v>
      </c>
      <c r="E487" s="962">
        <v>15</v>
      </c>
      <c r="F487" s="963">
        <f>'BASE Y CONFIANZA'!F571</f>
        <v>1390</v>
      </c>
      <c r="G487" s="963">
        <f>'BASE Y CONFIANZA'!G571</f>
        <v>0</v>
      </c>
      <c r="H487" s="963">
        <f>'BASE Y CONFIANZA'!H571</f>
        <v>0</v>
      </c>
      <c r="I487" s="963">
        <f>'BASE Y CONFIANZA'!I571</f>
        <v>0</v>
      </c>
      <c r="J487" s="963">
        <f>'BASE Y CONFIANZA'!J571</f>
        <v>0</v>
      </c>
      <c r="K487" s="963">
        <f>'BASE Y CONFIANZA'!K571</f>
        <v>123</v>
      </c>
      <c r="L487" s="963">
        <f>'BASE Y CONFIANZA'!L571</f>
        <v>0</v>
      </c>
      <c r="M487" s="963">
        <f>'BASE Y CONFIANZA'!M571</f>
        <v>0</v>
      </c>
      <c r="N487" s="963">
        <f>'BASE Y CONFIANZA'!N571</f>
        <v>1513</v>
      </c>
      <c r="O487" s="920"/>
      <c r="P487" s="920"/>
      <c r="Q487" s="920"/>
    </row>
    <row r="488" spans="1:17" s="834" customFormat="1" ht="18.75" customHeight="1">
      <c r="A488" s="896">
        <v>12100108</v>
      </c>
      <c r="B488" s="896" t="s">
        <v>1015</v>
      </c>
      <c r="C488" s="855" t="s">
        <v>1120</v>
      </c>
      <c r="D488" s="957" t="s">
        <v>1016</v>
      </c>
      <c r="E488" s="962">
        <v>15</v>
      </c>
      <c r="F488" s="963">
        <f>'BASE Y CONFIANZA'!F572</f>
        <v>4118</v>
      </c>
      <c r="G488" s="963">
        <f>'BASE Y CONFIANZA'!G572</f>
        <v>0</v>
      </c>
      <c r="H488" s="963">
        <f>'BASE Y CONFIANZA'!H572</f>
        <v>0</v>
      </c>
      <c r="I488" s="963">
        <f>'BASE Y CONFIANZA'!I572</f>
        <v>0</v>
      </c>
      <c r="J488" s="963">
        <f>'BASE Y CONFIANZA'!J572</f>
        <v>368</v>
      </c>
      <c r="K488" s="963">
        <f>'BASE Y CONFIANZA'!K572</f>
        <v>0</v>
      </c>
      <c r="L488" s="963">
        <f>'BASE Y CONFIANZA'!L572</f>
        <v>0</v>
      </c>
      <c r="M488" s="963">
        <f>'BASE Y CONFIANZA'!M572</f>
        <v>0</v>
      </c>
      <c r="N488" s="963">
        <f>'BASE Y CONFIANZA'!N572</f>
        <v>3750</v>
      </c>
      <c r="O488" s="920"/>
      <c r="P488" s="920"/>
      <c r="Q488" s="920"/>
    </row>
    <row r="489" spans="1:17" s="834" customFormat="1" ht="18.75" customHeight="1">
      <c r="A489" s="896">
        <v>12100109</v>
      </c>
      <c r="B489" s="896" t="s">
        <v>1017</v>
      </c>
      <c r="C489" s="855" t="s">
        <v>1120</v>
      </c>
      <c r="D489" s="957" t="s">
        <v>1018</v>
      </c>
      <c r="E489" s="962">
        <v>15</v>
      </c>
      <c r="F489" s="963">
        <f>'BASE Y CONFIANZA'!F573</f>
        <v>1160</v>
      </c>
      <c r="G489" s="963">
        <f>'BASE Y CONFIANZA'!G573</f>
        <v>0</v>
      </c>
      <c r="H489" s="963">
        <f>'BASE Y CONFIANZA'!H573</f>
        <v>0</v>
      </c>
      <c r="I489" s="963">
        <f>'BASE Y CONFIANZA'!I573</f>
        <v>0</v>
      </c>
      <c r="J489" s="963">
        <f>'BASE Y CONFIANZA'!J573</f>
        <v>0</v>
      </c>
      <c r="K489" s="963">
        <f>'BASE Y CONFIANZA'!K573</f>
        <v>137</v>
      </c>
      <c r="L489" s="963">
        <f>'BASE Y CONFIANZA'!L573</f>
        <v>0</v>
      </c>
      <c r="M489" s="963">
        <f>'BASE Y CONFIANZA'!M573</f>
        <v>0</v>
      </c>
      <c r="N489" s="963">
        <f>'BASE Y CONFIANZA'!N573</f>
        <v>1297</v>
      </c>
      <c r="O489" s="920"/>
      <c r="P489" s="920"/>
      <c r="Q489" s="920"/>
    </row>
    <row r="490" spans="1:17" s="834" customFormat="1" ht="18.75" customHeight="1">
      <c r="A490" s="896">
        <v>12100110</v>
      </c>
      <c r="B490" s="896" t="s">
        <v>1026</v>
      </c>
      <c r="C490" s="855" t="s">
        <v>1120</v>
      </c>
      <c r="D490" s="957" t="s">
        <v>1027</v>
      </c>
      <c r="E490" s="962">
        <v>15</v>
      </c>
      <c r="F490" s="963">
        <f>'BASE Y CONFIANZA'!F574</f>
        <v>2772</v>
      </c>
      <c r="G490" s="963">
        <f>'BASE Y CONFIANZA'!G574</f>
        <v>0</v>
      </c>
      <c r="H490" s="963">
        <f>'BASE Y CONFIANZA'!H574</f>
        <v>0</v>
      </c>
      <c r="I490" s="963">
        <f>'BASE Y CONFIANZA'!I574</f>
        <v>0</v>
      </c>
      <c r="J490" s="963">
        <f>'BASE Y CONFIANZA'!J574</f>
        <v>52</v>
      </c>
      <c r="K490" s="963">
        <f>'BASE Y CONFIANZA'!K574</f>
        <v>0</v>
      </c>
      <c r="L490" s="963">
        <f>'BASE Y CONFIANZA'!L574</f>
        <v>0</v>
      </c>
      <c r="M490" s="963">
        <f>'BASE Y CONFIANZA'!M574</f>
        <v>0</v>
      </c>
      <c r="N490" s="963">
        <f>'BASE Y CONFIANZA'!N574</f>
        <v>2720</v>
      </c>
      <c r="O490" s="920"/>
      <c r="P490" s="920"/>
      <c r="Q490" s="920"/>
    </row>
    <row r="491" spans="1:17" s="835" customFormat="1" ht="18.75" customHeight="1">
      <c r="A491" s="896">
        <v>12100111</v>
      </c>
      <c r="B491" s="896" t="s">
        <v>1028</v>
      </c>
      <c r="C491" s="855" t="s">
        <v>1120</v>
      </c>
      <c r="D491" s="957" t="s">
        <v>1029</v>
      </c>
      <c r="E491" s="962">
        <v>15</v>
      </c>
      <c r="F491" s="963">
        <f>'BASE Y CONFIANZA'!F575</f>
        <v>3177</v>
      </c>
      <c r="G491" s="963">
        <f>'BASE Y CONFIANZA'!G575</f>
        <v>0</v>
      </c>
      <c r="H491" s="963">
        <f>'BASE Y CONFIANZA'!H575</f>
        <v>0</v>
      </c>
      <c r="I491" s="963">
        <f>'BASE Y CONFIANZA'!I575</f>
        <v>0</v>
      </c>
      <c r="J491" s="963">
        <f>'BASE Y CONFIANZA'!J575</f>
        <v>117</v>
      </c>
      <c r="K491" s="963">
        <f>'BASE Y CONFIANZA'!K575</f>
        <v>0</v>
      </c>
      <c r="L491" s="963">
        <f>'BASE Y CONFIANZA'!L575</f>
        <v>0</v>
      </c>
      <c r="M491" s="963">
        <f>'BASE Y CONFIANZA'!M575</f>
        <v>0</v>
      </c>
      <c r="N491" s="963">
        <f>'BASE Y CONFIANZA'!N575</f>
        <v>3060</v>
      </c>
      <c r="O491" s="920"/>
      <c r="P491" s="920"/>
      <c r="Q491" s="955"/>
    </row>
    <row r="492" spans="1:17" s="834" customFormat="1" ht="18.75" customHeight="1">
      <c r="A492" s="896">
        <v>12100112</v>
      </c>
      <c r="B492" s="896" t="s">
        <v>1033</v>
      </c>
      <c r="C492" s="855" t="s">
        <v>1120</v>
      </c>
      <c r="D492" s="957" t="s">
        <v>1034</v>
      </c>
      <c r="E492" s="962">
        <v>15</v>
      </c>
      <c r="F492" s="963">
        <f>'BASE Y CONFIANZA'!F576</f>
        <v>1910</v>
      </c>
      <c r="G492" s="963">
        <f>'BASE Y CONFIANZA'!G576</f>
        <v>0</v>
      </c>
      <c r="H492" s="963">
        <f>'BASE Y CONFIANZA'!H576</f>
        <v>0</v>
      </c>
      <c r="I492" s="963">
        <f>'BASE Y CONFIANZA'!I576</f>
        <v>0</v>
      </c>
      <c r="J492" s="963">
        <f>'BASE Y CONFIANZA'!J576</f>
        <v>0</v>
      </c>
      <c r="K492" s="963">
        <f>'BASE Y CONFIANZA'!K576</f>
        <v>77</v>
      </c>
      <c r="L492" s="963">
        <f>'BASE Y CONFIANZA'!L576</f>
        <v>0</v>
      </c>
      <c r="M492" s="963">
        <f>'BASE Y CONFIANZA'!M576</f>
        <v>0</v>
      </c>
      <c r="N492" s="963">
        <f>'BASE Y CONFIANZA'!N576</f>
        <v>1987</v>
      </c>
      <c r="O492" s="920"/>
      <c r="P492" s="920"/>
      <c r="Q492" s="920"/>
    </row>
    <row r="493" spans="1:17" s="834" customFormat="1" ht="18.75" customHeight="1">
      <c r="A493" s="896">
        <v>12100113</v>
      </c>
      <c r="B493" s="896" t="s">
        <v>1039</v>
      </c>
      <c r="C493" s="855" t="s">
        <v>1120</v>
      </c>
      <c r="D493" s="957" t="s">
        <v>999</v>
      </c>
      <c r="E493" s="962">
        <v>15</v>
      </c>
      <c r="F493" s="963">
        <f>'BASE Y CONFIANZA'!F577</f>
        <v>4052</v>
      </c>
      <c r="G493" s="963">
        <f>'BASE Y CONFIANZA'!G577</f>
        <v>180</v>
      </c>
      <c r="H493" s="963">
        <f>'BASE Y CONFIANZA'!H577</f>
        <v>0</v>
      </c>
      <c r="I493" s="963">
        <f>'BASE Y CONFIANZA'!I577</f>
        <v>0</v>
      </c>
      <c r="J493" s="963">
        <f>'BASE Y CONFIANZA'!J577</f>
        <v>357</v>
      </c>
      <c r="K493" s="963">
        <f>'BASE Y CONFIANZA'!K577</f>
        <v>0</v>
      </c>
      <c r="L493" s="963">
        <f>'BASE Y CONFIANZA'!L577</f>
        <v>0</v>
      </c>
      <c r="M493" s="963">
        <f>'BASE Y CONFIANZA'!M577</f>
        <v>0</v>
      </c>
      <c r="N493" s="963">
        <f>'BASE Y CONFIANZA'!N577</f>
        <v>3875</v>
      </c>
      <c r="O493" s="920"/>
      <c r="P493" s="920"/>
      <c r="Q493" s="920"/>
    </row>
    <row r="494" spans="1:17" s="834" customFormat="1" ht="18.75" customHeight="1">
      <c r="A494" s="896">
        <v>13</v>
      </c>
      <c r="B494" s="896" t="s">
        <v>1197</v>
      </c>
      <c r="C494" s="855" t="s">
        <v>1121</v>
      </c>
      <c r="D494" s="957" t="s">
        <v>219</v>
      </c>
      <c r="E494" s="962">
        <v>15</v>
      </c>
      <c r="F494" s="963">
        <f>EVENTUAL!F380</f>
        <v>4420</v>
      </c>
      <c r="G494" s="963">
        <f>EVENTUAL!G380</f>
        <v>290</v>
      </c>
      <c r="H494" s="963">
        <f>EVENTUAL!H380</f>
        <v>0</v>
      </c>
      <c r="I494" s="963">
        <f>EVENTUAL!I380</f>
        <v>0</v>
      </c>
      <c r="J494" s="963">
        <f>EVENTUAL!J380</f>
        <v>420</v>
      </c>
      <c r="K494" s="963">
        <f>EVENTUAL!K380</f>
        <v>0</v>
      </c>
      <c r="L494" s="963">
        <f>EVENTUAL!L380</f>
        <v>0</v>
      </c>
      <c r="M494" s="963">
        <f>EVENTUAL!M380</f>
        <v>0</v>
      </c>
      <c r="N494" s="963">
        <f>EVENTUAL!N380</f>
        <v>4290</v>
      </c>
      <c r="O494" s="920"/>
      <c r="P494" s="920"/>
      <c r="Q494" s="920"/>
    </row>
    <row r="495" spans="1:17" s="834" customFormat="1" ht="18.75" customHeight="1">
      <c r="A495" s="896">
        <v>29</v>
      </c>
      <c r="B495" s="896" t="s">
        <v>1199</v>
      </c>
      <c r="C495" s="855" t="s">
        <v>1121</v>
      </c>
      <c r="D495" s="957" t="s">
        <v>999</v>
      </c>
      <c r="E495" s="962">
        <v>15</v>
      </c>
      <c r="F495" s="963">
        <f>EVENTUAL!F381</f>
        <v>2140</v>
      </c>
      <c r="G495" s="963">
        <f>EVENTUAL!G381</f>
        <v>280</v>
      </c>
      <c r="H495" s="963">
        <f>EVENTUAL!H381</f>
        <v>0</v>
      </c>
      <c r="I495" s="963">
        <f>EVENTUAL!I381</f>
        <v>0</v>
      </c>
      <c r="J495" s="963">
        <f>EVENTUAL!J381</f>
        <v>0</v>
      </c>
      <c r="K495" s="963">
        <f>EVENTUAL!K381</f>
        <v>60</v>
      </c>
      <c r="L495" s="963">
        <f>EVENTUAL!L381</f>
        <v>0</v>
      </c>
      <c r="M495" s="963">
        <f>EVENTUAL!M381</f>
        <v>0</v>
      </c>
      <c r="N495" s="963">
        <f>EVENTUAL!N381</f>
        <v>2480</v>
      </c>
      <c r="O495" s="920"/>
      <c r="P495" s="920"/>
      <c r="Q495" s="920"/>
    </row>
    <row r="496" spans="1:17" s="834" customFormat="1" ht="18.75" customHeight="1">
      <c r="A496" s="896">
        <v>75</v>
      </c>
      <c r="B496" s="896" t="s">
        <v>1366</v>
      </c>
      <c r="C496" s="855" t="s">
        <v>1121</v>
      </c>
      <c r="D496" s="957" t="s">
        <v>492</v>
      </c>
      <c r="E496" s="962">
        <v>15</v>
      </c>
      <c r="F496" s="963">
        <f>EVENTUAL!F382</f>
        <v>1870</v>
      </c>
      <c r="G496" s="963">
        <f>EVENTUAL!G382</f>
        <v>0</v>
      </c>
      <c r="H496" s="963">
        <f>EVENTUAL!H382</f>
        <v>0</v>
      </c>
      <c r="I496" s="963">
        <f>EVENTUAL!I382</f>
        <v>0</v>
      </c>
      <c r="J496" s="963">
        <f>EVENTUAL!J382</f>
        <v>0</v>
      </c>
      <c r="K496" s="963">
        <f>EVENTUAL!K382</f>
        <v>80</v>
      </c>
      <c r="L496" s="963">
        <f>EVENTUAL!L382</f>
        <v>300</v>
      </c>
      <c r="M496" s="963">
        <f>EVENTUAL!M382</f>
        <v>0</v>
      </c>
      <c r="N496" s="963">
        <f>EVENTUAL!N382</f>
        <v>1650</v>
      </c>
      <c r="O496" s="920"/>
      <c r="P496" s="920"/>
      <c r="Q496" s="920"/>
    </row>
    <row r="497" spans="1:17" s="834" customFormat="1" ht="18.75" customHeight="1">
      <c r="A497" s="896">
        <v>122</v>
      </c>
      <c r="B497" s="896" t="s">
        <v>1425</v>
      </c>
      <c r="C497" s="855" t="s">
        <v>1121</v>
      </c>
      <c r="D497" s="957" t="s">
        <v>492</v>
      </c>
      <c r="E497" s="962">
        <v>15</v>
      </c>
      <c r="F497" s="963">
        <f>EVENTUAL!F383</f>
        <v>1852</v>
      </c>
      <c r="G497" s="963">
        <f>EVENTUAL!G383</f>
        <v>0</v>
      </c>
      <c r="H497" s="963">
        <f>EVENTUAL!H383</f>
        <v>0</v>
      </c>
      <c r="I497" s="963">
        <f>EVENTUAL!I383</f>
        <v>0</v>
      </c>
      <c r="J497" s="963">
        <f>EVENTUAL!J383</f>
        <v>0</v>
      </c>
      <c r="K497" s="963">
        <f>EVENTUAL!K383</f>
        <v>81</v>
      </c>
      <c r="L497" s="963">
        <f>EVENTUAL!L383</f>
        <v>0</v>
      </c>
      <c r="M497" s="963">
        <f>EVENTUAL!M383</f>
        <v>0</v>
      </c>
      <c r="N497" s="963">
        <f>EVENTUAL!N383</f>
        <v>1933</v>
      </c>
      <c r="O497" s="920"/>
      <c r="P497" s="920"/>
      <c r="Q497" s="920"/>
    </row>
    <row r="498" spans="1:17" s="2" customFormat="1" ht="19.5" customHeight="1">
      <c r="A498" s="896">
        <v>24</v>
      </c>
      <c r="B498" s="896" t="s">
        <v>1030</v>
      </c>
      <c r="C498" s="855" t="s">
        <v>1121</v>
      </c>
      <c r="D498" s="957" t="s">
        <v>1031</v>
      </c>
      <c r="E498" s="962">
        <v>15</v>
      </c>
      <c r="F498" s="963">
        <f>EVENTUAL!F384</f>
        <v>1600</v>
      </c>
      <c r="G498" s="963">
        <f>EVENTUAL!G384</f>
        <v>0</v>
      </c>
      <c r="H498" s="963">
        <f>EVENTUAL!H384</f>
        <v>0</v>
      </c>
      <c r="I498" s="963">
        <f>EVENTUAL!I384</f>
        <v>0</v>
      </c>
      <c r="J498" s="963">
        <f>EVENTUAL!J384</f>
        <v>0</v>
      </c>
      <c r="K498" s="963">
        <f>EVENTUAL!K384</f>
        <v>109</v>
      </c>
      <c r="L498" s="963">
        <f>EVENTUAL!L384</f>
        <v>0</v>
      </c>
      <c r="M498" s="963">
        <f>EVENTUAL!M384</f>
        <v>0</v>
      </c>
      <c r="N498" s="963">
        <f>EVENTUAL!N384</f>
        <v>1709</v>
      </c>
      <c r="O498" s="973"/>
      <c r="P498" s="958"/>
      <c r="Q498" s="958"/>
    </row>
    <row r="499" spans="1:17" s="2" customFormat="1" ht="19.5" customHeight="1">
      <c r="A499" s="896">
        <v>25</v>
      </c>
      <c r="B499" s="896" t="s">
        <v>1078</v>
      </c>
      <c r="C499" s="855" t="s">
        <v>1121</v>
      </c>
      <c r="D499" s="957" t="s">
        <v>1032</v>
      </c>
      <c r="E499" s="962">
        <v>15</v>
      </c>
      <c r="F499" s="963">
        <f>EVENTUAL!F385</f>
        <v>2316</v>
      </c>
      <c r="G499" s="963">
        <f>EVENTUAL!G385</f>
        <v>0</v>
      </c>
      <c r="H499" s="963">
        <f>EVENTUAL!H385</f>
        <v>0</v>
      </c>
      <c r="I499" s="963">
        <f>EVENTUAL!I385</f>
        <v>0</v>
      </c>
      <c r="J499" s="963">
        <f>EVENTUAL!J385</f>
        <v>0</v>
      </c>
      <c r="K499" s="963">
        <f>EVENTUAL!K385</f>
        <v>27</v>
      </c>
      <c r="L499" s="963">
        <f>EVENTUAL!L385</f>
        <v>0</v>
      </c>
      <c r="M499" s="963">
        <f>EVENTUAL!M385</f>
        <v>0</v>
      </c>
      <c r="N499" s="963">
        <f>EVENTUAL!N385</f>
        <v>2343</v>
      </c>
      <c r="O499" s="973"/>
      <c r="P499" s="958"/>
      <c r="Q499" s="958"/>
    </row>
    <row r="500" spans="1:17" s="835" customFormat="1" ht="18.75" customHeight="1">
      <c r="A500" s="965" t="s">
        <v>70</v>
      </c>
      <c r="B500" s="861"/>
      <c r="C500" s="967"/>
      <c r="D500" s="968"/>
      <c r="E500" s="969"/>
      <c r="F500" s="877">
        <f aca="true" t="shared" si="61" ref="F500:N500">SUM(F482:F499)</f>
        <v>47644</v>
      </c>
      <c r="G500" s="877">
        <f t="shared" si="61"/>
        <v>750</v>
      </c>
      <c r="H500" s="877">
        <f t="shared" si="61"/>
        <v>0</v>
      </c>
      <c r="I500" s="877">
        <f t="shared" si="61"/>
        <v>0</v>
      </c>
      <c r="J500" s="877">
        <f t="shared" si="61"/>
        <v>2235</v>
      </c>
      <c r="K500" s="877">
        <f t="shared" si="61"/>
        <v>919</v>
      </c>
      <c r="L500" s="877">
        <f t="shared" si="61"/>
        <v>300</v>
      </c>
      <c r="M500" s="877">
        <f t="shared" si="61"/>
        <v>0</v>
      </c>
      <c r="N500" s="877">
        <f t="shared" si="61"/>
        <v>46778</v>
      </c>
      <c r="O500" s="922">
        <f>SUM(N482:N493)</f>
        <v>32373</v>
      </c>
      <c r="P500" s="922">
        <f>SUM(N494:N499)</f>
        <v>14405</v>
      </c>
      <c r="Q500" s="955"/>
    </row>
    <row r="501" spans="1:17" s="834" customFormat="1" ht="18.75" customHeight="1">
      <c r="A501" s="884"/>
      <c r="B501" s="850"/>
      <c r="C501" s="884" t="s">
        <v>997</v>
      </c>
      <c r="D501" s="971"/>
      <c r="E501" s="972"/>
      <c r="F501" s="970"/>
      <c r="G501" s="970"/>
      <c r="H501" s="970"/>
      <c r="I501" s="970"/>
      <c r="J501" s="970"/>
      <c r="K501" s="970"/>
      <c r="L501" s="970"/>
      <c r="M501" s="970"/>
      <c r="N501" s="970"/>
      <c r="O501" s="920"/>
      <c r="P501" s="920"/>
      <c r="Q501" s="920"/>
    </row>
    <row r="502" spans="1:17" s="834" customFormat="1" ht="18.75" customHeight="1">
      <c r="A502" s="896">
        <v>12200101</v>
      </c>
      <c r="B502" s="896" t="s">
        <v>990</v>
      </c>
      <c r="C502" s="855" t="s">
        <v>1120</v>
      </c>
      <c r="D502" s="957" t="s">
        <v>991</v>
      </c>
      <c r="E502" s="962">
        <v>15</v>
      </c>
      <c r="F502" s="963">
        <f>'BASE Y CONFIANZA'!F588</f>
        <v>3707</v>
      </c>
      <c r="G502" s="963">
        <f>'BASE Y CONFIANZA'!G588</f>
        <v>1500</v>
      </c>
      <c r="H502" s="963">
        <f>'BASE Y CONFIANZA'!H588</f>
        <v>0</v>
      </c>
      <c r="I502" s="963">
        <f>'BASE Y CONFIANZA'!I588</f>
        <v>0</v>
      </c>
      <c r="J502" s="963">
        <f>'BASE Y CONFIANZA'!J588</f>
        <v>302</v>
      </c>
      <c r="K502" s="963">
        <f>'BASE Y CONFIANZA'!K588</f>
        <v>0</v>
      </c>
      <c r="L502" s="963">
        <f>'BASE Y CONFIANZA'!L588</f>
        <v>0</v>
      </c>
      <c r="M502" s="963">
        <f>'BASE Y CONFIANZA'!M588</f>
        <v>0</v>
      </c>
      <c r="N502" s="963">
        <f>'BASE Y CONFIANZA'!N588</f>
        <v>4905</v>
      </c>
      <c r="O502" s="920"/>
      <c r="P502" s="920"/>
      <c r="Q502" s="920"/>
    </row>
    <row r="503" spans="1:17" s="834" customFormat="1" ht="18.75" customHeight="1">
      <c r="A503" s="896">
        <v>12200103</v>
      </c>
      <c r="B503" s="855" t="s">
        <v>1004</v>
      </c>
      <c r="C503" s="855" t="s">
        <v>1120</v>
      </c>
      <c r="D503" s="957" t="s">
        <v>1005</v>
      </c>
      <c r="E503" s="962">
        <v>15</v>
      </c>
      <c r="F503" s="963">
        <f>'BASE Y CONFIANZA'!F589</f>
        <v>2235</v>
      </c>
      <c r="G503" s="963">
        <f>'BASE Y CONFIANZA'!G589</f>
        <v>0</v>
      </c>
      <c r="H503" s="963">
        <f>'BASE Y CONFIANZA'!H589</f>
        <v>0</v>
      </c>
      <c r="I503" s="963">
        <f>'BASE Y CONFIANZA'!I589</f>
        <v>0</v>
      </c>
      <c r="J503" s="963">
        <f>'BASE Y CONFIANZA'!J589</f>
        <v>0</v>
      </c>
      <c r="K503" s="963">
        <f>'BASE Y CONFIANZA'!K589</f>
        <v>36</v>
      </c>
      <c r="L503" s="963">
        <f>'BASE Y CONFIANZA'!L589</f>
        <v>0</v>
      </c>
      <c r="M503" s="963">
        <f>'BASE Y CONFIANZA'!M589</f>
        <v>0</v>
      </c>
      <c r="N503" s="963">
        <f>'BASE Y CONFIANZA'!N589</f>
        <v>2271</v>
      </c>
      <c r="O503" s="920"/>
      <c r="P503" s="920"/>
      <c r="Q503" s="920"/>
    </row>
    <row r="504" spans="1:17" s="834" customFormat="1" ht="18.75" customHeight="1">
      <c r="A504" s="896">
        <v>12200104</v>
      </c>
      <c r="B504" s="855" t="s">
        <v>1006</v>
      </c>
      <c r="C504" s="855" t="s">
        <v>1120</v>
      </c>
      <c r="D504" s="957" t="s">
        <v>1007</v>
      </c>
      <c r="E504" s="962">
        <v>15</v>
      </c>
      <c r="F504" s="963">
        <f>'BASE Y CONFIANZA'!F590</f>
        <v>2235</v>
      </c>
      <c r="G504" s="963">
        <f>'BASE Y CONFIANZA'!G590</f>
        <v>0</v>
      </c>
      <c r="H504" s="963">
        <f>'BASE Y CONFIANZA'!H590</f>
        <v>0</v>
      </c>
      <c r="I504" s="963">
        <f>'BASE Y CONFIANZA'!I590</f>
        <v>0</v>
      </c>
      <c r="J504" s="963">
        <f>'BASE Y CONFIANZA'!J590</f>
        <v>0</v>
      </c>
      <c r="K504" s="963">
        <f>'BASE Y CONFIANZA'!K590</f>
        <v>36</v>
      </c>
      <c r="L504" s="963">
        <f>'BASE Y CONFIANZA'!L590</f>
        <v>0</v>
      </c>
      <c r="M504" s="963">
        <f>'BASE Y CONFIANZA'!M590</f>
        <v>0</v>
      </c>
      <c r="N504" s="963">
        <f>'BASE Y CONFIANZA'!N590</f>
        <v>2271</v>
      </c>
      <c r="O504" s="920"/>
      <c r="P504" s="920"/>
      <c r="Q504" s="920"/>
    </row>
    <row r="505" spans="1:17" s="834" customFormat="1" ht="18.75" customHeight="1">
      <c r="A505" s="896">
        <v>12200105</v>
      </c>
      <c r="B505" s="855" t="s">
        <v>1008</v>
      </c>
      <c r="C505" s="855" t="s">
        <v>1120</v>
      </c>
      <c r="D505" s="957" t="s">
        <v>1005</v>
      </c>
      <c r="E505" s="962">
        <v>15</v>
      </c>
      <c r="F505" s="963">
        <f>'BASE Y CONFIANZA'!F591</f>
        <v>2146</v>
      </c>
      <c r="G505" s="963">
        <f>'BASE Y CONFIANZA'!G591</f>
        <v>0</v>
      </c>
      <c r="H505" s="963">
        <f>'BASE Y CONFIANZA'!H591</f>
        <v>0</v>
      </c>
      <c r="I505" s="963">
        <f>'BASE Y CONFIANZA'!I591</f>
        <v>0</v>
      </c>
      <c r="J505" s="963">
        <f>'BASE Y CONFIANZA'!J591</f>
        <v>0</v>
      </c>
      <c r="K505" s="963">
        <f>'BASE Y CONFIANZA'!K591</f>
        <v>59</v>
      </c>
      <c r="L505" s="963">
        <f>'BASE Y CONFIANZA'!L591</f>
        <v>0</v>
      </c>
      <c r="M505" s="963">
        <f>'BASE Y CONFIANZA'!M591</f>
        <v>0</v>
      </c>
      <c r="N505" s="963">
        <f>'BASE Y CONFIANZA'!N591</f>
        <v>2205</v>
      </c>
      <c r="O505" s="920"/>
      <c r="P505" s="920"/>
      <c r="Q505" s="920"/>
    </row>
    <row r="506" spans="1:17" s="834" customFormat="1" ht="18.75" customHeight="1">
      <c r="A506" s="896">
        <v>12200107</v>
      </c>
      <c r="B506" s="855" t="s">
        <v>1010</v>
      </c>
      <c r="C506" s="855" t="s">
        <v>1120</v>
      </c>
      <c r="D506" s="957" t="s">
        <v>1005</v>
      </c>
      <c r="E506" s="962">
        <v>15</v>
      </c>
      <c r="F506" s="963">
        <f>'BASE Y CONFIANZA'!F592</f>
        <v>2235</v>
      </c>
      <c r="G506" s="963">
        <f>'BASE Y CONFIANZA'!G592</f>
        <v>0</v>
      </c>
      <c r="H506" s="963">
        <f>'BASE Y CONFIANZA'!H592</f>
        <v>0</v>
      </c>
      <c r="I506" s="963">
        <f>'BASE Y CONFIANZA'!I592</f>
        <v>0</v>
      </c>
      <c r="J506" s="963">
        <f>'BASE Y CONFIANZA'!J592</f>
        <v>0</v>
      </c>
      <c r="K506" s="963">
        <f>'BASE Y CONFIANZA'!K592</f>
        <v>36</v>
      </c>
      <c r="L506" s="963">
        <f>'BASE Y CONFIANZA'!L592</f>
        <v>0</v>
      </c>
      <c r="M506" s="963">
        <f>'BASE Y CONFIANZA'!M592</f>
        <v>0</v>
      </c>
      <c r="N506" s="963">
        <f>'BASE Y CONFIANZA'!N592</f>
        <v>2271</v>
      </c>
      <c r="O506" s="920"/>
      <c r="P506" s="920"/>
      <c r="Q506" s="920"/>
    </row>
    <row r="507" spans="1:17" s="834" customFormat="1" ht="18.75" customHeight="1">
      <c r="A507" s="896">
        <v>12200108</v>
      </c>
      <c r="B507" s="855" t="s">
        <v>1014</v>
      </c>
      <c r="C507" s="855" t="s">
        <v>1120</v>
      </c>
      <c r="D507" s="957" t="s">
        <v>1007</v>
      </c>
      <c r="E507" s="962">
        <v>15</v>
      </c>
      <c r="F507" s="963">
        <f>'BASE Y CONFIANZA'!F593</f>
        <v>2235</v>
      </c>
      <c r="G507" s="963">
        <f>'BASE Y CONFIANZA'!G593</f>
        <v>0</v>
      </c>
      <c r="H507" s="963">
        <f>'BASE Y CONFIANZA'!H593</f>
        <v>0</v>
      </c>
      <c r="I507" s="963">
        <f>'BASE Y CONFIANZA'!I593</f>
        <v>0</v>
      </c>
      <c r="J507" s="963">
        <f>'BASE Y CONFIANZA'!J593</f>
        <v>0</v>
      </c>
      <c r="K507" s="963">
        <f>'BASE Y CONFIANZA'!K593</f>
        <v>36</v>
      </c>
      <c r="L507" s="963">
        <f>'BASE Y CONFIANZA'!L593</f>
        <v>0</v>
      </c>
      <c r="M507" s="963">
        <f>'BASE Y CONFIANZA'!M593</f>
        <v>0</v>
      </c>
      <c r="N507" s="963">
        <f>'BASE Y CONFIANZA'!N593</f>
        <v>2271</v>
      </c>
      <c r="O507" s="920"/>
      <c r="P507" s="920"/>
      <c r="Q507" s="920"/>
    </row>
    <row r="508" spans="1:17" s="834" customFormat="1" ht="18.75" customHeight="1">
      <c r="A508" s="896">
        <v>12200109</v>
      </c>
      <c r="B508" s="896" t="s">
        <v>1025</v>
      </c>
      <c r="C508" s="855" t="s">
        <v>1120</v>
      </c>
      <c r="D508" s="957" t="s">
        <v>1009</v>
      </c>
      <c r="E508" s="962">
        <v>15</v>
      </c>
      <c r="F508" s="963">
        <f>'BASE Y CONFIANZA'!F594</f>
        <v>3000</v>
      </c>
      <c r="G508" s="963">
        <f>'BASE Y CONFIANZA'!G594</f>
        <v>980</v>
      </c>
      <c r="H508" s="963">
        <f>'BASE Y CONFIANZA'!H594</f>
        <v>0</v>
      </c>
      <c r="I508" s="963">
        <f>'BASE Y CONFIANZA'!I594</f>
        <v>0</v>
      </c>
      <c r="J508" s="963">
        <f>'BASE Y CONFIANZA'!J594</f>
        <v>77</v>
      </c>
      <c r="K508" s="963">
        <f>'BASE Y CONFIANZA'!K594</f>
        <v>0</v>
      </c>
      <c r="L508" s="963">
        <f>'BASE Y CONFIANZA'!L594</f>
        <v>0</v>
      </c>
      <c r="M508" s="963">
        <f>'BASE Y CONFIANZA'!M594</f>
        <v>0</v>
      </c>
      <c r="N508" s="963">
        <f>'BASE Y CONFIANZA'!N594</f>
        <v>3903</v>
      </c>
      <c r="O508" s="920"/>
      <c r="P508" s="920"/>
      <c r="Q508" s="920"/>
    </row>
    <row r="509" spans="1:17" s="2" customFormat="1" ht="18.75" customHeight="1">
      <c r="A509" s="896" t="s">
        <v>534</v>
      </c>
      <c r="B509" s="896" t="s">
        <v>994</v>
      </c>
      <c r="C509" s="855" t="s">
        <v>1121</v>
      </c>
      <c r="D509" s="957" t="s">
        <v>995</v>
      </c>
      <c r="E509" s="962">
        <v>15</v>
      </c>
      <c r="F509" s="963">
        <f>EVENTUAL!F388</f>
        <v>2100</v>
      </c>
      <c r="G509" s="963">
        <f>EVENTUAL!G388</f>
        <v>0</v>
      </c>
      <c r="H509" s="963">
        <f>EVENTUAL!H388</f>
        <v>0</v>
      </c>
      <c r="I509" s="963">
        <f>EVENTUAL!I388</f>
        <v>0</v>
      </c>
      <c r="J509" s="963">
        <f>EVENTUAL!J388</f>
        <v>0</v>
      </c>
      <c r="K509" s="963">
        <f>EVENTUAL!K388</f>
        <v>64</v>
      </c>
      <c r="L509" s="963">
        <f>EVENTUAL!L388</f>
        <v>0</v>
      </c>
      <c r="M509" s="963">
        <f>EVENTUAL!M388</f>
        <v>0</v>
      </c>
      <c r="N509" s="963">
        <f>EVENTUAL!N388</f>
        <v>2164</v>
      </c>
      <c r="O509" s="973"/>
      <c r="P509" s="958"/>
      <c r="Q509" s="958"/>
    </row>
    <row r="510" spans="1:17" s="41" customFormat="1" ht="18.75" customHeight="1">
      <c r="A510" s="896">
        <v>38</v>
      </c>
      <c r="B510" s="855" t="s">
        <v>1011</v>
      </c>
      <c r="C510" s="855" t="s">
        <v>1121</v>
      </c>
      <c r="D510" s="957" t="s">
        <v>1009</v>
      </c>
      <c r="E510" s="962">
        <v>15</v>
      </c>
      <c r="F510" s="963">
        <f>EVENTUAL!F389</f>
        <v>2268</v>
      </c>
      <c r="G510" s="963">
        <f>EVENTUAL!G389</f>
        <v>100</v>
      </c>
      <c r="H510" s="963">
        <f>EVENTUAL!H389</f>
        <v>0</v>
      </c>
      <c r="I510" s="963">
        <f>EVENTUAL!I389</f>
        <v>0</v>
      </c>
      <c r="J510" s="963">
        <f>EVENTUAL!J389</f>
        <v>0</v>
      </c>
      <c r="K510" s="963">
        <f>EVENTUAL!K389</f>
        <v>32</v>
      </c>
      <c r="L510" s="963">
        <f>EVENTUAL!L389</f>
        <v>0</v>
      </c>
      <c r="M510" s="963">
        <f>EVENTUAL!M389</f>
        <v>0</v>
      </c>
      <c r="N510" s="963">
        <f>EVENTUAL!N389</f>
        <v>2400</v>
      </c>
      <c r="O510" s="974"/>
      <c r="P510" s="916"/>
      <c r="Q510" s="916"/>
    </row>
    <row r="511" spans="1:17" s="41" customFormat="1" ht="18.75" customHeight="1">
      <c r="A511" s="896">
        <v>40</v>
      </c>
      <c r="B511" s="855" t="s">
        <v>1019</v>
      </c>
      <c r="C511" s="855" t="s">
        <v>1121</v>
      </c>
      <c r="D511" s="957" t="s">
        <v>1020</v>
      </c>
      <c r="E511" s="962">
        <v>15</v>
      </c>
      <c r="F511" s="963">
        <f>EVENTUAL!F390</f>
        <v>1654</v>
      </c>
      <c r="G511" s="963">
        <f>EVENTUAL!G390</f>
        <v>0</v>
      </c>
      <c r="H511" s="963">
        <f>EVENTUAL!H390</f>
        <v>0</v>
      </c>
      <c r="I511" s="963">
        <f>EVENTUAL!I390</f>
        <v>0</v>
      </c>
      <c r="J511" s="963">
        <f>EVENTUAL!J390</f>
        <v>0</v>
      </c>
      <c r="K511" s="963">
        <f>EVENTUAL!K390</f>
        <v>106</v>
      </c>
      <c r="L511" s="963">
        <f>EVENTUAL!L390</f>
        <v>0</v>
      </c>
      <c r="M511" s="963">
        <f>EVENTUAL!M390</f>
        <v>0</v>
      </c>
      <c r="N511" s="963">
        <f>EVENTUAL!N390</f>
        <v>1760</v>
      </c>
      <c r="O511" s="974"/>
      <c r="P511" s="916"/>
      <c r="Q511" s="916"/>
    </row>
    <row r="512" spans="1:17" s="834" customFormat="1" ht="18.75" customHeight="1">
      <c r="A512" s="965" t="s">
        <v>70</v>
      </c>
      <c r="B512" s="966"/>
      <c r="C512" s="967"/>
      <c r="D512" s="967"/>
      <c r="E512" s="969"/>
      <c r="F512" s="944">
        <f aca="true" t="shared" si="62" ref="F512:M512">SUM(F502:F511)</f>
        <v>23815</v>
      </c>
      <c r="G512" s="944">
        <f>SUM(G502:G511)</f>
        <v>2580</v>
      </c>
      <c r="H512" s="944">
        <f t="shared" si="62"/>
        <v>0</v>
      </c>
      <c r="I512" s="944">
        <f t="shared" si="62"/>
        <v>0</v>
      </c>
      <c r="J512" s="944">
        <f t="shared" si="62"/>
        <v>379</v>
      </c>
      <c r="K512" s="944">
        <f t="shared" si="62"/>
        <v>405</v>
      </c>
      <c r="L512" s="944">
        <f t="shared" si="62"/>
        <v>0</v>
      </c>
      <c r="M512" s="944">
        <f t="shared" si="62"/>
        <v>0</v>
      </c>
      <c r="N512" s="944">
        <f>SUM(N502:N511)</f>
        <v>26421</v>
      </c>
      <c r="O512" s="922">
        <f>SUM(N502:N508)</f>
        <v>20097</v>
      </c>
      <c r="P512" s="922">
        <f>SUM(N509:N511)</f>
        <v>6324</v>
      </c>
      <c r="Q512" s="920"/>
    </row>
    <row r="513" spans="1:17" s="834" customFormat="1" ht="18.75" customHeight="1">
      <c r="A513" s="849"/>
      <c r="B513" s="850"/>
      <c r="C513" s="851" t="s">
        <v>303</v>
      </c>
      <c r="D513" s="909"/>
      <c r="E513" s="852"/>
      <c r="F513" s="853"/>
      <c r="G513" s="853"/>
      <c r="H513" s="853"/>
      <c r="I513" s="853"/>
      <c r="J513" s="853"/>
      <c r="K513" s="853"/>
      <c r="L513" s="853"/>
      <c r="M513" s="853"/>
      <c r="N513" s="853"/>
      <c r="O513" s="920"/>
      <c r="P513" s="920"/>
      <c r="Q513" s="920"/>
    </row>
    <row r="514" spans="1:17" s="834" customFormat="1" ht="18.75" customHeight="1">
      <c r="A514" s="854">
        <v>1300001</v>
      </c>
      <c r="B514" s="855" t="s">
        <v>693</v>
      </c>
      <c r="C514" s="883" t="s">
        <v>1119</v>
      </c>
      <c r="D514" s="910" t="s">
        <v>694</v>
      </c>
      <c r="E514" s="875">
        <v>15</v>
      </c>
      <c r="F514" s="859">
        <f>'BASE Y CONFIANZA'!F606</f>
        <v>8205</v>
      </c>
      <c r="G514" s="859">
        <f>'BASE Y CONFIANZA'!G606</f>
        <v>0</v>
      </c>
      <c r="H514" s="859">
        <f>'BASE Y CONFIANZA'!H606</f>
        <v>0</v>
      </c>
      <c r="I514" s="859">
        <f>'BASE Y CONFIANZA'!I606</f>
        <v>0</v>
      </c>
      <c r="J514" s="859">
        <f>'BASE Y CONFIANZA'!J606</f>
        <v>1205</v>
      </c>
      <c r="K514" s="859">
        <f>'BASE Y CONFIANZA'!K606</f>
        <v>0</v>
      </c>
      <c r="L514" s="859">
        <f>'BASE Y CONFIANZA'!L606</f>
        <v>0</v>
      </c>
      <c r="M514" s="859">
        <v>0</v>
      </c>
      <c r="N514" s="858">
        <f>F514+G514+H514+I514-J514+K514-L514-M514</f>
        <v>7000</v>
      </c>
      <c r="O514" s="920"/>
      <c r="P514" s="920"/>
      <c r="Q514" s="920"/>
    </row>
    <row r="515" spans="1:17" s="834" customFormat="1" ht="18.75" customHeight="1">
      <c r="A515" s="854">
        <v>15200202</v>
      </c>
      <c r="B515" s="855" t="s">
        <v>306</v>
      </c>
      <c r="C515" s="874" t="s">
        <v>1120</v>
      </c>
      <c r="D515" s="910" t="s">
        <v>308</v>
      </c>
      <c r="E515" s="875">
        <v>15</v>
      </c>
      <c r="F515" s="859">
        <f>'BASE Y CONFIANZA'!F607</f>
        <v>1806</v>
      </c>
      <c r="G515" s="859">
        <f>'BASE Y CONFIANZA'!G607</f>
        <v>0</v>
      </c>
      <c r="H515" s="859">
        <f>'BASE Y CONFIANZA'!H607</f>
        <v>0</v>
      </c>
      <c r="I515" s="859">
        <f>'BASE Y CONFIANZA'!I607</f>
        <v>0</v>
      </c>
      <c r="J515" s="859">
        <f>'BASE Y CONFIANZA'!J607</f>
        <v>0</v>
      </c>
      <c r="K515" s="859">
        <f>'BASE Y CONFIANZA'!K607</f>
        <v>84</v>
      </c>
      <c r="L515" s="859">
        <f>'BASE Y CONFIANZA'!L607</f>
        <v>0</v>
      </c>
      <c r="M515" s="859">
        <v>0</v>
      </c>
      <c r="N515" s="858">
        <f>F515+G515+H515+I515-J515+K515-L515-M515</f>
        <v>1890</v>
      </c>
      <c r="O515" s="920"/>
      <c r="P515" s="920"/>
      <c r="Q515" s="920"/>
    </row>
    <row r="516" spans="1:17" s="834" customFormat="1" ht="18.75" customHeight="1">
      <c r="A516" s="854">
        <v>17100301</v>
      </c>
      <c r="B516" s="855" t="s">
        <v>309</v>
      </c>
      <c r="C516" s="874" t="s">
        <v>1120</v>
      </c>
      <c r="D516" s="910" t="s">
        <v>439</v>
      </c>
      <c r="E516" s="875">
        <v>15</v>
      </c>
      <c r="F516" s="859">
        <f>'BASE Y CONFIANZA'!F608</f>
        <v>1638</v>
      </c>
      <c r="G516" s="859">
        <f>'BASE Y CONFIANZA'!G608</f>
        <v>0</v>
      </c>
      <c r="H516" s="859">
        <f>'BASE Y CONFIANZA'!H608</f>
        <v>0</v>
      </c>
      <c r="I516" s="859">
        <f>'BASE Y CONFIANZA'!I608</f>
        <v>0</v>
      </c>
      <c r="J516" s="859">
        <f>'BASE Y CONFIANZA'!J608</f>
        <v>0</v>
      </c>
      <c r="K516" s="859">
        <f>'BASE Y CONFIANZA'!K608</f>
        <v>107</v>
      </c>
      <c r="L516" s="859">
        <f>'BASE Y CONFIANZA'!L608</f>
        <v>0</v>
      </c>
      <c r="M516" s="859">
        <v>0</v>
      </c>
      <c r="N516" s="858">
        <f>F516+G516+H516+I516-J516+K516-L516-M516</f>
        <v>1745</v>
      </c>
      <c r="O516" s="920"/>
      <c r="P516" s="920"/>
      <c r="Q516" s="920"/>
    </row>
    <row r="517" spans="1:17" s="834" customFormat="1" ht="18.75" customHeight="1">
      <c r="A517" s="854">
        <v>6</v>
      </c>
      <c r="B517" s="855" t="s">
        <v>1176</v>
      </c>
      <c r="C517" s="874" t="s">
        <v>1121</v>
      </c>
      <c r="D517" s="910" t="s">
        <v>11</v>
      </c>
      <c r="E517" s="875">
        <v>15</v>
      </c>
      <c r="F517" s="859">
        <f>EVENTUAL!F401</f>
        <v>1471</v>
      </c>
      <c r="G517" s="859">
        <f>EVENTUAL!G401</f>
        <v>0</v>
      </c>
      <c r="H517" s="859">
        <f>EVENTUAL!H401</f>
        <v>0</v>
      </c>
      <c r="I517" s="859">
        <f>EVENTUAL!I401</f>
        <v>0</v>
      </c>
      <c r="J517" s="859">
        <f>EVENTUAL!J401</f>
        <v>0</v>
      </c>
      <c r="K517" s="859">
        <f>EVENTUAL!K401</f>
        <v>117</v>
      </c>
      <c r="L517" s="859">
        <f>EVENTUAL!L401</f>
        <v>0</v>
      </c>
      <c r="M517" s="859">
        <f>EVENTUAL!M401</f>
        <v>0</v>
      </c>
      <c r="N517" s="859">
        <f>EVENTUAL!N401</f>
        <v>1588</v>
      </c>
      <c r="O517" s="920"/>
      <c r="P517" s="920"/>
      <c r="Q517" s="920"/>
    </row>
    <row r="518" spans="1:17" s="834" customFormat="1" ht="18.75" customHeight="1">
      <c r="A518" s="854">
        <v>8</v>
      </c>
      <c r="B518" s="855" t="s">
        <v>1186</v>
      </c>
      <c r="C518" s="874" t="s">
        <v>1121</v>
      </c>
      <c r="D518" s="910" t="s">
        <v>530</v>
      </c>
      <c r="E518" s="875">
        <v>15</v>
      </c>
      <c r="F518" s="859">
        <f>EVENTUAL!F402</f>
        <v>5662</v>
      </c>
      <c r="G518" s="859">
        <f>EVENTUAL!G402</f>
        <v>0</v>
      </c>
      <c r="H518" s="859">
        <f>EVENTUAL!H402</f>
        <v>0</v>
      </c>
      <c r="I518" s="859">
        <f>EVENTUAL!I402</f>
        <v>0</v>
      </c>
      <c r="J518" s="859">
        <f>EVENTUAL!J402</f>
        <v>662</v>
      </c>
      <c r="K518" s="859">
        <f>EVENTUAL!K402</f>
        <v>0</v>
      </c>
      <c r="L518" s="859">
        <f>EVENTUAL!L402</f>
        <v>0</v>
      </c>
      <c r="M518" s="859">
        <f>EVENTUAL!M402</f>
        <v>0</v>
      </c>
      <c r="N518" s="859">
        <f>EVENTUAL!N402</f>
        <v>5000</v>
      </c>
      <c r="O518" s="920"/>
      <c r="P518" s="920"/>
      <c r="Q518" s="920"/>
    </row>
    <row r="519" spans="1:17" s="834" customFormat="1" ht="18.75" customHeight="1">
      <c r="A519" s="854">
        <v>26</v>
      </c>
      <c r="B519" s="855" t="s">
        <v>1410</v>
      </c>
      <c r="C519" s="874" t="s">
        <v>1121</v>
      </c>
      <c r="D519" s="910" t="s">
        <v>9</v>
      </c>
      <c r="E519" s="875">
        <v>15</v>
      </c>
      <c r="F519" s="859">
        <f>EVENTUAL!F403</f>
        <v>2746</v>
      </c>
      <c r="G519" s="859">
        <f>EVENTUAL!G403</f>
        <v>0</v>
      </c>
      <c r="H519" s="859">
        <f>EVENTUAL!H403</f>
        <v>0</v>
      </c>
      <c r="I519" s="859">
        <f>EVENTUAL!I403</f>
        <v>0</v>
      </c>
      <c r="J519" s="859">
        <f>EVENTUAL!J403</f>
        <v>49</v>
      </c>
      <c r="K519" s="859">
        <f>EVENTUAL!K403</f>
        <v>0</v>
      </c>
      <c r="L519" s="859">
        <f>EVENTUAL!L403</f>
        <v>0</v>
      </c>
      <c r="M519" s="859">
        <f>EVENTUAL!M403</f>
        <v>0</v>
      </c>
      <c r="N519" s="859">
        <f>EVENTUAL!N403</f>
        <v>2697</v>
      </c>
      <c r="O519" s="920"/>
      <c r="P519" s="920"/>
      <c r="Q519" s="920"/>
    </row>
    <row r="520" spans="1:17" s="834" customFormat="1" ht="18.75" customHeight="1">
      <c r="A520" s="854">
        <v>58</v>
      </c>
      <c r="B520" s="855" t="s">
        <v>1334</v>
      </c>
      <c r="C520" s="874" t="s">
        <v>1121</v>
      </c>
      <c r="D520" s="910" t="s">
        <v>492</v>
      </c>
      <c r="E520" s="875">
        <v>15</v>
      </c>
      <c r="F520" s="859">
        <f>EVENTUAL!F404</f>
        <v>2509</v>
      </c>
      <c r="G520" s="859">
        <f>EVENTUAL!G404</f>
        <v>0</v>
      </c>
      <c r="H520" s="859">
        <f>EVENTUAL!H404</f>
        <v>0</v>
      </c>
      <c r="I520" s="859">
        <f>EVENTUAL!I404</f>
        <v>0</v>
      </c>
      <c r="J520" s="859">
        <f>EVENTUAL!J404</f>
        <v>9</v>
      </c>
      <c r="K520" s="859">
        <f>EVENTUAL!K404</f>
        <v>0</v>
      </c>
      <c r="L520" s="859">
        <f>EVENTUAL!L404</f>
        <v>0</v>
      </c>
      <c r="M520" s="859">
        <f>EVENTUAL!M404</f>
        <v>0</v>
      </c>
      <c r="N520" s="859">
        <f>EVENTUAL!N404</f>
        <v>2500</v>
      </c>
      <c r="O520" s="920"/>
      <c r="P520" s="920"/>
      <c r="Q520" s="920"/>
    </row>
    <row r="521" spans="1:17" s="834" customFormat="1" ht="18.75" customHeight="1">
      <c r="A521" s="854">
        <v>65</v>
      </c>
      <c r="B521" s="855" t="s">
        <v>819</v>
      </c>
      <c r="C521" s="874" t="s">
        <v>1121</v>
      </c>
      <c r="D521" s="910" t="s">
        <v>11</v>
      </c>
      <c r="E521" s="875">
        <v>15</v>
      </c>
      <c r="F521" s="859">
        <f>EVENTUAL!F405</f>
        <v>2174</v>
      </c>
      <c r="G521" s="859">
        <f>EVENTUAL!G405</f>
        <v>0</v>
      </c>
      <c r="H521" s="859">
        <f>EVENTUAL!H405</f>
        <v>0</v>
      </c>
      <c r="I521" s="859">
        <f>EVENTUAL!I405</f>
        <v>0</v>
      </c>
      <c r="J521" s="859">
        <f>EVENTUAL!J405</f>
        <v>0</v>
      </c>
      <c r="K521" s="859">
        <f>EVENTUAL!K405</f>
        <v>56</v>
      </c>
      <c r="L521" s="859">
        <f>EVENTUAL!L405</f>
        <v>0</v>
      </c>
      <c r="M521" s="859">
        <f>EVENTUAL!M405</f>
        <v>0</v>
      </c>
      <c r="N521" s="859">
        <f>EVENTUAL!N405</f>
        <v>2230</v>
      </c>
      <c r="O521" s="920"/>
      <c r="P521" s="920"/>
      <c r="Q521" s="920"/>
    </row>
    <row r="522" spans="1:17" s="834" customFormat="1" ht="18.75" customHeight="1">
      <c r="A522" s="854">
        <v>71</v>
      </c>
      <c r="B522" s="855" t="s">
        <v>1368</v>
      </c>
      <c r="C522" s="874" t="s">
        <v>1121</v>
      </c>
      <c r="D522" s="910" t="s">
        <v>492</v>
      </c>
      <c r="E522" s="875">
        <v>15</v>
      </c>
      <c r="F522" s="859">
        <f>EVENTUAL!F406</f>
        <v>2509</v>
      </c>
      <c r="G522" s="859">
        <f>EVENTUAL!G406</f>
        <v>0</v>
      </c>
      <c r="H522" s="859">
        <f>EVENTUAL!H406</f>
        <v>0</v>
      </c>
      <c r="I522" s="859">
        <f>EVENTUAL!I406</f>
        <v>0</v>
      </c>
      <c r="J522" s="859">
        <f>EVENTUAL!J406</f>
        <v>9</v>
      </c>
      <c r="K522" s="859">
        <f>EVENTUAL!K406</f>
        <v>0</v>
      </c>
      <c r="L522" s="859">
        <f>EVENTUAL!L406</f>
        <v>0</v>
      </c>
      <c r="M522" s="859">
        <f>EVENTUAL!M406</f>
        <v>0</v>
      </c>
      <c r="N522" s="859">
        <f>EVENTUAL!N406</f>
        <v>2500</v>
      </c>
      <c r="O522" s="920"/>
      <c r="P522" s="920"/>
      <c r="Q522" s="920"/>
    </row>
    <row r="523" spans="1:17" s="834" customFormat="1" ht="18.75" customHeight="1">
      <c r="A523" s="854">
        <v>101</v>
      </c>
      <c r="B523" s="855" t="s">
        <v>1406</v>
      </c>
      <c r="C523" s="874" t="s">
        <v>1121</v>
      </c>
      <c r="D523" s="910" t="s">
        <v>9</v>
      </c>
      <c r="E523" s="875">
        <v>15</v>
      </c>
      <c r="F523" s="859">
        <v>1645</v>
      </c>
      <c r="G523" s="859">
        <v>0</v>
      </c>
      <c r="H523" s="859">
        <v>0</v>
      </c>
      <c r="I523" s="859">
        <v>0</v>
      </c>
      <c r="J523" s="859">
        <v>0</v>
      </c>
      <c r="K523" s="859">
        <v>106</v>
      </c>
      <c r="L523" s="859">
        <v>0</v>
      </c>
      <c r="M523" s="859">
        <f>EVENTUAL!M407</f>
        <v>0</v>
      </c>
      <c r="N523" s="859">
        <f>EVENTUAL!N407</f>
        <v>3221</v>
      </c>
      <c r="O523" s="920"/>
      <c r="P523" s="920"/>
      <c r="Q523" s="920"/>
    </row>
    <row r="524" spans="1:17" s="834" customFormat="1" ht="18.75" customHeight="1">
      <c r="A524" s="854">
        <v>109</v>
      </c>
      <c r="B524" s="855" t="s">
        <v>493</v>
      </c>
      <c r="C524" s="874" t="s">
        <v>1121</v>
      </c>
      <c r="D524" s="910" t="s">
        <v>438</v>
      </c>
      <c r="E524" s="875">
        <v>15</v>
      </c>
      <c r="F524" s="859">
        <f>EVENTUAL!F408</f>
        <v>4000</v>
      </c>
      <c r="G524" s="859">
        <f>EVENTUAL!G408</f>
        <v>0</v>
      </c>
      <c r="H524" s="859">
        <f>EVENTUAL!H408</f>
        <v>0</v>
      </c>
      <c r="I524" s="859">
        <f>EVENTUAL!I408</f>
        <v>0</v>
      </c>
      <c r="J524" s="859">
        <f>EVENTUAL!J408</f>
        <v>349</v>
      </c>
      <c r="K524" s="859">
        <f>EVENTUAL!K408</f>
        <v>0</v>
      </c>
      <c r="L524" s="859">
        <f>EVENTUAL!L408</f>
        <v>0</v>
      </c>
      <c r="M524" s="859">
        <f>EVENTUAL!M408</f>
        <v>0</v>
      </c>
      <c r="N524" s="859">
        <f>EVENTUAL!N408</f>
        <v>3651</v>
      </c>
      <c r="O524" s="920"/>
      <c r="P524" s="920"/>
      <c r="Q524" s="920"/>
    </row>
    <row r="525" spans="1:17" s="834" customFormat="1" ht="18.75" customHeight="1">
      <c r="A525" s="854">
        <v>124</v>
      </c>
      <c r="B525" s="855" t="s">
        <v>189</v>
      </c>
      <c r="C525" s="874" t="s">
        <v>1121</v>
      </c>
      <c r="D525" s="910" t="s">
        <v>1432</v>
      </c>
      <c r="E525" s="875">
        <f>EVENTUAL!E409</f>
        <v>15</v>
      </c>
      <c r="F525" s="859">
        <f>EVENTUAL!F409</f>
        <v>3194</v>
      </c>
      <c r="G525" s="859">
        <f>EVENTUAL!G409</f>
        <v>0</v>
      </c>
      <c r="H525" s="859">
        <f>EVENTUAL!H409</f>
        <v>0</v>
      </c>
      <c r="I525" s="859">
        <f>EVENTUAL!I409</f>
        <v>0</v>
      </c>
      <c r="J525" s="859">
        <f>EVENTUAL!J409</f>
        <v>118</v>
      </c>
      <c r="K525" s="859">
        <f>EVENTUAL!K409</f>
        <v>0</v>
      </c>
      <c r="L525" s="859">
        <f>EVENTUAL!L409</f>
        <v>0</v>
      </c>
      <c r="M525" s="859">
        <f>EVENTUAL!M409</f>
        <v>0</v>
      </c>
      <c r="N525" s="859">
        <f>EVENTUAL!N409</f>
        <v>3076</v>
      </c>
      <c r="O525" s="920"/>
      <c r="P525" s="920"/>
      <c r="Q525" s="920"/>
    </row>
    <row r="526" spans="1:17" s="843" customFormat="1" ht="18.75" customHeight="1">
      <c r="A526" s="854">
        <v>128</v>
      </c>
      <c r="B526" s="855" t="s">
        <v>1436</v>
      </c>
      <c r="C526" s="874" t="s">
        <v>1121</v>
      </c>
      <c r="D526" s="915" t="s">
        <v>1432</v>
      </c>
      <c r="E526" s="875">
        <v>15</v>
      </c>
      <c r="F526" s="859">
        <f>EVENTUAL!F410</f>
        <v>3194</v>
      </c>
      <c r="G526" s="859">
        <f>EVENTUAL!G410</f>
        <v>0</v>
      </c>
      <c r="H526" s="859">
        <f>EVENTUAL!H410</f>
        <v>0</v>
      </c>
      <c r="I526" s="859">
        <f>EVENTUAL!I410</f>
        <v>0</v>
      </c>
      <c r="J526" s="859">
        <f>EVENTUAL!J410</f>
        <v>118</v>
      </c>
      <c r="K526" s="859">
        <f>EVENTUAL!K410</f>
        <v>0</v>
      </c>
      <c r="L526" s="859">
        <f>EVENTUAL!L410</f>
        <v>0</v>
      </c>
      <c r="M526" s="859">
        <f>EVENTUAL!M410</f>
        <v>0</v>
      </c>
      <c r="N526" s="859">
        <f>EVENTUAL!N410</f>
        <v>3076</v>
      </c>
      <c r="O526" s="960"/>
      <c r="P526" s="960"/>
      <c r="Q526" s="960"/>
    </row>
    <row r="527" spans="1:17" s="834" customFormat="1" ht="18.75" customHeight="1">
      <c r="A527" s="854">
        <v>184</v>
      </c>
      <c r="B527" s="855" t="s">
        <v>554</v>
      </c>
      <c r="C527" s="874" t="s">
        <v>1121</v>
      </c>
      <c r="D527" s="910" t="s">
        <v>440</v>
      </c>
      <c r="E527" s="875">
        <v>15</v>
      </c>
      <c r="F527" s="859">
        <f>EVENTUAL!F411</f>
        <v>3750</v>
      </c>
      <c r="G527" s="859">
        <f>EVENTUAL!G411</f>
        <v>0</v>
      </c>
      <c r="H527" s="859">
        <f>EVENTUAL!H411</f>
        <v>0</v>
      </c>
      <c r="I527" s="859">
        <f>EVENTUAL!I411</f>
        <v>0</v>
      </c>
      <c r="J527" s="859">
        <f>EVENTUAL!J411</f>
        <v>309</v>
      </c>
      <c r="K527" s="859">
        <f>EVENTUAL!K411</f>
        <v>0</v>
      </c>
      <c r="L527" s="859">
        <f>EVENTUAL!L411</f>
        <v>0</v>
      </c>
      <c r="M527" s="859">
        <f>EVENTUAL!M411</f>
        <v>0</v>
      </c>
      <c r="N527" s="859">
        <f>EVENTUAL!N411</f>
        <v>3441</v>
      </c>
      <c r="O527" s="920"/>
      <c r="P527" s="920"/>
      <c r="Q527" s="920"/>
    </row>
    <row r="528" spans="1:17" s="835" customFormat="1" ht="18.75" customHeight="1">
      <c r="A528" s="854">
        <v>260</v>
      </c>
      <c r="B528" s="855" t="s">
        <v>887</v>
      </c>
      <c r="C528" s="874" t="s">
        <v>1121</v>
      </c>
      <c r="D528" s="910" t="s">
        <v>2</v>
      </c>
      <c r="E528" s="875">
        <v>15</v>
      </c>
      <c r="F528" s="859">
        <f>EVENTUAL!F412</f>
        <v>2621</v>
      </c>
      <c r="G528" s="859">
        <f>EVENTUAL!G412</f>
        <v>0</v>
      </c>
      <c r="H528" s="859">
        <f>EVENTUAL!H412</f>
        <v>0</v>
      </c>
      <c r="I528" s="859">
        <f>EVENTUAL!I412</f>
        <v>0</v>
      </c>
      <c r="J528" s="859">
        <f>EVENTUAL!J412</f>
        <v>21</v>
      </c>
      <c r="K528" s="859">
        <f>EVENTUAL!K412</f>
        <v>0</v>
      </c>
      <c r="L528" s="859">
        <f>EVENTUAL!L412</f>
        <v>500</v>
      </c>
      <c r="M528" s="859">
        <f>EVENTUAL!M412</f>
        <v>0</v>
      </c>
      <c r="N528" s="859">
        <f>EVENTUAL!N412</f>
        <v>2100</v>
      </c>
      <c r="O528" s="920"/>
      <c r="P528" s="920"/>
      <c r="Q528" s="955"/>
    </row>
    <row r="529" spans="1:17" s="834" customFormat="1" ht="18.75" customHeight="1">
      <c r="A529" s="854">
        <v>291</v>
      </c>
      <c r="B529" s="855" t="s">
        <v>970</v>
      </c>
      <c r="C529" s="874" t="s">
        <v>1121</v>
      </c>
      <c r="D529" s="910" t="s">
        <v>440</v>
      </c>
      <c r="E529" s="875">
        <v>15</v>
      </c>
      <c r="F529" s="859">
        <f>EVENTUAL!F413</f>
        <v>3333</v>
      </c>
      <c r="G529" s="859">
        <f>EVENTUAL!G413</f>
        <v>0</v>
      </c>
      <c r="H529" s="859">
        <f>EVENTUAL!H413</f>
        <v>0</v>
      </c>
      <c r="I529" s="859">
        <f>EVENTUAL!I413</f>
        <v>0</v>
      </c>
      <c r="J529" s="859">
        <f>EVENTUAL!J413</f>
        <v>133</v>
      </c>
      <c r="K529" s="859">
        <f>EVENTUAL!K413</f>
        <v>0</v>
      </c>
      <c r="L529" s="859">
        <f>EVENTUAL!L413</f>
        <v>0</v>
      </c>
      <c r="M529" s="859">
        <f>EVENTUAL!M413</f>
        <v>0</v>
      </c>
      <c r="N529" s="859">
        <f>EVENTUAL!N413</f>
        <v>3200</v>
      </c>
      <c r="O529" s="920"/>
      <c r="P529" s="920"/>
      <c r="Q529" s="920"/>
    </row>
    <row r="530" spans="1:17" s="834" customFormat="1" ht="18.75" customHeight="1">
      <c r="A530" s="860" t="s">
        <v>70</v>
      </c>
      <c r="B530" s="861"/>
      <c r="C530" s="862"/>
      <c r="D530" s="862"/>
      <c r="E530" s="863"/>
      <c r="F530" s="877">
        <f aca="true" t="shared" si="63" ref="F530:N530">SUM(F514:F529)</f>
        <v>50457</v>
      </c>
      <c r="G530" s="877">
        <f t="shared" si="63"/>
        <v>0</v>
      </c>
      <c r="H530" s="877">
        <f t="shared" si="63"/>
        <v>0</v>
      </c>
      <c r="I530" s="877">
        <f t="shared" si="63"/>
        <v>0</v>
      </c>
      <c r="J530" s="877">
        <f t="shared" si="63"/>
        <v>2982</v>
      </c>
      <c r="K530" s="877">
        <f t="shared" si="63"/>
        <v>470</v>
      </c>
      <c r="L530" s="877">
        <f t="shared" si="63"/>
        <v>500</v>
      </c>
      <c r="M530" s="877">
        <f t="shared" si="63"/>
        <v>0</v>
      </c>
      <c r="N530" s="877">
        <f t="shared" si="63"/>
        <v>48915</v>
      </c>
      <c r="O530" s="922">
        <f>SUM(N514:N516)</f>
        <v>10635</v>
      </c>
      <c r="P530" s="922">
        <f>SUM(N517:N529)</f>
        <v>38280</v>
      </c>
      <c r="Q530" s="920"/>
    </row>
    <row r="531" spans="1:17" s="834" customFormat="1" ht="18.75" customHeight="1">
      <c r="A531" s="849"/>
      <c r="B531" s="850"/>
      <c r="C531" s="851" t="s">
        <v>311</v>
      </c>
      <c r="D531" s="909"/>
      <c r="E531" s="852"/>
      <c r="F531" s="853"/>
      <c r="G531" s="853"/>
      <c r="H531" s="853"/>
      <c r="I531" s="853"/>
      <c r="J531" s="853"/>
      <c r="K531" s="853"/>
      <c r="L531" s="853"/>
      <c r="M531" s="853"/>
      <c r="N531" s="853"/>
      <c r="O531" s="920"/>
      <c r="P531" s="920"/>
      <c r="Q531" s="920"/>
    </row>
    <row r="532" spans="1:17" s="834" customFormat="1" ht="18.75" customHeight="1">
      <c r="A532" s="854">
        <v>1310002</v>
      </c>
      <c r="B532" s="855" t="s">
        <v>695</v>
      </c>
      <c r="C532" s="883" t="s">
        <v>1119</v>
      </c>
      <c r="D532" s="910" t="s">
        <v>696</v>
      </c>
      <c r="E532" s="875">
        <v>15</v>
      </c>
      <c r="F532" s="859">
        <f>'BASE Y CONFIANZA'!F611</f>
        <v>5662</v>
      </c>
      <c r="G532" s="859">
        <f>'BASE Y CONFIANZA'!G611</f>
        <v>0</v>
      </c>
      <c r="H532" s="859">
        <f>'BASE Y CONFIANZA'!H611</f>
        <v>0</v>
      </c>
      <c r="I532" s="859">
        <f>'BASE Y CONFIANZA'!I611</f>
        <v>0</v>
      </c>
      <c r="J532" s="859">
        <f>'BASE Y CONFIANZA'!J611</f>
        <v>662</v>
      </c>
      <c r="K532" s="859">
        <f>'BASE Y CONFIANZA'!K611</f>
        <v>0</v>
      </c>
      <c r="L532" s="859">
        <f>'BASE Y CONFIANZA'!L611</f>
        <v>0</v>
      </c>
      <c r="M532" s="859">
        <f>'BASE Y CONFIANZA'!M611</f>
        <v>0</v>
      </c>
      <c r="N532" s="859">
        <f>'BASE Y CONFIANZA'!N611</f>
        <v>5000</v>
      </c>
      <c r="O532" s="920"/>
      <c r="P532" s="920"/>
      <c r="Q532" s="920"/>
    </row>
    <row r="533" spans="1:17" s="834" customFormat="1" ht="18.75" customHeight="1">
      <c r="A533" s="854">
        <v>13100201</v>
      </c>
      <c r="B533" s="855" t="s">
        <v>312</v>
      </c>
      <c r="C533" s="874" t="s">
        <v>1120</v>
      </c>
      <c r="D533" s="910" t="s">
        <v>430</v>
      </c>
      <c r="E533" s="875">
        <v>15</v>
      </c>
      <c r="F533" s="859">
        <f>'BASE Y CONFIANZA'!F612</f>
        <v>4512</v>
      </c>
      <c r="G533" s="859">
        <f>'BASE Y CONFIANZA'!G612</f>
        <v>0</v>
      </c>
      <c r="H533" s="859">
        <f>'BASE Y CONFIANZA'!H612</f>
        <v>0</v>
      </c>
      <c r="I533" s="859">
        <f>'BASE Y CONFIANZA'!I612</f>
        <v>0</v>
      </c>
      <c r="J533" s="859">
        <f>'BASE Y CONFIANZA'!J612</f>
        <v>436</v>
      </c>
      <c r="K533" s="859">
        <f>'BASE Y CONFIANZA'!K612</f>
        <v>0</v>
      </c>
      <c r="L533" s="859">
        <f>'BASE Y CONFIANZA'!L612</f>
        <v>0</v>
      </c>
      <c r="M533" s="859">
        <f>'BASE Y CONFIANZA'!M612</f>
        <v>0</v>
      </c>
      <c r="N533" s="859">
        <f>'BASE Y CONFIANZA'!N612</f>
        <v>4076</v>
      </c>
      <c r="O533" s="920"/>
      <c r="P533" s="920"/>
      <c r="Q533" s="920"/>
    </row>
    <row r="534" spans="1:17" s="834" customFormat="1" ht="18.75" customHeight="1">
      <c r="A534" s="854">
        <v>13100202</v>
      </c>
      <c r="B534" s="855" t="s">
        <v>314</v>
      </c>
      <c r="C534" s="874" t="s">
        <v>1120</v>
      </c>
      <c r="D534" s="910" t="s">
        <v>430</v>
      </c>
      <c r="E534" s="875">
        <v>15</v>
      </c>
      <c r="F534" s="859">
        <f>'BASE Y CONFIANZA'!F613</f>
        <v>4000</v>
      </c>
      <c r="G534" s="859">
        <f>'BASE Y CONFIANZA'!G613</f>
        <v>0</v>
      </c>
      <c r="H534" s="859">
        <f>'BASE Y CONFIANZA'!H613</f>
        <v>0</v>
      </c>
      <c r="I534" s="859">
        <f>'BASE Y CONFIANZA'!I613</f>
        <v>0</v>
      </c>
      <c r="J534" s="859">
        <f>'BASE Y CONFIANZA'!J613</f>
        <v>349</v>
      </c>
      <c r="K534" s="859">
        <f>'BASE Y CONFIANZA'!K613</f>
        <v>0</v>
      </c>
      <c r="L534" s="859">
        <f>'BASE Y CONFIANZA'!L613</f>
        <v>0</v>
      </c>
      <c r="M534" s="859">
        <f>'BASE Y CONFIANZA'!M613</f>
        <v>0</v>
      </c>
      <c r="N534" s="859">
        <f>'BASE Y CONFIANZA'!N613</f>
        <v>3651</v>
      </c>
      <c r="O534" s="920"/>
      <c r="P534" s="920"/>
      <c r="Q534" s="920"/>
    </row>
    <row r="535" spans="1:17" s="834" customFormat="1" ht="18.75" customHeight="1">
      <c r="A535" s="854">
        <v>13100203</v>
      </c>
      <c r="B535" s="855" t="s">
        <v>316</v>
      </c>
      <c r="C535" s="874" t="s">
        <v>1120</v>
      </c>
      <c r="D535" s="910" t="s">
        <v>430</v>
      </c>
      <c r="E535" s="875">
        <v>15</v>
      </c>
      <c r="F535" s="859">
        <f>'BASE Y CONFIANZA'!F614</f>
        <v>2174</v>
      </c>
      <c r="G535" s="859">
        <f>'BASE Y CONFIANZA'!G614</f>
        <v>0</v>
      </c>
      <c r="H535" s="859">
        <f>'BASE Y CONFIANZA'!H614</f>
        <v>0</v>
      </c>
      <c r="I535" s="859">
        <f>'BASE Y CONFIANZA'!I614</f>
        <v>0</v>
      </c>
      <c r="J535" s="859">
        <f>'BASE Y CONFIANZA'!J614</f>
        <v>0</v>
      </c>
      <c r="K535" s="859">
        <f>'BASE Y CONFIANZA'!K614</f>
        <v>56</v>
      </c>
      <c r="L535" s="859">
        <f>'BASE Y CONFIANZA'!L614</f>
        <v>0</v>
      </c>
      <c r="M535" s="859">
        <f>'BASE Y CONFIANZA'!M614</f>
        <v>0</v>
      </c>
      <c r="N535" s="859">
        <f>'BASE Y CONFIANZA'!N614</f>
        <v>2230</v>
      </c>
      <c r="O535" s="920"/>
      <c r="P535" s="920"/>
      <c r="Q535" s="920"/>
    </row>
    <row r="536" spans="1:17" s="834" customFormat="1" ht="18.75" customHeight="1">
      <c r="A536" s="860" t="s">
        <v>70</v>
      </c>
      <c r="B536" s="861"/>
      <c r="C536" s="862"/>
      <c r="D536" s="862"/>
      <c r="E536" s="863"/>
      <c r="F536" s="877">
        <f aca="true" t="shared" si="64" ref="F536:M536">SUM(F532:F535)</f>
        <v>16348</v>
      </c>
      <c r="G536" s="877">
        <f>SUM(G532:G535)</f>
        <v>0</v>
      </c>
      <c r="H536" s="877">
        <f t="shared" si="64"/>
        <v>0</v>
      </c>
      <c r="I536" s="877">
        <f t="shared" si="64"/>
        <v>0</v>
      </c>
      <c r="J536" s="877">
        <f t="shared" si="64"/>
        <v>1447</v>
      </c>
      <c r="K536" s="877">
        <f t="shared" si="64"/>
        <v>56</v>
      </c>
      <c r="L536" s="877">
        <f t="shared" si="64"/>
        <v>0</v>
      </c>
      <c r="M536" s="877">
        <f t="shared" si="64"/>
        <v>0</v>
      </c>
      <c r="N536" s="877">
        <f>SUM(N532:N535)</f>
        <v>14957</v>
      </c>
      <c r="O536" s="922">
        <f>SUM(N532:N535)</f>
        <v>14957</v>
      </c>
      <c r="P536" s="920"/>
      <c r="Q536" s="920"/>
    </row>
    <row r="537" spans="1:17" s="834" customFormat="1" ht="18.75" customHeight="1">
      <c r="A537" s="849"/>
      <c r="B537" s="850"/>
      <c r="C537" s="851" t="s">
        <v>619</v>
      </c>
      <c r="D537" s="909"/>
      <c r="E537" s="852"/>
      <c r="F537" s="853"/>
      <c r="G537" s="853"/>
      <c r="H537" s="853"/>
      <c r="I537" s="853"/>
      <c r="J537" s="853"/>
      <c r="K537" s="853"/>
      <c r="L537" s="853"/>
      <c r="M537" s="853"/>
      <c r="N537" s="853"/>
      <c r="O537" s="920"/>
      <c r="P537" s="920"/>
      <c r="Q537" s="920"/>
    </row>
    <row r="538" spans="1:17" s="834" customFormat="1" ht="18.75" customHeight="1">
      <c r="A538" s="854">
        <v>11100520</v>
      </c>
      <c r="B538" s="855" t="s">
        <v>548</v>
      </c>
      <c r="C538" s="874" t="s">
        <v>1119</v>
      </c>
      <c r="D538" s="874" t="s">
        <v>621</v>
      </c>
      <c r="E538" s="875">
        <v>15</v>
      </c>
      <c r="F538" s="859">
        <v>2858</v>
      </c>
      <c r="G538" s="859">
        <v>0</v>
      </c>
      <c r="H538" s="859">
        <v>0</v>
      </c>
      <c r="I538" s="859">
        <v>0</v>
      </c>
      <c r="J538" s="859">
        <v>62</v>
      </c>
      <c r="K538" s="859">
        <v>0</v>
      </c>
      <c r="L538" s="859">
        <v>0</v>
      </c>
      <c r="M538" s="859">
        <v>0</v>
      </c>
      <c r="N538" s="858">
        <f>F538+G538+H538+I538-J538+K538-L538-M538</f>
        <v>2796</v>
      </c>
      <c r="O538" s="920"/>
      <c r="P538" s="920"/>
      <c r="Q538" s="920"/>
    </row>
    <row r="539" spans="1:17" s="834" customFormat="1" ht="18.75" customHeight="1">
      <c r="A539" s="854">
        <v>309</v>
      </c>
      <c r="B539" s="855" t="s">
        <v>1069</v>
      </c>
      <c r="C539" s="874" t="s">
        <v>1121</v>
      </c>
      <c r="D539" s="910" t="s">
        <v>340</v>
      </c>
      <c r="E539" s="875">
        <v>15</v>
      </c>
      <c r="F539" s="859">
        <f>EVENTUAL!F416</f>
        <v>2509</v>
      </c>
      <c r="G539" s="859">
        <f>EVENTUAL!G416</f>
        <v>1000</v>
      </c>
      <c r="H539" s="859">
        <f>EVENTUAL!H416</f>
        <v>0</v>
      </c>
      <c r="I539" s="859">
        <f>EVENTUAL!I416</f>
        <v>0</v>
      </c>
      <c r="J539" s="859">
        <f>EVENTUAL!J416</f>
        <v>9</v>
      </c>
      <c r="K539" s="859">
        <f>EVENTUAL!K416</f>
        <v>0</v>
      </c>
      <c r="L539" s="859">
        <f>EVENTUAL!L416</f>
        <v>0</v>
      </c>
      <c r="M539" s="859">
        <f>EVENTUAL!M416</f>
        <v>0</v>
      </c>
      <c r="N539" s="858">
        <f>F539+G539+H539+I539-J539+K539-L539-M539</f>
        <v>3500</v>
      </c>
      <c r="O539" s="920"/>
      <c r="P539" s="920"/>
      <c r="Q539" s="920"/>
    </row>
    <row r="540" spans="1:17" s="834" customFormat="1" ht="18.75" customHeight="1">
      <c r="A540" s="860" t="s">
        <v>70</v>
      </c>
      <c r="B540" s="861"/>
      <c r="C540" s="862"/>
      <c r="D540" s="862"/>
      <c r="E540" s="863"/>
      <c r="F540" s="877">
        <f>SUM(F538:F539)</f>
        <v>5367</v>
      </c>
      <c r="G540" s="877">
        <f aca="true" t="shared" si="65" ref="G540:M540">SUM(G538:G539)</f>
        <v>1000</v>
      </c>
      <c r="H540" s="877">
        <f t="shared" si="65"/>
        <v>0</v>
      </c>
      <c r="I540" s="877">
        <f t="shared" si="65"/>
        <v>0</v>
      </c>
      <c r="J540" s="877">
        <f t="shared" si="65"/>
        <v>71</v>
      </c>
      <c r="K540" s="877">
        <f t="shared" si="65"/>
        <v>0</v>
      </c>
      <c r="L540" s="877">
        <f>SUM(L538:L539)</f>
        <v>0</v>
      </c>
      <c r="M540" s="877">
        <f t="shared" si="65"/>
        <v>0</v>
      </c>
      <c r="N540" s="877">
        <f>SUM(N538:N539)</f>
        <v>6296</v>
      </c>
      <c r="O540" s="956">
        <f>N538</f>
        <v>2796</v>
      </c>
      <c r="P540" s="956">
        <f>N539</f>
        <v>3500</v>
      </c>
      <c r="Q540" s="920"/>
    </row>
    <row r="541" spans="1:17" s="834" customFormat="1" ht="18.75" customHeight="1">
      <c r="A541" s="849"/>
      <c r="B541" s="850"/>
      <c r="C541" s="851" t="s">
        <v>419</v>
      </c>
      <c r="D541" s="909"/>
      <c r="E541" s="852"/>
      <c r="F541" s="853"/>
      <c r="G541" s="853"/>
      <c r="H541" s="853"/>
      <c r="I541" s="853"/>
      <c r="J541" s="853"/>
      <c r="K541" s="853"/>
      <c r="L541" s="853"/>
      <c r="M541" s="853"/>
      <c r="N541" s="853"/>
      <c r="O541" s="920"/>
      <c r="P541" s="920"/>
      <c r="Q541" s="920"/>
    </row>
    <row r="542" spans="1:17" s="834" customFormat="1" ht="18.75" customHeight="1">
      <c r="A542" s="854">
        <v>1310001</v>
      </c>
      <c r="B542" s="855" t="s">
        <v>697</v>
      </c>
      <c r="C542" s="883" t="s">
        <v>1119</v>
      </c>
      <c r="D542" s="874" t="s">
        <v>739</v>
      </c>
      <c r="E542" s="875">
        <v>15</v>
      </c>
      <c r="F542" s="859">
        <v>5662</v>
      </c>
      <c r="G542" s="859">
        <v>0</v>
      </c>
      <c r="H542" s="859">
        <v>0</v>
      </c>
      <c r="I542" s="859">
        <v>0</v>
      </c>
      <c r="J542" s="859">
        <v>662</v>
      </c>
      <c r="K542" s="859">
        <v>0</v>
      </c>
      <c r="L542" s="859">
        <v>0</v>
      </c>
      <c r="M542" s="859">
        <v>0</v>
      </c>
      <c r="N542" s="858">
        <f>F542+G542+H542+I542-J542+K542-L542-M542</f>
        <v>5000</v>
      </c>
      <c r="O542" s="920"/>
      <c r="P542" s="920"/>
      <c r="Q542" s="920"/>
    </row>
    <row r="543" spans="1:17" s="834" customFormat="1" ht="18.75" customHeight="1">
      <c r="A543" s="860" t="s">
        <v>70</v>
      </c>
      <c r="B543" s="861"/>
      <c r="C543" s="862"/>
      <c r="D543" s="862"/>
      <c r="E543" s="863"/>
      <c r="F543" s="877">
        <f aca="true" t="shared" si="66" ref="F543:L543">SUM(F542:F542)</f>
        <v>5662</v>
      </c>
      <c r="G543" s="877">
        <f t="shared" si="66"/>
        <v>0</v>
      </c>
      <c r="H543" s="877">
        <f t="shared" si="66"/>
        <v>0</v>
      </c>
      <c r="I543" s="877">
        <f t="shared" si="66"/>
        <v>0</v>
      </c>
      <c r="J543" s="877">
        <f t="shared" si="66"/>
        <v>662</v>
      </c>
      <c r="K543" s="877">
        <f t="shared" si="66"/>
        <v>0</v>
      </c>
      <c r="L543" s="877">
        <f t="shared" si="66"/>
        <v>0</v>
      </c>
      <c r="M543" s="877">
        <f>SUM(M542:M542)</f>
        <v>0</v>
      </c>
      <c r="N543" s="877">
        <f>SUM(N542:N542)</f>
        <v>5000</v>
      </c>
      <c r="O543" s="956">
        <f>N542</f>
        <v>5000</v>
      </c>
      <c r="P543" s="956"/>
      <c r="Q543" s="920"/>
    </row>
    <row r="544" spans="1:17" s="834" customFormat="1" ht="18.75" customHeight="1">
      <c r="A544" s="849"/>
      <c r="B544" s="850"/>
      <c r="C544" s="851" t="s">
        <v>318</v>
      </c>
      <c r="D544" s="909"/>
      <c r="E544" s="852"/>
      <c r="F544" s="853"/>
      <c r="G544" s="853"/>
      <c r="H544" s="853"/>
      <c r="I544" s="853"/>
      <c r="J544" s="853"/>
      <c r="K544" s="853"/>
      <c r="L544" s="853"/>
      <c r="M544" s="853"/>
      <c r="N544" s="853"/>
      <c r="O544" s="920"/>
      <c r="P544" s="920"/>
      <c r="Q544" s="920"/>
    </row>
    <row r="545" spans="1:17" s="834" customFormat="1" ht="24.75" customHeight="1">
      <c r="A545" s="854">
        <v>1400001</v>
      </c>
      <c r="B545" s="855" t="s">
        <v>698</v>
      </c>
      <c r="C545" s="883" t="s">
        <v>1119</v>
      </c>
      <c r="D545" s="910" t="s">
        <v>699</v>
      </c>
      <c r="E545" s="875">
        <v>15</v>
      </c>
      <c r="F545" s="859">
        <f>'BASE Y CONFIANZA'!F632</f>
        <v>8205</v>
      </c>
      <c r="G545" s="859">
        <f>'BASE Y CONFIANZA'!G632</f>
        <v>0</v>
      </c>
      <c r="H545" s="859">
        <f>'BASE Y CONFIANZA'!H632</f>
        <v>0</v>
      </c>
      <c r="I545" s="859">
        <f>'BASE Y CONFIANZA'!I632</f>
        <v>0</v>
      </c>
      <c r="J545" s="859">
        <f>'BASE Y CONFIANZA'!J632</f>
        <v>1205</v>
      </c>
      <c r="K545" s="859">
        <f>'BASE Y CONFIANZA'!K632</f>
        <v>0</v>
      </c>
      <c r="L545" s="859">
        <f>'BASE Y CONFIANZA'!L632</f>
        <v>0</v>
      </c>
      <c r="M545" s="859">
        <f>'BASE Y CONFIANZA'!M632</f>
        <v>0</v>
      </c>
      <c r="N545" s="858">
        <f aca="true" t="shared" si="67" ref="N545:N551">F545+G545+H545+I545-J545+K545-L545-M545</f>
        <v>7000</v>
      </c>
      <c r="O545" s="920"/>
      <c r="P545" s="920"/>
      <c r="Q545" s="920"/>
    </row>
    <row r="546" spans="1:17" s="834" customFormat="1" ht="18.75" customHeight="1">
      <c r="A546" s="854">
        <v>1400002</v>
      </c>
      <c r="B546" s="855" t="s">
        <v>1172</v>
      </c>
      <c r="C546" s="874" t="s">
        <v>1121</v>
      </c>
      <c r="D546" s="874" t="s">
        <v>824</v>
      </c>
      <c r="E546" s="875">
        <v>15</v>
      </c>
      <c r="F546" s="859">
        <f>'BASE Y CONFIANZA'!F633</f>
        <v>6348</v>
      </c>
      <c r="G546" s="859">
        <f>'BASE Y CONFIANZA'!G633</f>
        <v>0</v>
      </c>
      <c r="H546" s="859">
        <f>'BASE Y CONFIANZA'!H633</f>
        <v>300</v>
      </c>
      <c r="I546" s="859">
        <f>'BASE Y CONFIANZA'!I633</f>
        <v>0</v>
      </c>
      <c r="J546" s="859">
        <f>'BASE Y CONFIANZA'!J633</f>
        <v>809</v>
      </c>
      <c r="K546" s="859">
        <f>'BASE Y CONFIANZA'!K633</f>
        <v>0</v>
      </c>
      <c r="L546" s="859">
        <f>'BASE Y CONFIANZA'!L633</f>
        <v>0</v>
      </c>
      <c r="M546" s="859">
        <f>'BASE Y CONFIANZA'!M633</f>
        <v>0</v>
      </c>
      <c r="N546" s="858">
        <f t="shared" si="67"/>
        <v>5839</v>
      </c>
      <c r="O546" s="920"/>
      <c r="P546" s="920"/>
      <c r="Q546" s="920"/>
    </row>
    <row r="547" spans="1:17" s="834" customFormat="1" ht="18.75" customHeight="1">
      <c r="A547" s="854">
        <v>15100207</v>
      </c>
      <c r="B547" s="855" t="s">
        <v>336</v>
      </c>
      <c r="C547" s="874" t="s">
        <v>1120</v>
      </c>
      <c r="D547" s="910" t="s">
        <v>11</v>
      </c>
      <c r="E547" s="875">
        <v>15</v>
      </c>
      <c r="F547" s="859">
        <f>'BASE Y CONFIANZA'!F634</f>
        <v>1835</v>
      </c>
      <c r="G547" s="859">
        <f>'BASE Y CONFIANZA'!G634</f>
        <v>0</v>
      </c>
      <c r="H547" s="859">
        <f>'BASE Y CONFIANZA'!H634</f>
        <v>0</v>
      </c>
      <c r="I547" s="859">
        <f>'BASE Y CONFIANZA'!I634</f>
        <v>0</v>
      </c>
      <c r="J547" s="859">
        <f>'BASE Y CONFIANZA'!J634</f>
        <v>0</v>
      </c>
      <c r="K547" s="859">
        <f>'BASE Y CONFIANZA'!K634</f>
        <v>82</v>
      </c>
      <c r="L547" s="859">
        <f>'BASE Y CONFIANZA'!L634</f>
        <v>0</v>
      </c>
      <c r="M547" s="859">
        <f>'BASE Y CONFIANZA'!M634</f>
        <v>0</v>
      </c>
      <c r="N547" s="858">
        <f t="shared" si="67"/>
        <v>1917</v>
      </c>
      <c r="O547" s="920"/>
      <c r="P547" s="920"/>
      <c r="Q547" s="920"/>
    </row>
    <row r="548" spans="1:17" s="834" customFormat="1" ht="18.75" customHeight="1">
      <c r="A548" s="854">
        <v>14</v>
      </c>
      <c r="B548" s="855" t="s">
        <v>1207</v>
      </c>
      <c r="C548" s="874" t="s">
        <v>1121</v>
      </c>
      <c r="D548" s="910" t="s">
        <v>1208</v>
      </c>
      <c r="E548" s="875">
        <v>15</v>
      </c>
      <c r="F548" s="859">
        <f>EVENTUAL!F428</f>
        <v>2268</v>
      </c>
      <c r="G548" s="859">
        <f>EVENTUAL!G428</f>
        <v>0</v>
      </c>
      <c r="H548" s="859">
        <f>EVENTUAL!H428</f>
        <v>0</v>
      </c>
      <c r="I548" s="859">
        <f>EVENTUAL!I428</f>
        <v>0</v>
      </c>
      <c r="J548" s="859">
        <f>EVENTUAL!J428</f>
        <v>0</v>
      </c>
      <c r="K548" s="859">
        <f>EVENTUAL!K428</f>
        <v>32</v>
      </c>
      <c r="L548" s="859">
        <f>EVENTUAL!L428</f>
        <v>0</v>
      </c>
      <c r="M548" s="859">
        <f>'BASE Y CONFIANZA'!M635</f>
        <v>0</v>
      </c>
      <c r="N548" s="858">
        <f t="shared" si="67"/>
        <v>2300</v>
      </c>
      <c r="O548" s="920"/>
      <c r="P548" s="920"/>
      <c r="Q548" s="920"/>
    </row>
    <row r="549" spans="1:17" s="834" customFormat="1" ht="18.75" customHeight="1">
      <c r="A549" s="854">
        <v>70</v>
      </c>
      <c r="B549" s="855" t="s">
        <v>1350</v>
      </c>
      <c r="C549" s="874" t="s">
        <v>1121</v>
      </c>
      <c r="D549" s="910" t="s">
        <v>1353</v>
      </c>
      <c r="E549" s="875">
        <v>15</v>
      </c>
      <c r="F549" s="859">
        <f>EVENTUAL!F429</f>
        <v>2509</v>
      </c>
      <c r="G549" s="859">
        <f>EVENTUAL!G429</f>
        <v>0</v>
      </c>
      <c r="H549" s="859">
        <f>EVENTUAL!H429</f>
        <v>0</v>
      </c>
      <c r="I549" s="859">
        <f>EVENTUAL!I429</f>
        <v>0</v>
      </c>
      <c r="J549" s="859">
        <f>EVENTUAL!J429</f>
        <v>9</v>
      </c>
      <c r="K549" s="859">
        <f>EVENTUAL!K429</f>
        <v>0</v>
      </c>
      <c r="L549" s="859">
        <f>EVENTUAL!L429</f>
        <v>0</v>
      </c>
      <c r="M549" s="859">
        <f>'BASE Y CONFIANZA'!M636</f>
        <v>0</v>
      </c>
      <c r="N549" s="858">
        <f t="shared" si="67"/>
        <v>2500</v>
      </c>
      <c r="O549" s="920"/>
      <c r="P549" s="920"/>
      <c r="Q549" s="920"/>
    </row>
    <row r="550" spans="1:17" s="834" customFormat="1" ht="18.75" customHeight="1">
      <c r="A550" s="854">
        <v>134</v>
      </c>
      <c r="B550" s="855" t="s">
        <v>1444</v>
      </c>
      <c r="C550" s="874" t="s">
        <v>1121</v>
      </c>
      <c r="D550" s="910" t="s">
        <v>406</v>
      </c>
      <c r="E550" s="875">
        <v>15</v>
      </c>
      <c r="F550" s="859">
        <f>EVENTUAL!F430</f>
        <v>1697</v>
      </c>
      <c r="G550" s="859">
        <f>EVENTUAL!G430</f>
        <v>0</v>
      </c>
      <c r="H550" s="859">
        <f>EVENTUAL!H430</f>
        <v>0</v>
      </c>
      <c r="I550" s="859">
        <f>EVENTUAL!I430</f>
        <v>0</v>
      </c>
      <c r="J550" s="859">
        <f>EVENTUAL!J430</f>
        <v>0</v>
      </c>
      <c r="K550" s="859">
        <f>EVENTUAL!K430</f>
        <v>103</v>
      </c>
      <c r="L550" s="859">
        <f>EVENTUAL!L430</f>
        <v>0</v>
      </c>
      <c r="M550" s="859">
        <f>'BASE Y CONFIANZA'!M637</f>
        <v>0</v>
      </c>
      <c r="N550" s="858">
        <f t="shared" si="67"/>
        <v>1800</v>
      </c>
      <c r="O550" s="920"/>
      <c r="P550" s="920"/>
      <c r="Q550" s="920"/>
    </row>
    <row r="551" spans="1:17" s="834" customFormat="1" ht="18.75" customHeight="1">
      <c r="A551" s="854">
        <v>252</v>
      </c>
      <c r="B551" s="855" t="s">
        <v>889</v>
      </c>
      <c r="C551" s="874" t="s">
        <v>1121</v>
      </c>
      <c r="D551" s="910" t="s">
        <v>891</v>
      </c>
      <c r="E551" s="875">
        <v>15</v>
      </c>
      <c r="F551" s="859">
        <f>EVENTUAL!F431</f>
        <v>4420</v>
      </c>
      <c r="G551" s="859">
        <f>EVENTUAL!G431</f>
        <v>0</v>
      </c>
      <c r="H551" s="859">
        <f>EVENTUAL!H431</f>
        <v>0</v>
      </c>
      <c r="I551" s="859">
        <f>EVENTUAL!I431</f>
        <v>0</v>
      </c>
      <c r="J551" s="859">
        <f>EVENTUAL!J431</f>
        <v>420</v>
      </c>
      <c r="K551" s="859">
        <f>EVENTUAL!K431</f>
        <v>0</v>
      </c>
      <c r="L551" s="859">
        <f>EVENTUAL!L431</f>
        <v>0</v>
      </c>
      <c r="M551" s="859">
        <f>EVENTUAL!M452</f>
        <v>0</v>
      </c>
      <c r="N551" s="858">
        <f t="shared" si="67"/>
        <v>4000</v>
      </c>
      <c r="O551" s="920"/>
      <c r="P551" s="920"/>
      <c r="Q551" s="920"/>
    </row>
    <row r="552" spans="1:17" s="834" customFormat="1" ht="18.75" customHeight="1">
      <c r="A552" s="887" t="s">
        <v>70</v>
      </c>
      <c r="B552" s="893"/>
      <c r="C552" s="899"/>
      <c r="D552" s="899"/>
      <c r="E552" s="900"/>
      <c r="F552" s="892">
        <f aca="true" t="shared" si="68" ref="F552:L552">SUM(F545:F551)</f>
        <v>27282</v>
      </c>
      <c r="G552" s="892">
        <f t="shared" si="68"/>
        <v>0</v>
      </c>
      <c r="H552" s="892">
        <f t="shared" si="68"/>
        <v>300</v>
      </c>
      <c r="I552" s="892">
        <f t="shared" si="68"/>
        <v>0</v>
      </c>
      <c r="J552" s="892">
        <f t="shared" si="68"/>
        <v>2443</v>
      </c>
      <c r="K552" s="892">
        <f t="shared" si="68"/>
        <v>217</v>
      </c>
      <c r="L552" s="892">
        <f t="shared" si="68"/>
        <v>0</v>
      </c>
      <c r="M552" s="892">
        <f>SUM(M545:M551)</f>
        <v>0</v>
      </c>
      <c r="N552" s="892">
        <f>SUM(N545:N551)</f>
        <v>25356</v>
      </c>
      <c r="O552" s="922">
        <f>SUM(N545:N547)</f>
        <v>14756</v>
      </c>
      <c r="P552" s="922">
        <f>SUM(N548:N551)</f>
        <v>10600</v>
      </c>
      <c r="Q552" s="920"/>
    </row>
    <row r="553" spans="1:17" s="834" customFormat="1" ht="18.75" customHeight="1">
      <c r="A553" s="849"/>
      <c r="B553" s="850"/>
      <c r="C553" s="851" t="s">
        <v>12</v>
      </c>
      <c r="D553" s="909"/>
      <c r="E553" s="852"/>
      <c r="F553" s="853"/>
      <c r="G553" s="853"/>
      <c r="H553" s="853"/>
      <c r="I553" s="853"/>
      <c r="J553" s="853"/>
      <c r="K553" s="853"/>
      <c r="L553" s="853"/>
      <c r="M553" s="853"/>
      <c r="N553" s="853"/>
      <c r="O553" s="920"/>
      <c r="P553" s="920"/>
      <c r="Q553" s="920"/>
    </row>
    <row r="554" spans="1:17" s="834" customFormat="1" ht="18.75" customHeight="1">
      <c r="A554" s="854">
        <v>14100101</v>
      </c>
      <c r="B554" s="855" t="s">
        <v>566</v>
      </c>
      <c r="C554" s="874" t="s">
        <v>1120</v>
      </c>
      <c r="D554" s="910" t="s">
        <v>42</v>
      </c>
      <c r="E554" s="875">
        <v>15</v>
      </c>
      <c r="F554" s="859">
        <f>'BASE Y CONFIANZA'!F637</f>
        <v>3526</v>
      </c>
      <c r="G554" s="859">
        <f>'BASE Y CONFIANZA'!G637</f>
        <v>0</v>
      </c>
      <c r="H554" s="859">
        <f>'BASE Y CONFIANZA'!H637</f>
        <v>0</v>
      </c>
      <c r="I554" s="859">
        <f>'BASE Y CONFIANZA'!I637</f>
        <v>0</v>
      </c>
      <c r="J554" s="859">
        <f>'BASE Y CONFIANZA'!J637</f>
        <v>172</v>
      </c>
      <c r="K554" s="859">
        <f>'BASE Y CONFIANZA'!K637</f>
        <v>0</v>
      </c>
      <c r="L554" s="859">
        <f>'BASE Y CONFIANZA'!L637</f>
        <v>0</v>
      </c>
      <c r="M554" s="859">
        <f>'BASE Y CONFIANZA'!M637</f>
        <v>0</v>
      </c>
      <c r="N554" s="859">
        <f>'BASE Y CONFIANZA'!N637</f>
        <v>3354</v>
      </c>
      <c r="O554" s="920"/>
      <c r="P554" s="920"/>
      <c r="Q554" s="920"/>
    </row>
    <row r="555" spans="1:17" s="834" customFormat="1" ht="18.75" customHeight="1">
      <c r="A555" s="854">
        <v>14100201</v>
      </c>
      <c r="B555" s="855" t="s">
        <v>320</v>
      </c>
      <c r="C555" s="874" t="s">
        <v>1120</v>
      </c>
      <c r="D555" s="910" t="s">
        <v>321</v>
      </c>
      <c r="E555" s="875">
        <v>15</v>
      </c>
      <c r="F555" s="859">
        <f>'BASE Y CONFIANZA'!F638</f>
        <v>2542</v>
      </c>
      <c r="G555" s="859">
        <f>'BASE Y CONFIANZA'!G638</f>
        <v>0</v>
      </c>
      <c r="H555" s="859">
        <f>'BASE Y CONFIANZA'!H638</f>
        <v>300</v>
      </c>
      <c r="I555" s="859">
        <f>'BASE Y CONFIANZA'!I638</f>
        <v>0</v>
      </c>
      <c r="J555" s="859">
        <f>'BASE Y CONFIANZA'!J638</f>
        <v>12</v>
      </c>
      <c r="K555" s="859">
        <f>'BASE Y CONFIANZA'!K638</f>
        <v>0</v>
      </c>
      <c r="L555" s="859">
        <f>'BASE Y CONFIANZA'!L638</f>
        <v>0</v>
      </c>
      <c r="M555" s="859">
        <f>'BASE Y CONFIANZA'!M638</f>
        <v>0</v>
      </c>
      <c r="N555" s="859">
        <f>'BASE Y CONFIANZA'!N638</f>
        <v>2830</v>
      </c>
      <c r="O555" s="920"/>
      <c r="P555" s="920"/>
      <c r="Q555" s="920"/>
    </row>
    <row r="556" spans="1:17" s="834" customFormat="1" ht="18.75" customHeight="1">
      <c r="A556" s="854">
        <v>14100203</v>
      </c>
      <c r="B556" s="855" t="s">
        <v>322</v>
      </c>
      <c r="C556" s="874" t="s">
        <v>1120</v>
      </c>
      <c r="D556" s="910" t="s">
        <v>321</v>
      </c>
      <c r="E556" s="875">
        <v>15</v>
      </c>
      <c r="F556" s="859">
        <f>'BASE Y CONFIANZA'!F639</f>
        <v>2542</v>
      </c>
      <c r="G556" s="859">
        <f>'BASE Y CONFIANZA'!G639</f>
        <v>0</v>
      </c>
      <c r="H556" s="859">
        <f>'BASE Y CONFIANZA'!H639</f>
        <v>300</v>
      </c>
      <c r="I556" s="859">
        <f>'BASE Y CONFIANZA'!I639</f>
        <v>0</v>
      </c>
      <c r="J556" s="859">
        <f>'BASE Y CONFIANZA'!J639</f>
        <v>12</v>
      </c>
      <c r="K556" s="859">
        <f>'BASE Y CONFIANZA'!K639</f>
        <v>0</v>
      </c>
      <c r="L556" s="859">
        <f>'BASE Y CONFIANZA'!L639</f>
        <v>0</v>
      </c>
      <c r="M556" s="859">
        <f>'BASE Y CONFIANZA'!M639</f>
        <v>0</v>
      </c>
      <c r="N556" s="859">
        <f>'BASE Y CONFIANZA'!N639</f>
        <v>2830</v>
      </c>
      <c r="O556" s="920"/>
      <c r="P556" s="920"/>
      <c r="Q556" s="920"/>
    </row>
    <row r="557" spans="1:17" s="834" customFormat="1" ht="18.75" customHeight="1">
      <c r="A557" s="854">
        <v>14100401</v>
      </c>
      <c r="B557" s="855" t="s">
        <v>323</v>
      </c>
      <c r="C557" s="874" t="s">
        <v>1120</v>
      </c>
      <c r="D557" s="910" t="s">
        <v>13</v>
      </c>
      <c r="E557" s="875">
        <v>15</v>
      </c>
      <c r="F557" s="859">
        <f>'BASE Y CONFIANZA'!F640</f>
        <v>2730</v>
      </c>
      <c r="G557" s="859">
        <f>'BASE Y CONFIANZA'!G640</f>
        <v>0</v>
      </c>
      <c r="H557" s="859">
        <f>'BASE Y CONFIANZA'!H640</f>
        <v>300</v>
      </c>
      <c r="I557" s="859">
        <f>'BASE Y CONFIANZA'!I640</f>
        <v>0</v>
      </c>
      <c r="J557" s="859">
        <f>'BASE Y CONFIANZA'!J640</f>
        <v>48</v>
      </c>
      <c r="K557" s="859">
        <f>'BASE Y CONFIANZA'!K640</f>
        <v>0</v>
      </c>
      <c r="L557" s="859">
        <f>'BASE Y CONFIANZA'!L640</f>
        <v>0</v>
      </c>
      <c r="M557" s="859">
        <f>'BASE Y CONFIANZA'!M640</f>
        <v>0</v>
      </c>
      <c r="N557" s="859">
        <f>'BASE Y CONFIANZA'!N640</f>
        <v>2982</v>
      </c>
      <c r="O557" s="920"/>
      <c r="P557" s="920"/>
      <c r="Q557" s="920"/>
    </row>
    <row r="558" spans="1:17" s="834" customFormat="1" ht="18.75" customHeight="1">
      <c r="A558" s="854">
        <v>14100402</v>
      </c>
      <c r="B558" s="855" t="s">
        <v>324</v>
      </c>
      <c r="C558" s="874" t="s">
        <v>1120</v>
      </c>
      <c r="D558" s="874" t="s">
        <v>13</v>
      </c>
      <c r="E558" s="875">
        <v>15</v>
      </c>
      <c r="F558" s="859">
        <f>'BASE Y CONFIANZA'!F641</f>
        <v>2730</v>
      </c>
      <c r="G558" s="859">
        <f>'BASE Y CONFIANZA'!G641</f>
        <v>0</v>
      </c>
      <c r="H558" s="859">
        <f>'BASE Y CONFIANZA'!H641</f>
        <v>300</v>
      </c>
      <c r="I558" s="859">
        <f>'BASE Y CONFIANZA'!I641</f>
        <v>0</v>
      </c>
      <c r="J558" s="859">
        <f>'BASE Y CONFIANZA'!J641</f>
        <v>48</v>
      </c>
      <c r="K558" s="859">
        <f>'BASE Y CONFIANZA'!K641</f>
        <v>0</v>
      </c>
      <c r="L558" s="859">
        <f>'BASE Y CONFIANZA'!L641</f>
        <v>0</v>
      </c>
      <c r="M558" s="859">
        <f>'BASE Y CONFIANZA'!M641</f>
        <v>0</v>
      </c>
      <c r="N558" s="859">
        <f>'BASE Y CONFIANZA'!N641</f>
        <v>2982</v>
      </c>
      <c r="O558" s="920"/>
      <c r="P558" s="920"/>
      <c r="Q558" s="920"/>
    </row>
    <row r="559" spans="1:17" s="834" customFormat="1" ht="18.75" customHeight="1">
      <c r="A559" s="854">
        <v>14100403</v>
      </c>
      <c r="B559" s="855" t="s">
        <v>932</v>
      </c>
      <c r="C559" s="874" t="s">
        <v>1120</v>
      </c>
      <c r="D559" s="874" t="s">
        <v>13</v>
      </c>
      <c r="E559" s="875">
        <v>15</v>
      </c>
      <c r="F559" s="859">
        <f>'BASE Y CONFIANZA'!F642</f>
        <v>2730</v>
      </c>
      <c r="G559" s="859">
        <f>'BASE Y CONFIANZA'!G642</f>
        <v>0</v>
      </c>
      <c r="H559" s="859">
        <f>'BASE Y CONFIANZA'!H642</f>
        <v>300</v>
      </c>
      <c r="I559" s="859">
        <f>'BASE Y CONFIANZA'!I642</f>
        <v>0</v>
      </c>
      <c r="J559" s="859">
        <f>'BASE Y CONFIANZA'!J642</f>
        <v>48</v>
      </c>
      <c r="K559" s="859">
        <f>'BASE Y CONFIANZA'!K642</f>
        <v>0</v>
      </c>
      <c r="L559" s="859">
        <f>'BASE Y CONFIANZA'!L642</f>
        <v>0</v>
      </c>
      <c r="M559" s="859">
        <f>'BASE Y CONFIANZA'!M642</f>
        <v>0</v>
      </c>
      <c r="N559" s="859">
        <f>'BASE Y CONFIANZA'!N642</f>
        <v>2982</v>
      </c>
      <c r="O559" s="920"/>
      <c r="P559" s="920"/>
      <c r="Q559" s="920"/>
    </row>
    <row r="560" spans="1:17" s="834" customFormat="1" ht="18.75" customHeight="1">
      <c r="A560" s="854">
        <v>14100404</v>
      </c>
      <c r="B560" s="855" t="s">
        <v>1460</v>
      </c>
      <c r="C560" s="874" t="s">
        <v>1120</v>
      </c>
      <c r="D560" s="874" t="s">
        <v>13</v>
      </c>
      <c r="E560" s="875">
        <v>15</v>
      </c>
      <c r="F560" s="859">
        <f>'BASE Y CONFIANZA'!F643</f>
        <v>2730</v>
      </c>
      <c r="G560" s="859">
        <f>'BASE Y CONFIANZA'!G643</f>
        <v>0</v>
      </c>
      <c r="H560" s="859">
        <f>'BASE Y CONFIANZA'!H643</f>
        <v>300</v>
      </c>
      <c r="I560" s="859">
        <f>'BASE Y CONFIANZA'!I643</f>
        <v>0</v>
      </c>
      <c r="J560" s="859">
        <f>'BASE Y CONFIANZA'!J643</f>
        <v>48</v>
      </c>
      <c r="K560" s="859">
        <f>'BASE Y CONFIANZA'!K643</f>
        <v>0</v>
      </c>
      <c r="L560" s="859">
        <f>'BASE Y CONFIANZA'!L643</f>
        <v>0</v>
      </c>
      <c r="M560" s="859">
        <f>'BASE Y CONFIANZA'!M643</f>
        <v>0</v>
      </c>
      <c r="N560" s="859">
        <f>'BASE Y CONFIANZA'!N643</f>
        <v>2982</v>
      </c>
      <c r="O560" s="920"/>
      <c r="P560" s="920"/>
      <c r="Q560" s="920"/>
    </row>
    <row r="561" spans="1:17" s="834" customFormat="1" ht="18.75" customHeight="1">
      <c r="A561" s="854">
        <v>14100407</v>
      </c>
      <c r="B561" s="855" t="s">
        <v>325</v>
      </c>
      <c r="C561" s="874" t="s">
        <v>1120</v>
      </c>
      <c r="D561" s="874" t="s">
        <v>13</v>
      </c>
      <c r="E561" s="875">
        <v>15</v>
      </c>
      <c r="F561" s="859">
        <f>'BASE Y CONFIANZA'!F644</f>
        <v>2730</v>
      </c>
      <c r="G561" s="859">
        <f>'BASE Y CONFIANZA'!G644</f>
        <v>0</v>
      </c>
      <c r="H561" s="859">
        <f>'BASE Y CONFIANZA'!H644</f>
        <v>300</v>
      </c>
      <c r="I561" s="859">
        <f>'BASE Y CONFIANZA'!I644</f>
        <v>0</v>
      </c>
      <c r="J561" s="859">
        <f>'BASE Y CONFIANZA'!J644</f>
        <v>48</v>
      </c>
      <c r="K561" s="859">
        <f>'BASE Y CONFIANZA'!K644</f>
        <v>0</v>
      </c>
      <c r="L561" s="859">
        <f>'BASE Y CONFIANZA'!L644</f>
        <v>0</v>
      </c>
      <c r="M561" s="859">
        <f>'BASE Y CONFIANZA'!M644</f>
        <v>0</v>
      </c>
      <c r="N561" s="859">
        <f>'BASE Y CONFIANZA'!N644</f>
        <v>2982</v>
      </c>
      <c r="O561" s="955"/>
      <c r="P561" s="955"/>
      <c r="Q561" s="920"/>
    </row>
    <row r="562" spans="1:17" s="834" customFormat="1" ht="18.75" customHeight="1">
      <c r="A562" s="854">
        <v>14100412</v>
      </c>
      <c r="B562" s="855" t="s">
        <v>326</v>
      </c>
      <c r="C562" s="874" t="s">
        <v>1120</v>
      </c>
      <c r="D562" s="874" t="s">
        <v>319</v>
      </c>
      <c r="E562" s="875">
        <v>15</v>
      </c>
      <c r="F562" s="859">
        <f>'BASE Y CONFIANZA'!F645</f>
        <v>6347</v>
      </c>
      <c r="G562" s="859">
        <f>'BASE Y CONFIANZA'!G645</f>
        <v>0</v>
      </c>
      <c r="H562" s="859">
        <f>'BASE Y CONFIANZA'!H645</f>
        <v>300</v>
      </c>
      <c r="I562" s="859">
        <f>'BASE Y CONFIANZA'!I645</f>
        <v>0</v>
      </c>
      <c r="J562" s="859">
        <f>'BASE Y CONFIANZA'!J645</f>
        <v>808</v>
      </c>
      <c r="K562" s="859">
        <f>'BASE Y CONFIANZA'!K645</f>
        <v>0</v>
      </c>
      <c r="L562" s="859">
        <f>'BASE Y CONFIANZA'!L645</f>
        <v>0</v>
      </c>
      <c r="M562" s="859">
        <f>'BASE Y CONFIANZA'!M645</f>
        <v>0</v>
      </c>
      <c r="N562" s="859">
        <f>'BASE Y CONFIANZA'!N645</f>
        <v>5839</v>
      </c>
      <c r="O562" s="920"/>
      <c r="P562" s="920"/>
      <c r="Q562" s="920"/>
    </row>
    <row r="563" spans="1:17" s="834" customFormat="1" ht="18.75" customHeight="1">
      <c r="A563" s="854">
        <v>12</v>
      </c>
      <c r="B563" s="855" t="s">
        <v>1213</v>
      </c>
      <c r="C563" s="874" t="s">
        <v>1121</v>
      </c>
      <c r="D563" s="874" t="s">
        <v>1215</v>
      </c>
      <c r="E563" s="875">
        <v>15</v>
      </c>
      <c r="F563" s="859">
        <f>EVENTUAL!F434</f>
        <v>3109</v>
      </c>
      <c r="G563" s="859">
        <f>EVENTUAL!G434</f>
        <v>0</v>
      </c>
      <c r="H563" s="859">
        <f>EVENTUAL!H434</f>
        <v>0</v>
      </c>
      <c r="I563" s="859">
        <f>EVENTUAL!I434</f>
        <v>0</v>
      </c>
      <c r="J563" s="859">
        <f>EVENTUAL!J434</f>
        <v>109</v>
      </c>
      <c r="K563" s="859">
        <f>EVENTUAL!K434</f>
        <v>0</v>
      </c>
      <c r="L563" s="859">
        <f>EVENTUAL!L434</f>
        <v>0</v>
      </c>
      <c r="M563" s="859">
        <f>EVENTUAL!M434</f>
        <v>0</v>
      </c>
      <c r="N563" s="859">
        <f>EVENTUAL!N434</f>
        <v>3000</v>
      </c>
      <c r="O563" s="920"/>
      <c r="P563" s="920"/>
      <c r="Q563" s="920"/>
    </row>
    <row r="564" spans="1:17" s="834" customFormat="1" ht="18.75" customHeight="1">
      <c r="A564" s="854">
        <v>15</v>
      </c>
      <c r="B564" s="855" t="s">
        <v>532</v>
      </c>
      <c r="C564" s="874" t="s">
        <v>1121</v>
      </c>
      <c r="D564" s="910" t="s">
        <v>13</v>
      </c>
      <c r="E564" s="875">
        <v>15</v>
      </c>
      <c r="F564" s="859">
        <f>EVENTUAL!F435</f>
        <v>2730</v>
      </c>
      <c r="G564" s="859">
        <f>EVENTUAL!G435</f>
        <v>0</v>
      </c>
      <c r="H564" s="859">
        <f>EVENTUAL!H435</f>
        <v>300</v>
      </c>
      <c r="I564" s="859">
        <f>EVENTUAL!I435</f>
        <v>0</v>
      </c>
      <c r="J564" s="859">
        <f>EVENTUAL!J435</f>
        <v>48</v>
      </c>
      <c r="K564" s="859">
        <f>EVENTUAL!K435</f>
        <v>0</v>
      </c>
      <c r="L564" s="859">
        <f>EVENTUAL!L435</f>
        <v>0</v>
      </c>
      <c r="M564" s="859">
        <f>EVENTUAL!M435</f>
        <v>0</v>
      </c>
      <c r="N564" s="859">
        <f>EVENTUAL!N435</f>
        <v>2982</v>
      </c>
      <c r="O564" s="920"/>
      <c r="P564" s="920"/>
      <c r="Q564" s="920"/>
    </row>
    <row r="565" spans="1:17" s="834" customFormat="1" ht="18.75" customHeight="1">
      <c r="A565" s="854">
        <v>30</v>
      </c>
      <c r="B565" s="855" t="s">
        <v>1216</v>
      </c>
      <c r="C565" s="874" t="s">
        <v>1121</v>
      </c>
      <c r="D565" s="910" t="s">
        <v>1215</v>
      </c>
      <c r="E565" s="875">
        <v>15</v>
      </c>
      <c r="F565" s="859">
        <f>EVENTUAL!F436</f>
        <v>3109</v>
      </c>
      <c r="G565" s="859">
        <f>EVENTUAL!G436</f>
        <v>0</v>
      </c>
      <c r="H565" s="859">
        <f>EVENTUAL!H436</f>
        <v>0</v>
      </c>
      <c r="I565" s="859">
        <f>EVENTUAL!I436</f>
        <v>0</v>
      </c>
      <c r="J565" s="859">
        <f>EVENTUAL!J436</f>
        <v>109</v>
      </c>
      <c r="K565" s="859">
        <f>EVENTUAL!K436</f>
        <v>0</v>
      </c>
      <c r="L565" s="859">
        <f>EVENTUAL!L436</f>
        <v>0</v>
      </c>
      <c r="M565" s="859">
        <f>EVENTUAL!M436</f>
        <v>0</v>
      </c>
      <c r="N565" s="859">
        <f>EVENTUAL!N436</f>
        <v>3000</v>
      </c>
      <c r="O565" s="920"/>
      <c r="P565" s="920"/>
      <c r="Q565" s="920"/>
    </row>
    <row r="566" spans="1:17" s="834" customFormat="1" ht="18.75" customHeight="1">
      <c r="A566" s="854">
        <v>32</v>
      </c>
      <c r="B566" s="855" t="s">
        <v>1218</v>
      </c>
      <c r="C566" s="874" t="s">
        <v>1121</v>
      </c>
      <c r="D566" s="910" t="s">
        <v>1215</v>
      </c>
      <c r="E566" s="875">
        <v>15</v>
      </c>
      <c r="F566" s="859">
        <f>EVENTUAL!F447</f>
        <v>3109</v>
      </c>
      <c r="G566" s="859">
        <f>EVENTUAL!G447</f>
        <v>0</v>
      </c>
      <c r="H566" s="859">
        <f>EVENTUAL!H447</f>
        <v>0</v>
      </c>
      <c r="I566" s="859">
        <f>EVENTUAL!I447</f>
        <v>0</v>
      </c>
      <c r="J566" s="859">
        <f>EVENTUAL!J447</f>
        <v>109</v>
      </c>
      <c r="K566" s="859">
        <f>EVENTUAL!K447</f>
        <v>0</v>
      </c>
      <c r="L566" s="859">
        <f>EVENTUAL!L447</f>
        <v>0</v>
      </c>
      <c r="M566" s="859">
        <f>EVENTUAL!M447</f>
        <v>0</v>
      </c>
      <c r="N566" s="859">
        <f>EVENTUAL!N447</f>
        <v>3000</v>
      </c>
      <c r="O566" s="920"/>
      <c r="P566" s="920"/>
      <c r="Q566" s="920"/>
    </row>
    <row r="567" spans="1:17" s="834" customFormat="1" ht="18.75" customHeight="1">
      <c r="A567" s="854">
        <v>40</v>
      </c>
      <c r="B567" s="855" t="s">
        <v>1234</v>
      </c>
      <c r="C567" s="874" t="s">
        <v>1121</v>
      </c>
      <c r="D567" s="910" t="s">
        <v>319</v>
      </c>
      <c r="E567" s="875">
        <v>15</v>
      </c>
      <c r="F567" s="859">
        <f>EVENTUAL!F448</f>
        <v>6348</v>
      </c>
      <c r="G567" s="859">
        <f>EVENTUAL!G448</f>
        <v>0</v>
      </c>
      <c r="H567" s="859">
        <f>EVENTUAL!H448</f>
        <v>300</v>
      </c>
      <c r="I567" s="859">
        <f>EVENTUAL!I448</f>
        <v>0</v>
      </c>
      <c r="J567" s="859">
        <f>EVENTUAL!J448</f>
        <v>809</v>
      </c>
      <c r="K567" s="859">
        <f>EVENTUAL!K448</f>
        <v>0</v>
      </c>
      <c r="L567" s="859">
        <f>EVENTUAL!L448</f>
        <v>0</v>
      </c>
      <c r="M567" s="859">
        <f>EVENTUAL!M448</f>
        <v>0</v>
      </c>
      <c r="N567" s="859">
        <f>EVENTUAL!N448</f>
        <v>5839</v>
      </c>
      <c r="O567" s="920"/>
      <c r="P567" s="920"/>
      <c r="Q567" s="920"/>
    </row>
    <row r="568" spans="1:17" s="834" customFormat="1" ht="18.75" customHeight="1">
      <c r="A568" s="854">
        <v>46</v>
      </c>
      <c r="B568" s="855" t="s">
        <v>59</v>
      </c>
      <c r="C568" s="874" t="s">
        <v>1121</v>
      </c>
      <c r="D568" s="910" t="s">
        <v>13</v>
      </c>
      <c r="E568" s="875">
        <v>15</v>
      </c>
      <c r="F568" s="859">
        <f>EVENTUAL!F449</f>
        <v>2730</v>
      </c>
      <c r="G568" s="859">
        <f>EVENTUAL!G449</f>
        <v>0</v>
      </c>
      <c r="H568" s="859">
        <f>EVENTUAL!H449</f>
        <v>300</v>
      </c>
      <c r="I568" s="859">
        <f>EVENTUAL!I449</f>
        <v>0</v>
      </c>
      <c r="J568" s="859">
        <f>EVENTUAL!J449</f>
        <v>48</v>
      </c>
      <c r="K568" s="859">
        <f>EVENTUAL!K449</f>
        <v>0</v>
      </c>
      <c r="L568" s="859">
        <f>EVENTUAL!L449</f>
        <v>0</v>
      </c>
      <c r="M568" s="859">
        <f>EVENTUAL!M449</f>
        <v>0</v>
      </c>
      <c r="N568" s="859">
        <f>EVENTUAL!N449</f>
        <v>2982</v>
      </c>
      <c r="O568" s="920"/>
      <c r="P568" s="920"/>
      <c r="Q568" s="920"/>
    </row>
    <row r="569" spans="1:17" s="834" customFormat="1" ht="18.75" customHeight="1">
      <c r="A569" s="854">
        <v>61</v>
      </c>
      <c r="B569" s="855" t="s">
        <v>1338</v>
      </c>
      <c r="C569" s="874" t="s">
        <v>1121</v>
      </c>
      <c r="D569" s="910" t="s">
        <v>319</v>
      </c>
      <c r="E569" s="875">
        <v>15</v>
      </c>
      <c r="F569" s="859">
        <f>EVENTUAL!F450</f>
        <v>6348</v>
      </c>
      <c r="G569" s="859">
        <f>EVENTUAL!G450</f>
        <v>0</v>
      </c>
      <c r="H569" s="859">
        <f>EVENTUAL!H450</f>
        <v>300</v>
      </c>
      <c r="I569" s="859">
        <f>EVENTUAL!I450</f>
        <v>0</v>
      </c>
      <c r="J569" s="859">
        <f>EVENTUAL!J450</f>
        <v>809</v>
      </c>
      <c r="K569" s="859">
        <f>EVENTUAL!K450</f>
        <v>0</v>
      </c>
      <c r="L569" s="859">
        <f>EVENTUAL!L450</f>
        <v>0</v>
      </c>
      <c r="M569" s="859">
        <f>EVENTUAL!M450</f>
        <v>0</v>
      </c>
      <c r="N569" s="859">
        <f>EVENTUAL!N450</f>
        <v>5839</v>
      </c>
      <c r="O569" s="920"/>
      <c r="P569" s="920"/>
      <c r="Q569" s="920"/>
    </row>
    <row r="570" spans="1:17" s="834" customFormat="1" ht="18.75" customHeight="1">
      <c r="A570" s="854">
        <v>84</v>
      </c>
      <c r="B570" s="855" t="s">
        <v>1373</v>
      </c>
      <c r="C570" s="874" t="s">
        <v>1121</v>
      </c>
      <c r="D570" s="910" t="s">
        <v>13</v>
      </c>
      <c r="E570" s="875">
        <v>15</v>
      </c>
      <c r="F570" s="859">
        <f>EVENTUAL!F451</f>
        <v>2730</v>
      </c>
      <c r="G570" s="859">
        <f>EVENTUAL!G451</f>
        <v>0</v>
      </c>
      <c r="H570" s="859">
        <f>EVENTUAL!H451</f>
        <v>300</v>
      </c>
      <c r="I570" s="859">
        <f>EVENTUAL!I451</f>
        <v>0</v>
      </c>
      <c r="J570" s="859">
        <f>EVENTUAL!J451</f>
        <v>48</v>
      </c>
      <c r="K570" s="859">
        <f>EVENTUAL!K451</f>
        <v>0</v>
      </c>
      <c r="L570" s="859">
        <f>EVENTUAL!L451</f>
        <v>0</v>
      </c>
      <c r="M570" s="859">
        <f>EVENTUAL!M451</f>
        <v>0</v>
      </c>
      <c r="N570" s="859">
        <f>EVENTUAL!N451</f>
        <v>2982</v>
      </c>
      <c r="O570" s="920"/>
      <c r="P570" s="920"/>
      <c r="Q570" s="920"/>
    </row>
    <row r="571" spans="1:17" s="834" customFormat="1" ht="18.75" customHeight="1">
      <c r="A571" s="854">
        <v>132</v>
      </c>
      <c r="B571" s="855" t="s">
        <v>1182</v>
      </c>
      <c r="C571" s="874" t="s">
        <v>1121</v>
      </c>
      <c r="D571" s="910" t="s">
        <v>1441</v>
      </c>
      <c r="E571" s="875">
        <v>15</v>
      </c>
      <c r="F571" s="859">
        <f>EVENTUAL!F452</f>
        <v>2167</v>
      </c>
      <c r="G571" s="859">
        <f>EVENTUAL!G452</f>
        <v>0</v>
      </c>
      <c r="H571" s="859">
        <f>EVENTUAL!H452</f>
        <v>0</v>
      </c>
      <c r="I571" s="859">
        <f>EVENTUAL!I452</f>
        <v>0</v>
      </c>
      <c r="J571" s="859">
        <f>EVENTUAL!J452</f>
        <v>0</v>
      </c>
      <c r="K571" s="859">
        <f>EVENTUAL!K452</f>
        <v>57</v>
      </c>
      <c r="L571" s="859">
        <f>EVENTUAL!L452</f>
        <v>0</v>
      </c>
      <c r="M571" s="859">
        <f>EVENTUAL!M452</f>
        <v>0</v>
      </c>
      <c r="N571" s="859">
        <f>EVENTUAL!N452</f>
        <v>2224</v>
      </c>
      <c r="O571" s="920"/>
      <c r="P571" s="920"/>
      <c r="Q571" s="920"/>
    </row>
    <row r="572" spans="1:17" s="834" customFormat="1" ht="18.75" customHeight="1">
      <c r="A572" s="854">
        <v>137</v>
      </c>
      <c r="B572" s="855" t="s">
        <v>1450</v>
      </c>
      <c r="C572" s="874" t="s">
        <v>1121</v>
      </c>
      <c r="D572" s="910" t="s">
        <v>13</v>
      </c>
      <c r="E572" s="875">
        <v>15</v>
      </c>
      <c r="F572" s="859">
        <f>EVENTUAL!F453</f>
        <v>2730</v>
      </c>
      <c r="G572" s="859">
        <f>EVENTUAL!G453</f>
        <v>0</v>
      </c>
      <c r="H572" s="859">
        <f>EVENTUAL!H453</f>
        <v>300</v>
      </c>
      <c r="I572" s="859">
        <f>EVENTUAL!I453</f>
        <v>0</v>
      </c>
      <c r="J572" s="859">
        <f>EVENTUAL!J453</f>
        <v>48</v>
      </c>
      <c r="K572" s="859">
        <f>EVENTUAL!K453</f>
        <v>0</v>
      </c>
      <c r="L572" s="859">
        <f>EVENTUAL!L453</f>
        <v>0</v>
      </c>
      <c r="M572" s="859">
        <f>EVENTUAL!M453</f>
        <v>0</v>
      </c>
      <c r="N572" s="859">
        <f>EVENTUAL!N453</f>
        <v>2982</v>
      </c>
      <c r="O572" s="920"/>
      <c r="P572" s="920"/>
      <c r="Q572" s="920"/>
    </row>
    <row r="573" spans="1:17" s="834" customFormat="1" ht="18.75" customHeight="1">
      <c r="A573" s="854">
        <v>195</v>
      </c>
      <c r="B573" s="855" t="s">
        <v>576</v>
      </c>
      <c r="C573" s="874" t="s">
        <v>1121</v>
      </c>
      <c r="D573" s="910" t="s">
        <v>578</v>
      </c>
      <c r="E573" s="875">
        <v>15</v>
      </c>
      <c r="F573" s="859">
        <f>EVENTUAL!F454</f>
        <v>2508</v>
      </c>
      <c r="G573" s="859">
        <f>EVENTUAL!G454</f>
        <v>0</v>
      </c>
      <c r="H573" s="859">
        <f>EVENTUAL!H454</f>
        <v>300</v>
      </c>
      <c r="I573" s="859">
        <f>EVENTUAL!I454</f>
        <v>0</v>
      </c>
      <c r="J573" s="859">
        <f>EVENTUAL!J454</f>
        <v>9</v>
      </c>
      <c r="K573" s="859">
        <f>EVENTUAL!K454</f>
        <v>0</v>
      </c>
      <c r="L573" s="859">
        <f>EVENTUAL!L454</f>
        <v>0</v>
      </c>
      <c r="M573" s="859">
        <f>EVENTUAL!M454</f>
        <v>0</v>
      </c>
      <c r="N573" s="859">
        <f>EVENTUAL!N454</f>
        <v>2799</v>
      </c>
      <c r="O573" s="920"/>
      <c r="P573" s="920"/>
      <c r="Q573" s="920"/>
    </row>
    <row r="574" spans="1:17" s="835" customFormat="1" ht="18.75" customHeight="1">
      <c r="A574" s="854">
        <v>253</v>
      </c>
      <c r="B574" s="855" t="s">
        <v>892</v>
      </c>
      <c r="C574" s="874" t="s">
        <v>1121</v>
      </c>
      <c r="D574" s="910" t="s">
        <v>894</v>
      </c>
      <c r="E574" s="875">
        <v>15</v>
      </c>
      <c r="F574" s="859">
        <f>EVENTUAL!F455</f>
        <v>6348</v>
      </c>
      <c r="G574" s="859">
        <f>EVENTUAL!G455</f>
        <v>0</v>
      </c>
      <c r="H574" s="859">
        <f>EVENTUAL!H455</f>
        <v>300</v>
      </c>
      <c r="I574" s="859">
        <f>EVENTUAL!I455</f>
        <v>0</v>
      </c>
      <c r="J574" s="859">
        <f>EVENTUAL!J455</f>
        <v>809</v>
      </c>
      <c r="K574" s="859">
        <f>EVENTUAL!K455</f>
        <v>0</v>
      </c>
      <c r="L574" s="859">
        <f>EVENTUAL!L455</f>
        <v>0</v>
      </c>
      <c r="M574" s="859">
        <f>EVENTUAL!M455</f>
        <v>0</v>
      </c>
      <c r="N574" s="859">
        <f>EVENTUAL!N455</f>
        <v>5839</v>
      </c>
      <c r="O574" s="920"/>
      <c r="P574" s="920"/>
      <c r="Q574" s="955"/>
    </row>
    <row r="575" spans="1:17" s="834" customFormat="1" ht="18.75" customHeight="1">
      <c r="A575" s="887" t="s">
        <v>70</v>
      </c>
      <c r="B575" s="888"/>
      <c r="C575" s="905"/>
      <c r="D575" s="905"/>
      <c r="E575" s="906"/>
      <c r="F575" s="892">
        <f aca="true" t="shared" si="69" ref="F575:N575">SUM(F554:F574)</f>
        <v>72573</v>
      </c>
      <c r="G575" s="892">
        <f t="shared" si="69"/>
        <v>0</v>
      </c>
      <c r="H575" s="892">
        <f t="shared" si="69"/>
        <v>4800</v>
      </c>
      <c r="I575" s="892">
        <f t="shared" si="69"/>
        <v>0</v>
      </c>
      <c r="J575" s="892">
        <f t="shared" si="69"/>
        <v>4199</v>
      </c>
      <c r="K575" s="892">
        <f t="shared" si="69"/>
        <v>57</v>
      </c>
      <c r="L575" s="892">
        <f t="shared" si="69"/>
        <v>0</v>
      </c>
      <c r="M575" s="892">
        <f t="shared" si="69"/>
        <v>0</v>
      </c>
      <c r="N575" s="892">
        <f t="shared" si="69"/>
        <v>73231</v>
      </c>
      <c r="O575" s="922">
        <f>SUM(N554:N562)</f>
        <v>29763</v>
      </c>
      <c r="P575" s="922">
        <f>SUM(N563:N574)</f>
        <v>43468</v>
      </c>
      <c r="Q575" s="920"/>
    </row>
    <row r="576" spans="1:17" s="834" customFormat="1" ht="18.75" customHeight="1">
      <c r="A576" s="849"/>
      <c r="B576" s="850"/>
      <c r="C576" s="851" t="s">
        <v>327</v>
      </c>
      <c r="D576" s="909"/>
      <c r="E576" s="852"/>
      <c r="F576" s="853"/>
      <c r="G576" s="853"/>
      <c r="H576" s="853"/>
      <c r="I576" s="853"/>
      <c r="J576" s="853"/>
      <c r="K576" s="853"/>
      <c r="L576" s="853"/>
      <c r="M576" s="853"/>
      <c r="N576" s="853"/>
      <c r="O576" s="920"/>
      <c r="P576" s="920"/>
      <c r="Q576" s="920"/>
    </row>
    <row r="577" spans="1:17" s="834" customFormat="1" ht="18.75" customHeight="1">
      <c r="A577" s="854">
        <v>15100203</v>
      </c>
      <c r="B577" s="855" t="s">
        <v>330</v>
      </c>
      <c r="C577" s="874" t="s">
        <v>1120</v>
      </c>
      <c r="D577" s="874" t="s">
        <v>329</v>
      </c>
      <c r="E577" s="875">
        <v>15</v>
      </c>
      <c r="F577" s="859">
        <v>1641</v>
      </c>
      <c r="G577" s="859">
        <v>0</v>
      </c>
      <c r="H577" s="859">
        <v>0</v>
      </c>
      <c r="I577" s="859">
        <v>0</v>
      </c>
      <c r="J577" s="859">
        <v>0</v>
      </c>
      <c r="K577" s="859">
        <v>107</v>
      </c>
      <c r="L577" s="859">
        <v>0</v>
      </c>
      <c r="M577" s="859">
        <v>0</v>
      </c>
      <c r="N577" s="858">
        <f>F577+G577+H577+I577-J577+K577-L577-M577</f>
        <v>1748</v>
      </c>
      <c r="O577" s="920"/>
      <c r="P577" s="920"/>
      <c r="Q577" s="920"/>
    </row>
    <row r="578" spans="1:17" s="834" customFormat="1" ht="18.75" customHeight="1">
      <c r="A578" s="854">
        <v>15100208</v>
      </c>
      <c r="B578" s="855" t="s">
        <v>617</v>
      </c>
      <c r="C578" s="874" t="s">
        <v>1120</v>
      </c>
      <c r="D578" s="874" t="s">
        <v>406</v>
      </c>
      <c r="E578" s="875">
        <v>15</v>
      </c>
      <c r="F578" s="859">
        <v>3169</v>
      </c>
      <c r="G578" s="859">
        <v>0</v>
      </c>
      <c r="H578" s="859">
        <v>0</v>
      </c>
      <c r="I578" s="859">
        <v>0</v>
      </c>
      <c r="J578" s="859">
        <v>116</v>
      </c>
      <c r="K578" s="859">
        <v>0</v>
      </c>
      <c r="L578" s="859">
        <v>0</v>
      </c>
      <c r="M578" s="859">
        <v>0</v>
      </c>
      <c r="N578" s="858">
        <f>F578+G578+H578+I578-J578+K578-L578-M578</f>
        <v>3053</v>
      </c>
      <c r="O578" s="920"/>
      <c r="P578" s="920"/>
      <c r="Q578" s="920"/>
    </row>
    <row r="579" spans="1:17" s="834" customFormat="1" ht="18.75" customHeight="1">
      <c r="A579" s="854">
        <v>217</v>
      </c>
      <c r="B579" s="855" t="s">
        <v>627</v>
      </c>
      <c r="C579" s="874" t="s">
        <v>1121</v>
      </c>
      <c r="D579" s="874" t="s">
        <v>11</v>
      </c>
      <c r="E579" s="875">
        <v>15</v>
      </c>
      <c r="F579" s="859">
        <v>1703</v>
      </c>
      <c r="G579" s="859">
        <v>0</v>
      </c>
      <c r="H579" s="859">
        <v>0</v>
      </c>
      <c r="I579" s="859">
        <v>0</v>
      </c>
      <c r="J579" s="859">
        <v>0</v>
      </c>
      <c r="K579" s="859">
        <v>103</v>
      </c>
      <c r="L579" s="859">
        <v>0</v>
      </c>
      <c r="M579" s="859">
        <v>0</v>
      </c>
      <c r="N579" s="858">
        <f>F579+G579+H579+I579-J579+K579-L579-M579</f>
        <v>1806</v>
      </c>
      <c r="O579" s="920"/>
      <c r="P579" s="920"/>
      <c r="Q579" s="920"/>
    </row>
    <row r="580" spans="1:17" s="834" customFormat="1" ht="18.75" customHeight="1">
      <c r="A580" s="854">
        <v>287</v>
      </c>
      <c r="B580" s="855" t="s">
        <v>328</v>
      </c>
      <c r="C580" s="874" t="s">
        <v>1121</v>
      </c>
      <c r="D580" s="874" t="s">
        <v>11</v>
      </c>
      <c r="E580" s="875">
        <v>15</v>
      </c>
      <c r="F580" s="859">
        <v>524</v>
      </c>
      <c r="G580" s="859">
        <v>0</v>
      </c>
      <c r="H580" s="859">
        <v>0</v>
      </c>
      <c r="I580" s="859">
        <v>0</v>
      </c>
      <c r="J580" s="859">
        <v>0</v>
      </c>
      <c r="K580" s="859">
        <v>178</v>
      </c>
      <c r="L580" s="859">
        <v>0</v>
      </c>
      <c r="M580" s="859">
        <v>0</v>
      </c>
      <c r="N580" s="858">
        <f>F580+G580+H580+I580-J580+K580-L580-M580</f>
        <v>702</v>
      </c>
      <c r="O580" s="920"/>
      <c r="P580" s="920"/>
      <c r="Q580" s="920"/>
    </row>
    <row r="581" spans="1:17" s="834" customFormat="1" ht="18.75" customHeight="1">
      <c r="A581" s="887" t="s">
        <v>70</v>
      </c>
      <c r="B581" s="893"/>
      <c r="C581" s="899"/>
      <c r="D581" s="899"/>
      <c r="E581" s="900"/>
      <c r="F581" s="892">
        <f>SUM(F577:F580)</f>
        <v>7037</v>
      </c>
      <c r="G581" s="892">
        <f aca="true" t="shared" si="70" ref="G581:N581">SUM(G577:G580)</f>
        <v>0</v>
      </c>
      <c r="H581" s="892">
        <f t="shared" si="70"/>
        <v>0</v>
      </c>
      <c r="I581" s="892">
        <f t="shared" si="70"/>
        <v>0</v>
      </c>
      <c r="J581" s="892">
        <f t="shared" si="70"/>
        <v>116</v>
      </c>
      <c r="K581" s="892">
        <f t="shared" si="70"/>
        <v>388</v>
      </c>
      <c r="L581" s="892">
        <f t="shared" si="70"/>
        <v>0</v>
      </c>
      <c r="M581" s="892">
        <f t="shared" si="70"/>
        <v>0</v>
      </c>
      <c r="N581" s="892">
        <f t="shared" si="70"/>
        <v>7309</v>
      </c>
      <c r="O581" s="922">
        <f>SUM(N577:N578)</f>
        <v>4801</v>
      </c>
      <c r="P581" s="922">
        <f>SUM(N579:N580)</f>
        <v>2508</v>
      </c>
      <c r="Q581" s="920"/>
    </row>
    <row r="582" spans="1:17" s="834" customFormat="1" ht="18.75" customHeight="1">
      <c r="A582" s="849"/>
      <c r="B582" s="850"/>
      <c r="C582" s="851" t="s">
        <v>420</v>
      </c>
      <c r="D582" s="909"/>
      <c r="E582" s="852"/>
      <c r="F582" s="853"/>
      <c r="G582" s="853"/>
      <c r="H582" s="853"/>
      <c r="I582" s="853"/>
      <c r="J582" s="853"/>
      <c r="K582" s="853"/>
      <c r="L582" s="853"/>
      <c r="M582" s="853"/>
      <c r="N582" s="853"/>
      <c r="O582" s="920"/>
      <c r="P582" s="920"/>
      <c r="Q582" s="920"/>
    </row>
    <row r="583" spans="1:17" s="834" customFormat="1" ht="25.5" customHeight="1">
      <c r="A583" s="897">
        <v>1510002</v>
      </c>
      <c r="B583" s="907" t="s">
        <v>783</v>
      </c>
      <c r="C583" s="883" t="s">
        <v>1119</v>
      </c>
      <c r="D583" s="910" t="s">
        <v>700</v>
      </c>
      <c r="E583" s="875">
        <v>15</v>
      </c>
      <c r="F583" s="859">
        <v>5662</v>
      </c>
      <c r="G583" s="859">
        <v>0</v>
      </c>
      <c r="H583" s="859">
        <v>0</v>
      </c>
      <c r="I583" s="859">
        <v>0</v>
      </c>
      <c r="J583" s="859">
        <v>662</v>
      </c>
      <c r="K583" s="859">
        <v>0</v>
      </c>
      <c r="L583" s="859">
        <v>0</v>
      </c>
      <c r="M583" s="859">
        <v>0</v>
      </c>
      <c r="N583" s="858">
        <f>F583+G583+H583+I583-J583+K583-L583-M583</f>
        <v>5000</v>
      </c>
      <c r="O583" s="920"/>
      <c r="P583" s="920"/>
      <c r="Q583" s="920"/>
    </row>
    <row r="584" spans="1:17" s="834" customFormat="1" ht="18.75" customHeight="1">
      <c r="A584" s="887" t="s">
        <v>70</v>
      </c>
      <c r="B584" s="893"/>
      <c r="C584" s="899"/>
      <c r="D584" s="914"/>
      <c r="E584" s="900"/>
      <c r="F584" s="892">
        <f aca="true" t="shared" si="71" ref="F584:L584">SUM(F583:F583)</f>
        <v>5662</v>
      </c>
      <c r="G584" s="892">
        <f t="shared" si="71"/>
        <v>0</v>
      </c>
      <c r="H584" s="892">
        <f t="shared" si="71"/>
        <v>0</v>
      </c>
      <c r="I584" s="892">
        <f t="shared" si="71"/>
        <v>0</v>
      </c>
      <c r="J584" s="892">
        <f t="shared" si="71"/>
        <v>662</v>
      </c>
      <c r="K584" s="892">
        <f t="shared" si="71"/>
        <v>0</v>
      </c>
      <c r="L584" s="892">
        <f t="shared" si="71"/>
        <v>0</v>
      </c>
      <c r="M584" s="892">
        <f>SUM(M583:M583)</f>
        <v>0</v>
      </c>
      <c r="N584" s="892">
        <f>SUM(N583:N583)</f>
        <v>5000</v>
      </c>
      <c r="O584" s="922">
        <f>SUM(N583:N583)</f>
        <v>5000</v>
      </c>
      <c r="P584" s="920"/>
      <c r="Q584" s="920"/>
    </row>
    <row r="585" spans="1:17" s="834" customFormat="1" ht="18.75" customHeight="1">
      <c r="A585" s="849"/>
      <c r="B585" s="850"/>
      <c r="C585" s="851" t="s">
        <v>421</v>
      </c>
      <c r="D585" s="912"/>
      <c r="E585" s="852"/>
      <c r="F585" s="853"/>
      <c r="G585" s="853"/>
      <c r="H585" s="853"/>
      <c r="I585" s="853"/>
      <c r="J585" s="853"/>
      <c r="K585" s="853"/>
      <c r="L585" s="853"/>
      <c r="M585" s="853"/>
      <c r="N585" s="853"/>
      <c r="O585" s="920"/>
      <c r="P585" s="920"/>
      <c r="Q585" s="920"/>
    </row>
    <row r="586" spans="1:17" s="834" customFormat="1" ht="18.75" customHeight="1">
      <c r="A586" s="854">
        <v>1520002</v>
      </c>
      <c r="B586" s="855" t="s">
        <v>751</v>
      </c>
      <c r="C586" s="883" t="s">
        <v>1119</v>
      </c>
      <c r="D586" s="910" t="s">
        <v>701</v>
      </c>
      <c r="E586" s="878">
        <v>15</v>
      </c>
      <c r="F586" s="859">
        <v>6934</v>
      </c>
      <c r="G586" s="859">
        <v>0</v>
      </c>
      <c r="H586" s="859">
        <v>0</v>
      </c>
      <c r="I586" s="859">
        <v>0</v>
      </c>
      <c r="J586" s="859">
        <v>934</v>
      </c>
      <c r="K586" s="859">
        <v>0</v>
      </c>
      <c r="L586" s="859">
        <v>0</v>
      </c>
      <c r="M586" s="859">
        <v>0</v>
      </c>
      <c r="N586" s="858">
        <f>F586+G586+H586+I586-J586+K586-L586-M586</f>
        <v>6000</v>
      </c>
      <c r="O586" s="920"/>
      <c r="P586" s="920"/>
      <c r="Q586" s="920"/>
    </row>
    <row r="587" spans="1:17" s="834" customFormat="1" ht="18.75" customHeight="1">
      <c r="A587" s="854">
        <v>15100206</v>
      </c>
      <c r="B587" s="855" t="s">
        <v>334</v>
      </c>
      <c r="C587" s="874" t="s">
        <v>1120</v>
      </c>
      <c r="D587" s="910" t="s">
        <v>54</v>
      </c>
      <c r="E587" s="878">
        <v>15</v>
      </c>
      <c r="F587" s="859">
        <v>1363</v>
      </c>
      <c r="G587" s="859">
        <v>0</v>
      </c>
      <c r="H587" s="859">
        <v>0</v>
      </c>
      <c r="I587" s="859">
        <v>0</v>
      </c>
      <c r="J587" s="859">
        <v>0</v>
      </c>
      <c r="K587" s="859">
        <v>124</v>
      </c>
      <c r="L587" s="859">
        <v>0</v>
      </c>
      <c r="M587" s="859">
        <v>0</v>
      </c>
      <c r="N587" s="858">
        <f>F587+G587+H587+I587-J587+K587-L587-M587</f>
        <v>1487</v>
      </c>
      <c r="O587" s="920"/>
      <c r="P587" s="920"/>
      <c r="Q587" s="920"/>
    </row>
    <row r="588" spans="1:17" s="834" customFormat="1" ht="18.75" customHeight="1">
      <c r="A588" s="854">
        <v>15200301</v>
      </c>
      <c r="B588" s="855" t="s">
        <v>338</v>
      </c>
      <c r="C588" s="874" t="s">
        <v>1120</v>
      </c>
      <c r="D588" s="910" t="s">
        <v>340</v>
      </c>
      <c r="E588" s="878">
        <v>15</v>
      </c>
      <c r="F588" s="859">
        <v>1953</v>
      </c>
      <c r="G588" s="859">
        <v>0</v>
      </c>
      <c r="H588" s="859">
        <v>0</v>
      </c>
      <c r="I588" s="859">
        <v>0</v>
      </c>
      <c r="J588" s="859">
        <v>0</v>
      </c>
      <c r="K588" s="859">
        <v>75</v>
      </c>
      <c r="L588" s="859">
        <v>0</v>
      </c>
      <c r="M588" s="859">
        <v>0</v>
      </c>
      <c r="N588" s="858">
        <f>F588+G588+H588+I588-J588+K588-L588-M588</f>
        <v>2028</v>
      </c>
      <c r="O588" s="920"/>
      <c r="P588" s="920"/>
      <c r="Q588" s="920"/>
    </row>
    <row r="589" spans="1:17" s="834" customFormat="1" ht="18.75" customHeight="1">
      <c r="A589" s="854">
        <v>98</v>
      </c>
      <c r="B589" s="855" t="s">
        <v>48</v>
      </c>
      <c r="C589" s="874" t="s">
        <v>1121</v>
      </c>
      <c r="D589" s="910" t="s">
        <v>54</v>
      </c>
      <c r="E589" s="875">
        <v>15</v>
      </c>
      <c r="F589" s="859">
        <f>EVENTUAL!F470</f>
        <v>2184</v>
      </c>
      <c r="G589" s="859">
        <f>EVENTUAL!G470</f>
        <v>0</v>
      </c>
      <c r="H589" s="859">
        <f>EVENTUAL!H470</f>
        <v>0</v>
      </c>
      <c r="I589" s="859">
        <f>EVENTUAL!I470</f>
        <v>0</v>
      </c>
      <c r="J589" s="859">
        <f>EVENTUAL!J470</f>
        <v>0</v>
      </c>
      <c r="K589" s="859">
        <f>EVENTUAL!K470</f>
        <v>55</v>
      </c>
      <c r="L589" s="859">
        <f>EVENTUAL!L470</f>
        <v>600</v>
      </c>
      <c r="M589" s="859">
        <f>EVENTUAL!M470</f>
        <v>0</v>
      </c>
      <c r="N589" s="858">
        <f>F589+G589+H589+I589-J589+K589-L589-M589</f>
        <v>1639</v>
      </c>
      <c r="O589" s="920"/>
      <c r="P589" s="920"/>
      <c r="Q589" s="920"/>
    </row>
    <row r="590" spans="1:17" s="834" customFormat="1" ht="18.75" customHeight="1">
      <c r="A590" s="854">
        <v>264</v>
      </c>
      <c r="B590" s="855" t="s">
        <v>911</v>
      </c>
      <c r="C590" s="874" t="s">
        <v>1121</v>
      </c>
      <c r="D590" s="910" t="s">
        <v>530</v>
      </c>
      <c r="E590" s="875">
        <v>15</v>
      </c>
      <c r="F590" s="859">
        <f>EVENTUAL!F471</f>
        <v>3820</v>
      </c>
      <c r="G590" s="859">
        <f>EVENTUAL!G471</f>
        <v>0</v>
      </c>
      <c r="H590" s="859">
        <f>EVENTUAL!H471</f>
        <v>0</v>
      </c>
      <c r="I590" s="859">
        <f>EVENTUAL!I471</f>
        <v>0</v>
      </c>
      <c r="J590" s="859">
        <f>EVENTUAL!J471</f>
        <v>320</v>
      </c>
      <c r="K590" s="859">
        <f>EVENTUAL!K471</f>
        <v>0</v>
      </c>
      <c r="L590" s="859">
        <f>EVENTUAL!L471</f>
        <v>0</v>
      </c>
      <c r="M590" s="859">
        <f>EVENTUAL!M471</f>
        <v>0</v>
      </c>
      <c r="N590" s="858">
        <f>F590+G590+H590+I590-J590+K590-L590-M590</f>
        <v>3500</v>
      </c>
      <c r="O590" s="920"/>
      <c r="P590" s="920"/>
      <c r="Q590" s="920"/>
    </row>
    <row r="591" spans="1:17" s="834" customFormat="1" ht="18.75" customHeight="1">
      <c r="A591" s="887" t="s">
        <v>70</v>
      </c>
      <c r="B591" s="893"/>
      <c r="C591" s="899"/>
      <c r="D591" s="899"/>
      <c r="E591" s="900"/>
      <c r="F591" s="892">
        <f aca="true" t="shared" si="72" ref="F591:K591">SUM(F586:F590)</f>
        <v>16254</v>
      </c>
      <c r="G591" s="892">
        <f t="shared" si="72"/>
        <v>0</v>
      </c>
      <c r="H591" s="892">
        <f t="shared" si="72"/>
        <v>0</v>
      </c>
      <c r="I591" s="892">
        <f t="shared" si="72"/>
        <v>0</v>
      </c>
      <c r="J591" s="892">
        <f t="shared" si="72"/>
        <v>1254</v>
      </c>
      <c r="K591" s="892">
        <f t="shared" si="72"/>
        <v>254</v>
      </c>
      <c r="L591" s="892">
        <f>SUM(L586:L590)</f>
        <v>600</v>
      </c>
      <c r="M591" s="892">
        <f>SUM(M586:M590)</f>
        <v>0</v>
      </c>
      <c r="N591" s="892">
        <f>SUM(N586:N590)</f>
        <v>14654</v>
      </c>
      <c r="O591" s="922">
        <f>SUM(N586:N588)</f>
        <v>9515</v>
      </c>
      <c r="P591" s="922">
        <f>SUM(N589:N590)</f>
        <v>5139</v>
      </c>
      <c r="Q591" s="920"/>
    </row>
    <row r="592" spans="1:17" s="834" customFormat="1" ht="18.75" customHeight="1">
      <c r="A592" s="849"/>
      <c r="B592" s="850"/>
      <c r="C592" s="851" t="s">
        <v>422</v>
      </c>
      <c r="D592" s="909"/>
      <c r="E592" s="852"/>
      <c r="F592" s="853"/>
      <c r="G592" s="853"/>
      <c r="H592" s="853"/>
      <c r="I592" s="853"/>
      <c r="J592" s="853"/>
      <c r="K592" s="853"/>
      <c r="L592" s="853"/>
      <c r="M592" s="853"/>
      <c r="N592" s="853"/>
      <c r="O592" s="920"/>
      <c r="P592" s="920"/>
      <c r="Q592" s="920"/>
    </row>
    <row r="593" spans="1:17" s="834" customFormat="1" ht="18.75" customHeight="1">
      <c r="A593" s="854">
        <v>1700002</v>
      </c>
      <c r="B593" s="855" t="s">
        <v>423</v>
      </c>
      <c r="C593" s="874" t="s">
        <v>1120</v>
      </c>
      <c r="D593" s="874" t="s">
        <v>2</v>
      </c>
      <c r="E593" s="875">
        <v>15</v>
      </c>
      <c r="F593" s="859">
        <f>'BASE Y CONFIANZA'!F679</f>
        <v>4013</v>
      </c>
      <c r="G593" s="859">
        <f>'BASE Y CONFIANZA'!G679</f>
        <v>0</v>
      </c>
      <c r="H593" s="859">
        <f>'BASE Y CONFIANZA'!H679</f>
        <v>0</v>
      </c>
      <c r="I593" s="859">
        <f>'BASE Y CONFIANZA'!I679</f>
        <v>0</v>
      </c>
      <c r="J593" s="859">
        <f>'BASE Y CONFIANZA'!J679</f>
        <v>351</v>
      </c>
      <c r="K593" s="859">
        <f>'BASE Y CONFIANZA'!K679</f>
        <v>0</v>
      </c>
      <c r="L593" s="859">
        <f>'BASE Y CONFIANZA'!L679</f>
        <v>0</v>
      </c>
      <c r="M593" s="859">
        <f>'BASE Y CONFIANZA'!M679</f>
        <v>0</v>
      </c>
      <c r="N593" s="859">
        <f>'BASE Y CONFIANZA'!N679</f>
        <v>3662</v>
      </c>
      <c r="O593" s="920"/>
      <c r="P593" s="920"/>
      <c r="Q593" s="920"/>
    </row>
    <row r="594" spans="1:17" s="834" customFormat="1" ht="18.75" customHeight="1">
      <c r="A594" s="854">
        <v>1700003</v>
      </c>
      <c r="B594" s="855" t="s">
        <v>704</v>
      </c>
      <c r="C594" s="883" t="s">
        <v>1119</v>
      </c>
      <c r="D594" s="910" t="s">
        <v>705</v>
      </c>
      <c r="E594" s="875">
        <v>15</v>
      </c>
      <c r="F594" s="859">
        <f>'BASE Y CONFIANZA'!F680</f>
        <v>6934</v>
      </c>
      <c r="G594" s="859">
        <f>'BASE Y CONFIANZA'!G680</f>
        <v>0</v>
      </c>
      <c r="H594" s="859">
        <f>'BASE Y CONFIANZA'!H680</f>
        <v>0</v>
      </c>
      <c r="I594" s="859">
        <f>'BASE Y CONFIANZA'!I680</f>
        <v>0</v>
      </c>
      <c r="J594" s="859">
        <f>'BASE Y CONFIANZA'!J680</f>
        <v>934</v>
      </c>
      <c r="K594" s="859">
        <f>'BASE Y CONFIANZA'!K680</f>
        <v>0</v>
      </c>
      <c r="L594" s="859">
        <f>'BASE Y CONFIANZA'!L680</f>
        <v>0</v>
      </c>
      <c r="M594" s="859">
        <f>'BASE Y CONFIANZA'!M680</f>
        <v>0</v>
      </c>
      <c r="N594" s="859">
        <f>'BASE Y CONFIANZA'!N680</f>
        <v>6000</v>
      </c>
      <c r="O594" s="920"/>
      <c r="P594" s="920"/>
      <c r="Q594" s="920"/>
    </row>
    <row r="595" spans="1:17" s="834" customFormat="1" ht="18.75" customHeight="1">
      <c r="A595" s="860" t="s">
        <v>70</v>
      </c>
      <c r="B595" s="861"/>
      <c r="C595" s="862"/>
      <c r="D595" s="862"/>
      <c r="E595" s="863"/>
      <c r="F595" s="877">
        <f>SUM(F593:F594)</f>
        <v>10947</v>
      </c>
      <c r="G595" s="877">
        <f aca="true" t="shared" si="73" ref="G595:N595">SUM(G593:G594)</f>
        <v>0</v>
      </c>
      <c r="H595" s="877">
        <f t="shared" si="73"/>
        <v>0</v>
      </c>
      <c r="I595" s="877">
        <f t="shared" si="73"/>
        <v>0</v>
      </c>
      <c r="J595" s="877">
        <f t="shared" si="73"/>
        <v>1285</v>
      </c>
      <c r="K595" s="877">
        <f t="shared" si="73"/>
        <v>0</v>
      </c>
      <c r="L595" s="877">
        <f t="shared" si="73"/>
        <v>0</v>
      </c>
      <c r="M595" s="877">
        <f t="shared" si="73"/>
        <v>0</v>
      </c>
      <c r="N595" s="877">
        <f t="shared" si="73"/>
        <v>9662</v>
      </c>
      <c r="O595" s="922">
        <f>SUM(N593:N594)</f>
        <v>9662</v>
      </c>
      <c r="P595" s="920"/>
      <c r="Q595" s="920"/>
    </row>
    <row r="596" spans="1:17" s="834" customFormat="1" ht="18.75" customHeight="1">
      <c r="A596" s="869"/>
      <c r="B596" s="870"/>
      <c r="C596" s="871" t="s">
        <v>62</v>
      </c>
      <c r="D596" s="913"/>
      <c r="E596" s="872"/>
      <c r="F596" s="873"/>
      <c r="G596" s="873"/>
      <c r="H596" s="873"/>
      <c r="I596" s="873"/>
      <c r="J596" s="873"/>
      <c r="K596" s="873"/>
      <c r="L596" s="908"/>
      <c r="M596" s="873"/>
      <c r="N596" s="873"/>
      <c r="O596" s="920"/>
      <c r="P596" s="920"/>
      <c r="Q596" s="920"/>
    </row>
    <row r="597" spans="1:17" s="834" customFormat="1" ht="18.75" customHeight="1">
      <c r="A597" s="854">
        <v>34</v>
      </c>
      <c r="B597" s="855" t="s">
        <v>52</v>
      </c>
      <c r="C597" s="874" t="s">
        <v>1121</v>
      </c>
      <c r="D597" s="910" t="s">
        <v>54</v>
      </c>
      <c r="E597" s="875">
        <v>15</v>
      </c>
      <c r="F597" s="859">
        <v>4013</v>
      </c>
      <c r="G597" s="859">
        <v>0</v>
      </c>
      <c r="H597" s="859">
        <v>0</v>
      </c>
      <c r="I597" s="859">
        <v>0</v>
      </c>
      <c r="J597" s="859">
        <v>351</v>
      </c>
      <c r="K597" s="859">
        <v>0</v>
      </c>
      <c r="L597" s="859">
        <v>0</v>
      </c>
      <c r="M597" s="859">
        <v>0</v>
      </c>
      <c r="N597" s="858">
        <f>F597+G597+H597+I597-J597+K597-L597-M597</f>
        <v>3662</v>
      </c>
      <c r="O597" s="920"/>
      <c r="P597" s="920"/>
      <c r="Q597" s="920"/>
    </row>
    <row r="598" spans="1:17" s="834" customFormat="1" ht="18.75" customHeight="1">
      <c r="A598" s="860" t="s">
        <v>70</v>
      </c>
      <c r="B598" s="861"/>
      <c r="C598" s="862"/>
      <c r="D598" s="911"/>
      <c r="E598" s="863"/>
      <c r="F598" s="877">
        <f aca="true" t="shared" si="74" ref="F598:N598">SUM(F597:F597)</f>
        <v>4013</v>
      </c>
      <c r="G598" s="877">
        <f t="shared" si="74"/>
        <v>0</v>
      </c>
      <c r="H598" s="877">
        <f t="shared" si="74"/>
        <v>0</v>
      </c>
      <c r="I598" s="877">
        <f t="shared" si="74"/>
        <v>0</v>
      </c>
      <c r="J598" s="877">
        <f t="shared" si="74"/>
        <v>351</v>
      </c>
      <c r="K598" s="877">
        <f t="shared" si="74"/>
        <v>0</v>
      </c>
      <c r="L598" s="877">
        <f t="shared" si="74"/>
        <v>0</v>
      </c>
      <c r="M598" s="877">
        <f t="shared" si="74"/>
        <v>0</v>
      </c>
      <c r="N598" s="877">
        <f t="shared" si="74"/>
        <v>3662</v>
      </c>
      <c r="O598" s="922"/>
      <c r="P598" s="922">
        <f>N597</f>
        <v>3662</v>
      </c>
      <c r="Q598" s="920"/>
    </row>
    <row r="599" spans="1:17" s="834" customFormat="1" ht="18.75" customHeight="1">
      <c r="A599" s="849"/>
      <c r="B599" s="850"/>
      <c r="C599" s="851" t="s">
        <v>14</v>
      </c>
      <c r="D599" s="909"/>
      <c r="E599" s="852"/>
      <c r="F599" s="853"/>
      <c r="G599" s="853"/>
      <c r="H599" s="853"/>
      <c r="I599" s="853"/>
      <c r="J599" s="853"/>
      <c r="K599" s="853"/>
      <c r="L599" s="853"/>
      <c r="M599" s="853"/>
      <c r="N599" s="853"/>
      <c r="O599" s="920"/>
      <c r="P599" s="920"/>
      <c r="Q599" s="920"/>
    </row>
    <row r="600" spans="1:17" s="834" customFormat="1" ht="18.75" customHeight="1">
      <c r="A600" s="854">
        <v>1720001</v>
      </c>
      <c r="B600" s="855" t="s">
        <v>706</v>
      </c>
      <c r="C600" s="883" t="s">
        <v>1119</v>
      </c>
      <c r="D600" s="910" t="s">
        <v>707</v>
      </c>
      <c r="E600" s="875">
        <v>15</v>
      </c>
      <c r="F600" s="859">
        <v>6934</v>
      </c>
      <c r="G600" s="859">
        <v>0</v>
      </c>
      <c r="H600" s="859">
        <v>0</v>
      </c>
      <c r="I600" s="859">
        <v>0</v>
      </c>
      <c r="J600" s="859">
        <v>934</v>
      </c>
      <c r="K600" s="859">
        <v>0</v>
      </c>
      <c r="L600" s="859">
        <v>0</v>
      </c>
      <c r="M600" s="859">
        <v>0</v>
      </c>
      <c r="N600" s="858">
        <f>F600+G600+H600+I600-J600+K600-L600-M600</f>
        <v>6000</v>
      </c>
      <c r="O600" s="922"/>
      <c r="P600" s="920"/>
      <c r="Q600" s="920"/>
    </row>
    <row r="601" spans="1:17" s="834" customFormat="1" ht="18.75" customHeight="1">
      <c r="A601" s="854">
        <v>17100401</v>
      </c>
      <c r="B601" s="855" t="s">
        <v>343</v>
      </c>
      <c r="C601" s="874" t="s">
        <v>1120</v>
      </c>
      <c r="D601" s="874" t="s">
        <v>11</v>
      </c>
      <c r="E601" s="875">
        <v>15</v>
      </c>
      <c r="F601" s="859">
        <v>1772</v>
      </c>
      <c r="G601" s="859">
        <v>0</v>
      </c>
      <c r="H601" s="859">
        <v>0</v>
      </c>
      <c r="I601" s="859">
        <v>0</v>
      </c>
      <c r="J601" s="859">
        <v>0</v>
      </c>
      <c r="K601" s="859">
        <v>86</v>
      </c>
      <c r="L601" s="859">
        <v>0</v>
      </c>
      <c r="M601" s="859">
        <v>0</v>
      </c>
      <c r="N601" s="858">
        <f>F601+G601+H601+I601-J601+K601-L601-M601</f>
        <v>1858</v>
      </c>
      <c r="O601" s="920"/>
      <c r="P601" s="920"/>
      <c r="Q601" s="920"/>
    </row>
    <row r="602" spans="1:17" s="834" customFormat="1" ht="18.75" customHeight="1">
      <c r="A602" s="854">
        <v>87</v>
      </c>
      <c r="B602" s="855" t="s">
        <v>50</v>
      </c>
      <c r="C602" s="874" t="s">
        <v>1121</v>
      </c>
      <c r="D602" s="910" t="s">
        <v>51</v>
      </c>
      <c r="E602" s="875">
        <v>15</v>
      </c>
      <c r="F602" s="859">
        <f>EVENTUAL!F490</f>
        <v>2007</v>
      </c>
      <c r="G602" s="859">
        <f>EVENTUAL!G490</f>
        <v>0</v>
      </c>
      <c r="H602" s="859">
        <f>EVENTUAL!H490</f>
        <v>0</v>
      </c>
      <c r="I602" s="859">
        <f>EVENTUAL!I490</f>
        <v>0</v>
      </c>
      <c r="J602" s="859">
        <f>EVENTUAL!J490</f>
        <v>0</v>
      </c>
      <c r="K602" s="859">
        <f>EVENTUAL!K490</f>
        <v>71</v>
      </c>
      <c r="L602" s="859">
        <f>EVENTUAL!L490</f>
        <v>0</v>
      </c>
      <c r="M602" s="859">
        <v>0</v>
      </c>
      <c r="N602" s="858">
        <f>F602+G602+H602+I602-J602+K602-L602-M602</f>
        <v>2078</v>
      </c>
      <c r="O602" s="920"/>
      <c r="P602" s="920"/>
      <c r="Q602" s="920"/>
    </row>
    <row r="603" spans="1:17" s="834" customFormat="1" ht="18.75" customHeight="1">
      <c r="A603" s="854">
        <v>232</v>
      </c>
      <c r="B603" s="855" t="s">
        <v>796</v>
      </c>
      <c r="C603" s="874" t="s">
        <v>1121</v>
      </c>
      <c r="D603" s="910" t="s">
        <v>6</v>
      </c>
      <c r="E603" s="875">
        <v>15</v>
      </c>
      <c r="F603" s="859">
        <f>EVENTUAL!F491</f>
        <v>4420</v>
      </c>
      <c r="G603" s="859">
        <f>EVENTUAL!G491</f>
        <v>0</v>
      </c>
      <c r="H603" s="859">
        <f>EVENTUAL!H491</f>
        <v>0</v>
      </c>
      <c r="I603" s="859">
        <f>EVENTUAL!I491</f>
        <v>0</v>
      </c>
      <c r="J603" s="859">
        <f>EVENTUAL!J491</f>
        <v>420</v>
      </c>
      <c r="K603" s="859">
        <f>EVENTUAL!K491</f>
        <v>0</v>
      </c>
      <c r="L603" s="859">
        <f>EVENTUAL!L491</f>
        <v>0</v>
      </c>
      <c r="M603" s="859">
        <v>0</v>
      </c>
      <c r="N603" s="858">
        <f>F603+G603+H603+I603-J603+K603-L603-M603</f>
        <v>4000</v>
      </c>
      <c r="O603" s="920"/>
      <c r="P603" s="920"/>
      <c r="Q603" s="920"/>
    </row>
    <row r="604" spans="1:17" s="834" customFormat="1" ht="18.75" customHeight="1">
      <c r="A604" s="854">
        <v>241</v>
      </c>
      <c r="B604" s="855" t="s">
        <v>836</v>
      </c>
      <c r="C604" s="874" t="s">
        <v>1121</v>
      </c>
      <c r="D604" s="910" t="s">
        <v>838</v>
      </c>
      <c r="E604" s="875">
        <v>15</v>
      </c>
      <c r="F604" s="859">
        <f>EVENTUAL!F492</f>
        <v>4569</v>
      </c>
      <c r="G604" s="859">
        <f>EVENTUAL!G492</f>
        <v>0</v>
      </c>
      <c r="H604" s="859">
        <f>EVENTUAL!H492</f>
        <v>0</v>
      </c>
      <c r="I604" s="859">
        <f>EVENTUAL!I492</f>
        <v>0</v>
      </c>
      <c r="J604" s="859">
        <f>EVENTUAL!J492</f>
        <v>446</v>
      </c>
      <c r="K604" s="859">
        <f>EVENTUAL!K492</f>
        <v>0</v>
      </c>
      <c r="L604" s="859">
        <f>EVENTUAL!L492</f>
        <v>0</v>
      </c>
      <c r="M604" s="859">
        <v>0</v>
      </c>
      <c r="N604" s="858">
        <f>F604+G604+H604+I604-J604+K604-L604-M604</f>
        <v>4123</v>
      </c>
      <c r="O604" s="920"/>
      <c r="P604" s="920"/>
      <c r="Q604" s="920"/>
    </row>
    <row r="605" spans="1:17" s="834" customFormat="1" ht="18.75" customHeight="1">
      <c r="A605" s="860" t="s">
        <v>70</v>
      </c>
      <c r="B605" s="861"/>
      <c r="C605" s="862"/>
      <c r="D605" s="862"/>
      <c r="E605" s="863"/>
      <c r="F605" s="877">
        <f>SUM(F600:F604)</f>
        <v>19702</v>
      </c>
      <c r="G605" s="877">
        <f aca="true" t="shared" si="75" ref="G605:M605">SUM(G600:G604)</f>
        <v>0</v>
      </c>
      <c r="H605" s="877">
        <f t="shared" si="75"/>
        <v>0</v>
      </c>
      <c r="I605" s="877">
        <f t="shared" si="75"/>
        <v>0</v>
      </c>
      <c r="J605" s="877">
        <f t="shared" si="75"/>
        <v>1800</v>
      </c>
      <c r="K605" s="877">
        <f t="shared" si="75"/>
        <v>157</v>
      </c>
      <c r="L605" s="877">
        <f>SUM(L600:L604)</f>
        <v>0</v>
      </c>
      <c r="M605" s="877">
        <f t="shared" si="75"/>
        <v>0</v>
      </c>
      <c r="N605" s="877">
        <f>SUM(N600:N604)</f>
        <v>18059</v>
      </c>
      <c r="O605" s="956">
        <f>SUM(N600:N601)</f>
        <v>7858</v>
      </c>
      <c r="P605" s="956">
        <f>SUM(N602:N604)</f>
        <v>10201</v>
      </c>
      <c r="Q605" s="920"/>
    </row>
    <row r="606" spans="1:17" s="834" customFormat="1" ht="18.75" customHeight="1">
      <c r="A606" s="849"/>
      <c r="B606" s="850"/>
      <c r="C606" s="851" t="s">
        <v>424</v>
      </c>
      <c r="D606" s="909"/>
      <c r="E606" s="852"/>
      <c r="F606" s="853"/>
      <c r="G606" s="853"/>
      <c r="H606" s="853"/>
      <c r="I606" s="853"/>
      <c r="J606" s="853"/>
      <c r="K606" s="853"/>
      <c r="L606" s="853"/>
      <c r="M606" s="853"/>
      <c r="N606" s="853"/>
      <c r="O606" s="920"/>
      <c r="P606" s="920"/>
      <c r="Q606" s="920"/>
    </row>
    <row r="607" spans="1:17" s="834" customFormat="1" ht="18.75" customHeight="1">
      <c r="A607" s="854">
        <v>1900001</v>
      </c>
      <c r="B607" s="855" t="s">
        <v>708</v>
      </c>
      <c r="C607" s="883" t="s">
        <v>1119</v>
      </c>
      <c r="D607" s="910" t="s">
        <v>409</v>
      </c>
      <c r="E607" s="878">
        <v>15</v>
      </c>
      <c r="F607" s="859">
        <f>'BASE Y CONFIANZA'!F700</f>
        <v>6934</v>
      </c>
      <c r="G607" s="859">
        <f>'BASE Y CONFIANZA'!G700</f>
        <v>0</v>
      </c>
      <c r="H607" s="859">
        <f>'BASE Y CONFIANZA'!H700</f>
        <v>0</v>
      </c>
      <c r="I607" s="859">
        <f>'BASE Y CONFIANZA'!I700</f>
        <v>0</v>
      </c>
      <c r="J607" s="859">
        <f>'BASE Y CONFIANZA'!J700</f>
        <v>934</v>
      </c>
      <c r="K607" s="859">
        <f>'BASE Y CONFIANZA'!K700</f>
        <v>0</v>
      </c>
      <c r="L607" s="859">
        <f>'BASE Y CONFIANZA'!L700</f>
        <v>0</v>
      </c>
      <c r="M607" s="859">
        <v>0</v>
      </c>
      <c r="N607" s="858">
        <f>F607+G607+H607+I607-J607+K607-L607-M607</f>
        <v>6000</v>
      </c>
      <c r="O607" s="920"/>
      <c r="P607" s="920"/>
      <c r="Q607" s="920"/>
    </row>
    <row r="608" spans="1:17" s="834" customFormat="1" ht="18.75" customHeight="1">
      <c r="A608" s="854">
        <v>19000101</v>
      </c>
      <c r="B608" s="855" t="s">
        <v>346</v>
      </c>
      <c r="C608" s="874" t="s">
        <v>1120</v>
      </c>
      <c r="D608" s="910" t="s">
        <v>2</v>
      </c>
      <c r="E608" s="875">
        <v>15</v>
      </c>
      <c r="F608" s="859">
        <f>'BASE Y CONFIANZA'!F701</f>
        <v>2699</v>
      </c>
      <c r="G608" s="859">
        <f>'BASE Y CONFIANZA'!G701</f>
        <v>0</v>
      </c>
      <c r="H608" s="859">
        <f>'BASE Y CONFIANZA'!H701</f>
        <v>0</v>
      </c>
      <c r="I608" s="859">
        <f>'BASE Y CONFIANZA'!I701</f>
        <v>0</v>
      </c>
      <c r="J608" s="859">
        <f>'BASE Y CONFIANZA'!J701</f>
        <v>44</v>
      </c>
      <c r="K608" s="859">
        <f>'BASE Y CONFIANZA'!K701</f>
        <v>0</v>
      </c>
      <c r="L608" s="859">
        <f>'BASE Y CONFIANZA'!L701</f>
        <v>0</v>
      </c>
      <c r="M608" s="859">
        <v>0</v>
      </c>
      <c r="N608" s="858">
        <f>F608+G608+H608+I608-J608+K608-L608-M608</f>
        <v>2655</v>
      </c>
      <c r="O608" s="920"/>
      <c r="P608" s="920"/>
      <c r="Q608" s="920"/>
    </row>
    <row r="609" spans="1:17" s="834" customFormat="1" ht="18.75" customHeight="1">
      <c r="A609" s="860" t="s">
        <v>70</v>
      </c>
      <c r="B609" s="861"/>
      <c r="C609" s="862"/>
      <c r="D609" s="862"/>
      <c r="E609" s="863"/>
      <c r="F609" s="877">
        <f>SUM(F607:F608)</f>
        <v>9633</v>
      </c>
      <c r="G609" s="877">
        <f aca="true" t="shared" si="76" ref="G609:N609">SUM(G607:G608)</f>
        <v>0</v>
      </c>
      <c r="H609" s="877">
        <f t="shared" si="76"/>
        <v>0</v>
      </c>
      <c r="I609" s="877">
        <f t="shared" si="76"/>
        <v>0</v>
      </c>
      <c r="J609" s="877">
        <f t="shared" si="76"/>
        <v>978</v>
      </c>
      <c r="K609" s="877">
        <f t="shared" si="76"/>
        <v>0</v>
      </c>
      <c r="L609" s="877">
        <f t="shared" si="76"/>
        <v>0</v>
      </c>
      <c r="M609" s="877">
        <f t="shared" si="76"/>
        <v>0</v>
      </c>
      <c r="N609" s="877">
        <f t="shared" si="76"/>
        <v>8655</v>
      </c>
      <c r="O609" s="922">
        <f>SUM(N607:N608)</f>
        <v>8655</v>
      </c>
      <c r="P609" s="920"/>
      <c r="Q609" s="920"/>
    </row>
    <row r="610" spans="1:17" s="834" customFormat="1" ht="18.75" customHeight="1">
      <c r="A610" s="849"/>
      <c r="B610" s="850"/>
      <c r="C610" s="851" t="s">
        <v>348</v>
      </c>
      <c r="D610" s="909"/>
      <c r="E610" s="852"/>
      <c r="F610" s="853"/>
      <c r="G610" s="853"/>
      <c r="H610" s="853"/>
      <c r="I610" s="853"/>
      <c r="J610" s="853"/>
      <c r="K610" s="853"/>
      <c r="L610" s="853"/>
      <c r="M610" s="853"/>
      <c r="N610" s="853"/>
      <c r="O610" s="920"/>
      <c r="P610" s="920"/>
      <c r="Q610" s="920"/>
    </row>
    <row r="611" spans="1:17" s="834" customFormat="1" ht="18.75" customHeight="1">
      <c r="A611" s="854">
        <v>19100001</v>
      </c>
      <c r="B611" s="855" t="s">
        <v>349</v>
      </c>
      <c r="C611" s="874" t="s">
        <v>1120</v>
      </c>
      <c r="D611" s="910" t="s">
        <v>441</v>
      </c>
      <c r="E611" s="875">
        <v>15</v>
      </c>
      <c r="F611" s="859">
        <f>'BASE Y CONFIANZA'!F704</f>
        <v>4541</v>
      </c>
      <c r="G611" s="859">
        <f>'BASE Y CONFIANZA'!G704</f>
        <v>0</v>
      </c>
      <c r="H611" s="859">
        <f>'BASE Y CONFIANZA'!H704</f>
        <v>300</v>
      </c>
      <c r="I611" s="859">
        <f>'BASE Y CONFIANZA'!I704</f>
        <v>0</v>
      </c>
      <c r="J611" s="859">
        <f>'BASE Y CONFIANZA'!J704</f>
        <v>441</v>
      </c>
      <c r="K611" s="859">
        <f>'BASE Y CONFIANZA'!K704</f>
        <v>0</v>
      </c>
      <c r="L611" s="859">
        <f>'BASE Y CONFIANZA'!L704</f>
        <v>0</v>
      </c>
      <c r="M611" s="859">
        <f>'BASE Y CONFIANZA'!M704</f>
        <v>0</v>
      </c>
      <c r="N611" s="858">
        <f>F611+G611+H611+I611-J611+K611-L611-M611</f>
        <v>4400</v>
      </c>
      <c r="O611" s="920"/>
      <c r="P611" s="920"/>
      <c r="Q611" s="920"/>
    </row>
    <row r="612" spans="1:17" s="834" customFormat="1" ht="18.75" customHeight="1">
      <c r="A612" s="860" t="s">
        <v>70</v>
      </c>
      <c r="B612" s="861"/>
      <c r="C612" s="862"/>
      <c r="D612" s="862"/>
      <c r="E612" s="863"/>
      <c r="F612" s="877">
        <f aca="true" t="shared" si="77" ref="F612:N612">F611</f>
        <v>4541</v>
      </c>
      <c r="G612" s="877">
        <f t="shared" si="77"/>
        <v>0</v>
      </c>
      <c r="H612" s="877">
        <f t="shared" si="77"/>
        <v>300</v>
      </c>
      <c r="I612" s="877">
        <f t="shared" si="77"/>
        <v>0</v>
      </c>
      <c r="J612" s="877">
        <f t="shared" si="77"/>
        <v>441</v>
      </c>
      <c r="K612" s="877">
        <f t="shared" si="77"/>
        <v>0</v>
      </c>
      <c r="L612" s="877">
        <f t="shared" si="77"/>
        <v>0</v>
      </c>
      <c r="M612" s="877">
        <f t="shared" si="77"/>
        <v>0</v>
      </c>
      <c r="N612" s="877">
        <f t="shared" si="77"/>
        <v>4400</v>
      </c>
      <c r="O612" s="922">
        <f>N611</f>
        <v>4400</v>
      </c>
      <c r="P612" s="920"/>
      <c r="Q612" s="920"/>
    </row>
    <row r="613" spans="1:17" s="834" customFormat="1" ht="18.75" customHeight="1">
      <c r="A613" s="849"/>
      <c r="B613" s="850"/>
      <c r="C613" s="851" t="s">
        <v>351</v>
      </c>
      <c r="D613" s="909"/>
      <c r="E613" s="852"/>
      <c r="F613" s="853"/>
      <c r="G613" s="853"/>
      <c r="H613" s="853"/>
      <c r="I613" s="853"/>
      <c r="J613" s="853"/>
      <c r="K613" s="853"/>
      <c r="L613" s="853"/>
      <c r="M613" s="853"/>
      <c r="N613" s="853"/>
      <c r="O613" s="920"/>
      <c r="P613" s="920"/>
      <c r="Q613" s="920"/>
    </row>
    <row r="614" spans="1:17" s="834" customFormat="1" ht="18.75" customHeight="1">
      <c r="A614" s="854">
        <v>19200001</v>
      </c>
      <c r="B614" s="855" t="s">
        <v>352</v>
      </c>
      <c r="C614" s="874" t="s">
        <v>1120</v>
      </c>
      <c r="D614" s="910" t="s">
        <v>442</v>
      </c>
      <c r="E614" s="875">
        <v>15</v>
      </c>
      <c r="F614" s="859">
        <f>'BASE Y CONFIANZA'!F707</f>
        <v>4541</v>
      </c>
      <c r="G614" s="859">
        <f>'BASE Y CONFIANZA'!G707</f>
        <v>0</v>
      </c>
      <c r="H614" s="859">
        <f>'BASE Y CONFIANZA'!H707</f>
        <v>300</v>
      </c>
      <c r="I614" s="859">
        <f>'BASE Y CONFIANZA'!I707</f>
        <v>0</v>
      </c>
      <c r="J614" s="859">
        <f>'BASE Y CONFIANZA'!J707</f>
        <v>441</v>
      </c>
      <c r="K614" s="859">
        <f>'BASE Y CONFIANZA'!K707</f>
        <v>0</v>
      </c>
      <c r="L614" s="859">
        <f>'BASE Y CONFIANZA'!L707</f>
        <v>0</v>
      </c>
      <c r="M614" s="859">
        <f>'BASE Y CONFIANZA'!M707</f>
        <v>0</v>
      </c>
      <c r="N614" s="859">
        <f>'BASE Y CONFIANZA'!N707</f>
        <v>4400</v>
      </c>
      <c r="O614" s="920"/>
      <c r="P614" s="920"/>
      <c r="Q614" s="920"/>
    </row>
    <row r="615" spans="1:17" s="834" customFormat="1" ht="18.75" customHeight="1">
      <c r="A615" s="854">
        <v>19300006</v>
      </c>
      <c r="B615" s="855" t="s">
        <v>354</v>
      </c>
      <c r="C615" s="874" t="s">
        <v>1120</v>
      </c>
      <c r="D615" s="910" t="s">
        <v>430</v>
      </c>
      <c r="E615" s="875">
        <v>15</v>
      </c>
      <c r="F615" s="859">
        <f>'BASE Y CONFIANZA'!F708</f>
        <v>2730</v>
      </c>
      <c r="G615" s="859">
        <f>'BASE Y CONFIANZA'!G708</f>
        <v>0</v>
      </c>
      <c r="H615" s="859">
        <f>'BASE Y CONFIANZA'!H708</f>
        <v>300</v>
      </c>
      <c r="I615" s="859">
        <f>'BASE Y CONFIANZA'!I708</f>
        <v>0</v>
      </c>
      <c r="J615" s="859">
        <f>'BASE Y CONFIANZA'!J708</f>
        <v>48</v>
      </c>
      <c r="K615" s="859">
        <f>'BASE Y CONFIANZA'!K708</f>
        <v>0</v>
      </c>
      <c r="L615" s="859">
        <f>'BASE Y CONFIANZA'!L708</f>
        <v>0</v>
      </c>
      <c r="M615" s="859">
        <f>'BASE Y CONFIANZA'!M708</f>
        <v>0</v>
      </c>
      <c r="N615" s="859">
        <f>'BASE Y CONFIANZA'!N708</f>
        <v>2982</v>
      </c>
      <c r="O615" s="920"/>
      <c r="P615" s="920"/>
      <c r="Q615" s="920"/>
    </row>
    <row r="616" spans="1:17" s="670" customFormat="1" ht="18.75" customHeight="1">
      <c r="A616" s="854">
        <v>19300012</v>
      </c>
      <c r="B616" s="855" t="s">
        <v>356</v>
      </c>
      <c r="C616" s="874" t="s">
        <v>1120</v>
      </c>
      <c r="D616" s="910" t="s">
        <v>15</v>
      </c>
      <c r="E616" s="875">
        <v>15</v>
      </c>
      <c r="F616" s="859">
        <f>'BASE Y CONFIANZA'!F709</f>
        <v>3276</v>
      </c>
      <c r="G616" s="859">
        <f>'BASE Y CONFIANZA'!G709</f>
        <v>0</v>
      </c>
      <c r="H616" s="859">
        <f>'BASE Y CONFIANZA'!H709</f>
        <v>300</v>
      </c>
      <c r="I616" s="859">
        <f>'BASE Y CONFIANZA'!I709</f>
        <v>0</v>
      </c>
      <c r="J616" s="859">
        <f>'BASE Y CONFIANZA'!J709</f>
        <v>127</v>
      </c>
      <c r="K616" s="859">
        <f>'BASE Y CONFIANZA'!K709</f>
        <v>0</v>
      </c>
      <c r="L616" s="859">
        <f>'BASE Y CONFIANZA'!L709</f>
        <v>0</v>
      </c>
      <c r="M616" s="859">
        <f>'BASE Y CONFIANZA'!M709</f>
        <v>0</v>
      </c>
      <c r="N616" s="859">
        <f>'BASE Y CONFIANZA'!N709</f>
        <v>3449</v>
      </c>
      <c r="O616" s="920"/>
      <c r="P616" s="920"/>
      <c r="Q616" s="975"/>
    </row>
    <row r="617" spans="1:17" s="834" customFormat="1" ht="18.75" customHeight="1">
      <c r="A617" s="854">
        <v>19300013</v>
      </c>
      <c r="B617" s="855" t="s">
        <v>358</v>
      </c>
      <c r="C617" s="874" t="s">
        <v>1120</v>
      </c>
      <c r="D617" s="910" t="s">
        <v>15</v>
      </c>
      <c r="E617" s="875">
        <v>15</v>
      </c>
      <c r="F617" s="859">
        <f>'BASE Y CONFIANZA'!F710</f>
        <v>2730</v>
      </c>
      <c r="G617" s="859">
        <f>'BASE Y CONFIANZA'!G710</f>
        <v>0</v>
      </c>
      <c r="H617" s="859">
        <f>'BASE Y CONFIANZA'!H710</f>
        <v>300</v>
      </c>
      <c r="I617" s="859">
        <f>'BASE Y CONFIANZA'!I710</f>
        <v>0</v>
      </c>
      <c r="J617" s="859">
        <f>'BASE Y CONFIANZA'!J710</f>
        <v>48</v>
      </c>
      <c r="K617" s="859">
        <f>'BASE Y CONFIANZA'!K710</f>
        <v>0</v>
      </c>
      <c r="L617" s="859">
        <f>'BASE Y CONFIANZA'!L710</f>
        <v>0</v>
      </c>
      <c r="M617" s="859">
        <f>'BASE Y CONFIANZA'!M710</f>
        <v>0</v>
      </c>
      <c r="N617" s="859">
        <f>'BASE Y CONFIANZA'!N710</f>
        <v>2982</v>
      </c>
      <c r="O617" s="920"/>
      <c r="P617" s="920"/>
      <c r="Q617" s="920"/>
    </row>
    <row r="618" spans="1:17" s="834" customFormat="1" ht="18.75" customHeight="1">
      <c r="A618" s="854">
        <v>62</v>
      </c>
      <c r="B618" s="855" t="s">
        <v>43</v>
      </c>
      <c r="C618" s="874" t="s">
        <v>1121</v>
      </c>
      <c r="D618" s="910" t="s">
        <v>15</v>
      </c>
      <c r="E618" s="875">
        <v>15</v>
      </c>
      <c r="F618" s="859">
        <f>EVENTUAL!F506</f>
        <v>2730</v>
      </c>
      <c r="G618" s="859">
        <f>EVENTUAL!G506</f>
        <v>0</v>
      </c>
      <c r="H618" s="859">
        <f>EVENTUAL!H506</f>
        <v>300</v>
      </c>
      <c r="I618" s="859">
        <f>EVENTUAL!I506</f>
        <v>0</v>
      </c>
      <c r="J618" s="859">
        <f>EVENTUAL!J506</f>
        <v>48</v>
      </c>
      <c r="K618" s="859">
        <f>EVENTUAL!K506</f>
        <v>0</v>
      </c>
      <c r="L618" s="859">
        <f>EVENTUAL!L506</f>
        <v>0</v>
      </c>
      <c r="M618" s="859">
        <f>EVENTUAL!M506</f>
        <v>0</v>
      </c>
      <c r="N618" s="859">
        <f>EVENTUAL!N506</f>
        <v>2982</v>
      </c>
      <c r="O618" s="920"/>
      <c r="P618" s="920"/>
      <c r="Q618" s="920"/>
    </row>
    <row r="619" spans="1:17" s="834" customFormat="1" ht="18.75" customHeight="1">
      <c r="A619" s="854">
        <v>121</v>
      </c>
      <c r="B619" s="855" t="s">
        <v>1422</v>
      </c>
      <c r="C619" s="874" t="s">
        <v>1121</v>
      </c>
      <c r="D619" s="910" t="s">
        <v>15</v>
      </c>
      <c r="E619" s="875">
        <v>15</v>
      </c>
      <c r="F619" s="859">
        <f>EVENTUAL!F507</f>
        <v>2730</v>
      </c>
      <c r="G619" s="859">
        <f>EVENTUAL!G507</f>
        <v>0</v>
      </c>
      <c r="H619" s="859">
        <f>EVENTUAL!H507</f>
        <v>300</v>
      </c>
      <c r="I619" s="859">
        <f>EVENTUAL!I507</f>
        <v>0</v>
      </c>
      <c r="J619" s="859">
        <f>EVENTUAL!J507</f>
        <v>48</v>
      </c>
      <c r="K619" s="859">
        <f>EVENTUAL!K507</f>
        <v>0</v>
      </c>
      <c r="L619" s="859">
        <f>EVENTUAL!L507</f>
        <v>0</v>
      </c>
      <c r="M619" s="859">
        <f>EVENTUAL!M507</f>
        <v>0</v>
      </c>
      <c r="N619" s="859">
        <f>EVENTUAL!N507</f>
        <v>2982</v>
      </c>
      <c r="O619" s="920"/>
      <c r="P619" s="920"/>
      <c r="Q619" s="920"/>
    </row>
    <row r="620" spans="1:17" s="834" customFormat="1" ht="18.75" customHeight="1">
      <c r="A620" s="854">
        <v>133</v>
      </c>
      <c r="B620" s="855" t="s">
        <v>65</v>
      </c>
      <c r="C620" s="874" t="s">
        <v>1121</v>
      </c>
      <c r="D620" s="910" t="s">
        <v>15</v>
      </c>
      <c r="E620" s="875">
        <v>15</v>
      </c>
      <c r="F620" s="859">
        <f>EVENTUAL!F508</f>
        <v>2730</v>
      </c>
      <c r="G620" s="859">
        <f>EVENTUAL!G508</f>
        <v>0</v>
      </c>
      <c r="H620" s="859">
        <f>EVENTUAL!H508</f>
        <v>300</v>
      </c>
      <c r="I620" s="859">
        <f>EVENTUAL!I508</f>
        <v>0</v>
      </c>
      <c r="J620" s="859">
        <f>EVENTUAL!J508</f>
        <v>48</v>
      </c>
      <c r="K620" s="859">
        <f>EVENTUAL!K508</f>
        <v>0</v>
      </c>
      <c r="L620" s="859">
        <f>EVENTUAL!L508</f>
        <v>0</v>
      </c>
      <c r="M620" s="859">
        <f>EVENTUAL!M508</f>
        <v>0</v>
      </c>
      <c r="N620" s="859">
        <f>EVENTUAL!N508</f>
        <v>2982</v>
      </c>
      <c r="O620" s="920"/>
      <c r="P620" s="920"/>
      <c r="Q620" s="976"/>
    </row>
    <row r="621" spans="1:17" s="834" customFormat="1" ht="18.75" customHeight="1">
      <c r="A621" s="854">
        <v>203</v>
      </c>
      <c r="B621" s="855" t="s">
        <v>583</v>
      </c>
      <c r="C621" s="874" t="s">
        <v>1121</v>
      </c>
      <c r="D621" s="910" t="s">
        <v>585</v>
      </c>
      <c r="E621" s="875">
        <v>15</v>
      </c>
      <c r="F621" s="859">
        <f>EVENTUAL!F509</f>
        <v>2509</v>
      </c>
      <c r="G621" s="859">
        <f>EVENTUAL!G509</f>
        <v>0</v>
      </c>
      <c r="H621" s="859">
        <f>EVENTUAL!H509</f>
        <v>0</v>
      </c>
      <c r="I621" s="859">
        <f>EVENTUAL!I509</f>
        <v>0</v>
      </c>
      <c r="J621" s="859">
        <f>EVENTUAL!J509</f>
        <v>9</v>
      </c>
      <c r="K621" s="859">
        <f>EVENTUAL!K509</f>
        <v>0</v>
      </c>
      <c r="L621" s="859">
        <f>EVENTUAL!L509</f>
        <v>0</v>
      </c>
      <c r="M621" s="859">
        <f>EVENTUAL!M509</f>
        <v>0</v>
      </c>
      <c r="N621" s="859">
        <f>EVENTUAL!N509</f>
        <v>2500</v>
      </c>
      <c r="O621" s="920"/>
      <c r="P621" s="920"/>
      <c r="Q621" s="920"/>
    </row>
    <row r="622" spans="1:17" s="923" customFormat="1" ht="18.75" customHeight="1">
      <c r="A622" s="854">
        <v>210</v>
      </c>
      <c r="B622" s="855" t="s">
        <v>592</v>
      </c>
      <c r="C622" s="874" t="s">
        <v>1121</v>
      </c>
      <c r="D622" s="910" t="s">
        <v>15</v>
      </c>
      <c r="E622" s="875">
        <v>15</v>
      </c>
      <c r="F622" s="859">
        <f>EVENTUAL!F510</f>
        <v>2730</v>
      </c>
      <c r="G622" s="859">
        <f>EVENTUAL!G510</f>
        <v>0</v>
      </c>
      <c r="H622" s="859">
        <f>EVENTUAL!H510</f>
        <v>0</v>
      </c>
      <c r="I622" s="859">
        <f>EVENTUAL!I510</f>
        <v>0</v>
      </c>
      <c r="J622" s="859">
        <f>EVENTUAL!J510</f>
        <v>48</v>
      </c>
      <c r="K622" s="859">
        <f>EVENTUAL!K510</f>
        <v>0</v>
      </c>
      <c r="L622" s="859">
        <f>EVENTUAL!L510</f>
        <v>0</v>
      </c>
      <c r="M622" s="859">
        <f>EVENTUAL!M510</f>
        <v>0</v>
      </c>
      <c r="N622" s="859">
        <f>EVENTUAL!N510</f>
        <v>2682</v>
      </c>
      <c r="O622" s="920"/>
      <c r="P622" s="920"/>
      <c r="Q622" s="977"/>
    </row>
    <row r="623" spans="1:17" s="84" customFormat="1" ht="18.75" customHeight="1">
      <c r="A623" s="854">
        <v>261</v>
      </c>
      <c r="B623" s="855" t="s">
        <v>899</v>
      </c>
      <c r="C623" s="874" t="s">
        <v>1121</v>
      </c>
      <c r="D623" s="910" t="s">
        <v>585</v>
      </c>
      <c r="E623" s="875">
        <v>15</v>
      </c>
      <c r="F623" s="859">
        <f>EVENTUAL!F511</f>
        <v>2509</v>
      </c>
      <c r="G623" s="859">
        <f>EVENTUAL!G511</f>
        <v>0</v>
      </c>
      <c r="H623" s="859">
        <f>EVENTUAL!H511</f>
        <v>0</v>
      </c>
      <c r="I623" s="859">
        <f>EVENTUAL!I511</f>
        <v>0</v>
      </c>
      <c r="J623" s="859">
        <f>EVENTUAL!J511</f>
        <v>9</v>
      </c>
      <c r="K623" s="859">
        <f>EVENTUAL!K511</f>
        <v>0</v>
      </c>
      <c r="L623" s="859">
        <f>EVENTUAL!L511</f>
        <v>0</v>
      </c>
      <c r="M623" s="859">
        <f>EVENTUAL!M511</f>
        <v>0</v>
      </c>
      <c r="N623" s="859">
        <f>EVENTUAL!N511</f>
        <v>2500</v>
      </c>
      <c r="O623" s="920"/>
      <c r="P623" s="920"/>
      <c r="Q623" s="978"/>
    </row>
    <row r="624" spans="1:17" s="834" customFormat="1" ht="18.75" customHeight="1">
      <c r="A624" s="854">
        <v>262</v>
      </c>
      <c r="B624" s="855" t="s">
        <v>901</v>
      </c>
      <c r="C624" s="874" t="s">
        <v>1121</v>
      </c>
      <c r="D624" s="910" t="s">
        <v>585</v>
      </c>
      <c r="E624" s="875">
        <v>15</v>
      </c>
      <c r="F624" s="859">
        <f>EVENTUAL!F512</f>
        <v>2509</v>
      </c>
      <c r="G624" s="859">
        <f>EVENTUAL!G512</f>
        <v>0</v>
      </c>
      <c r="H624" s="859">
        <f>EVENTUAL!H512</f>
        <v>0</v>
      </c>
      <c r="I624" s="859">
        <f>EVENTUAL!I512</f>
        <v>0</v>
      </c>
      <c r="J624" s="859">
        <f>EVENTUAL!J512</f>
        <v>9</v>
      </c>
      <c r="K624" s="859">
        <f>EVENTUAL!K512</f>
        <v>0</v>
      </c>
      <c r="L624" s="859">
        <f>EVENTUAL!L512</f>
        <v>0</v>
      </c>
      <c r="M624" s="859">
        <f>EVENTUAL!M512</f>
        <v>0</v>
      </c>
      <c r="N624" s="859">
        <f>EVENTUAL!N512</f>
        <v>2500</v>
      </c>
      <c r="O624" s="920"/>
      <c r="P624" s="920"/>
      <c r="Q624" s="920"/>
    </row>
    <row r="625" spans="1:17" s="670" customFormat="1" ht="18.75" customHeight="1">
      <c r="A625" s="854">
        <v>315</v>
      </c>
      <c r="B625" s="855" t="s">
        <v>563</v>
      </c>
      <c r="C625" s="874" t="s">
        <v>1121</v>
      </c>
      <c r="D625" s="910" t="s">
        <v>15</v>
      </c>
      <c r="E625" s="875">
        <v>15</v>
      </c>
      <c r="F625" s="859">
        <f>EVENTUAL!F513</f>
        <v>3194</v>
      </c>
      <c r="G625" s="859">
        <f>EVENTUAL!G513</f>
        <v>0</v>
      </c>
      <c r="H625" s="859">
        <f>EVENTUAL!H513</f>
        <v>300</v>
      </c>
      <c r="I625" s="859">
        <f>EVENTUAL!I513</f>
        <v>0</v>
      </c>
      <c r="J625" s="859">
        <f>EVENTUAL!J513</f>
        <v>118</v>
      </c>
      <c r="K625" s="859">
        <f>EVENTUAL!K513</f>
        <v>0</v>
      </c>
      <c r="L625" s="859">
        <f>EVENTUAL!L513</f>
        <v>0</v>
      </c>
      <c r="M625" s="859">
        <f>EVENTUAL!M513</f>
        <v>0</v>
      </c>
      <c r="N625" s="859">
        <f>EVENTUAL!N513</f>
        <v>3376</v>
      </c>
      <c r="O625" s="920"/>
      <c r="P625" s="920"/>
      <c r="Q625" s="979"/>
    </row>
    <row r="626" spans="1:17" s="834" customFormat="1" ht="18.75" customHeight="1">
      <c r="A626" s="860" t="s">
        <v>70</v>
      </c>
      <c r="B626" s="861"/>
      <c r="C626" s="862"/>
      <c r="D626" s="911"/>
      <c r="E626" s="863"/>
      <c r="F626" s="877">
        <f aca="true" t="shared" si="78" ref="F626:N626">SUM(F614:F625)</f>
        <v>34918</v>
      </c>
      <c r="G626" s="904">
        <f t="shared" si="78"/>
        <v>0</v>
      </c>
      <c r="H626" s="877">
        <f t="shared" si="78"/>
        <v>2400</v>
      </c>
      <c r="I626" s="877">
        <f t="shared" si="78"/>
        <v>0</v>
      </c>
      <c r="J626" s="877">
        <f t="shared" si="78"/>
        <v>1001</v>
      </c>
      <c r="K626" s="877">
        <f t="shared" si="78"/>
        <v>0</v>
      </c>
      <c r="L626" s="877">
        <f t="shared" si="78"/>
        <v>0</v>
      </c>
      <c r="M626" s="877">
        <f t="shared" si="78"/>
        <v>0</v>
      </c>
      <c r="N626" s="877">
        <f t="shared" si="78"/>
        <v>36317</v>
      </c>
      <c r="O626" s="922">
        <f>SUM(N614:N617)</f>
        <v>13813</v>
      </c>
      <c r="P626" s="922">
        <f>SUM(N618:N625)</f>
        <v>22504</v>
      </c>
      <c r="Q626" s="980">
        <f>Q620-Q625</f>
        <v>0</v>
      </c>
    </row>
    <row r="627" spans="1:17" ht="18.75" customHeight="1">
      <c r="A627" s="869"/>
      <c r="B627" s="870"/>
      <c r="C627" s="871" t="s">
        <v>66</v>
      </c>
      <c r="D627" s="913"/>
      <c r="E627" s="872"/>
      <c r="F627" s="873"/>
      <c r="G627" s="873"/>
      <c r="H627" s="873"/>
      <c r="I627" s="873"/>
      <c r="J627" s="873"/>
      <c r="K627" s="873"/>
      <c r="L627" s="873"/>
      <c r="M627" s="873"/>
      <c r="N627" s="873"/>
      <c r="O627" s="920"/>
      <c r="P627" s="920"/>
      <c r="Q627" s="964"/>
    </row>
    <row r="628" spans="1:17" ht="18.75" customHeight="1">
      <c r="A628" s="854">
        <v>2310001</v>
      </c>
      <c r="B628" s="855" t="s">
        <v>709</v>
      </c>
      <c r="C628" s="883" t="s">
        <v>1119</v>
      </c>
      <c r="D628" s="910" t="s">
        <v>710</v>
      </c>
      <c r="E628" s="875">
        <v>15</v>
      </c>
      <c r="F628" s="859">
        <f>'BASE Y CONFIANZA'!F722</f>
        <v>6006</v>
      </c>
      <c r="G628" s="859">
        <f>'BASE Y CONFIANZA'!G722</f>
        <v>1000</v>
      </c>
      <c r="H628" s="859">
        <f>'BASE Y CONFIANZA'!H722</f>
        <v>0</v>
      </c>
      <c r="I628" s="859">
        <f>'BASE Y CONFIANZA'!I722</f>
        <v>0</v>
      </c>
      <c r="J628" s="859">
        <f>'BASE Y CONFIANZA'!J722</f>
        <v>736</v>
      </c>
      <c r="K628" s="859">
        <f>'BASE Y CONFIANZA'!K722</f>
        <v>0</v>
      </c>
      <c r="L628" s="859">
        <f>'BASE Y CONFIANZA'!L722</f>
        <v>0</v>
      </c>
      <c r="M628" s="859">
        <f>'BASE Y CONFIANZA'!M722</f>
        <v>0</v>
      </c>
      <c r="N628" s="859">
        <f>'BASE Y CONFIANZA'!N722</f>
        <v>6270</v>
      </c>
      <c r="O628" s="920"/>
      <c r="P628" s="920"/>
      <c r="Q628" s="964"/>
    </row>
    <row r="629" spans="1:17" ht="18.75" customHeight="1">
      <c r="A629" s="854">
        <v>2310002</v>
      </c>
      <c r="B629" s="855" t="s">
        <v>711</v>
      </c>
      <c r="C629" s="883" t="s">
        <v>1119</v>
      </c>
      <c r="D629" s="910" t="s">
        <v>1342</v>
      </c>
      <c r="E629" s="875">
        <v>15</v>
      </c>
      <c r="F629" s="859">
        <f>'BASE Y CONFIANZA'!F723</f>
        <v>5662</v>
      </c>
      <c r="G629" s="859">
        <f>'BASE Y CONFIANZA'!G723</f>
        <v>0</v>
      </c>
      <c r="H629" s="859">
        <f>'BASE Y CONFIANZA'!H723</f>
        <v>0</v>
      </c>
      <c r="I629" s="859">
        <f>'BASE Y CONFIANZA'!I723</f>
        <v>0</v>
      </c>
      <c r="J629" s="859">
        <f>'BASE Y CONFIANZA'!J723</f>
        <v>662</v>
      </c>
      <c r="K629" s="859">
        <f>'BASE Y CONFIANZA'!K723</f>
        <v>0</v>
      </c>
      <c r="L629" s="859">
        <f>'BASE Y CONFIANZA'!L723</f>
        <v>0</v>
      </c>
      <c r="M629" s="859">
        <f>'BASE Y CONFIANZA'!M723</f>
        <v>0</v>
      </c>
      <c r="N629" s="859">
        <f>'BASE Y CONFIANZA'!N723</f>
        <v>5000</v>
      </c>
      <c r="O629" s="920"/>
      <c r="P629" s="920"/>
      <c r="Q629" s="964"/>
    </row>
    <row r="630" spans="1:17" ht="18.75" customHeight="1">
      <c r="A630" s="854">
        <v>5400204</v>
      </c>
      <c r="B630" s="855" t="s">
        <v>360</v>
      </c>
      <c r="C630" s="874" t="s">
        <v>1120</v>
      </c>
      <c r="D630" s="910" t="s">
        <v>6</v>
      </c>
      <c r="E630" s="875">
        <v>15</v>
      </c>
      <c r="F630" s="859">
        <f>'BASE Y CONFIANZA'!F724</f>
        <v>3169</v>
      </c>
      <c r="G630" s="859">
        <f>'BASE Y CONFIANZA'!G724</f>
        <v>0</v>
      </c>
      <c r="H630" s="859">
        <f>'BASE Y CONFIANZA'!H724</f>
        <v>0</v>
      </c>
      <c r="I630" s="859">
        <f>'BASE Y CONFIANZA'!I724</f>
        <v>0</v>
      </c>
      <c r="J630" s="859">
        <f>'BASE Y CONFIANZA'!J724</f>
        <v>116</v>
      </c>
      <c r="K630" s="859">
        <f>'BASE Y CONFIANZA'!K724</f>
        <v>0</v>
      </c>
      <c r="L630" s="859">
        <f>'BASE Y CONFIANZA'!L724</f>
        <v>0</v>
      </c>
      <c r="M630" s="859">
        <f>'BASE Y CONFIANZA'!M724</f>
        <v>0</v>
      </c>
      <c r="N630" s="859">
        <f>'BASE Y CONFIANZA'!N724</f>
        <v>3053</v>
      </c>
      <c r="O630" s="920"/>
      <c r="P630" s="920"/>
      <c r="Q630" s="964"/>
    </row>
    <row r="631" spans="1:17" ht="18.75" customHeight="1">
      <c r="A631" s="854">
        <v>8100205</v>
      </c>
      <c r="B631" s="855" t="s">
        <v>528</v>
      </c>
      <c r="C631" s="874" t="s">
        <v>1120</v>
      </c>
      <c r="D631" s="910" t="s">
        <v>530</v>
      </c>
      <c r="E631" s="875">
        <v>15</v>
      </c>
      <c r="F631" s="859">
        <f>'BASE Y CONFIANZA'!F725</f>
        <v>7826</v>
      </c>
      <c r="G631" s="859">
        <f>'BASE Y CONFIANZA'!G725</f>
        <v>0</v>
      </c>
      <c r="H631" s="859">
        <f>'BASE Y CONFIANZA'!H725</f>
        <v>0</v>
      </c>
      <c r="I631" s="859">
        <f>'BASE Y CONFIANZA'!I725</f>
        <v>0</v>
      </c>
      <c r="J631" s="859">
        <f>'BASE Y CONFIANZA'!J725</f>
        <v>1124</v>
      </c>
      <c r="K631" s="859">
        <f>'BASE Y CONFIANZA'!K725</f>
        <v>0</v>
      </c>
      <c r="L631" s="859">
        <f>'BASE Y CONFIANZA'!L725</f>
        <v>0</v>
      </c>
      <c r="M631" s="859">
        <f>'BASE Y CONFIANZA'!M725</f>
        <v>0</v>
      </c>
      <c r="N631" s="859">
        <f>'BASE Y CONFIANZA'!N725</f>
        <v>6702</v>
      </c>
      <c r="O631" s="920"/>
      <c r="P631" s="920"/>
      <c r="Q631" s="964"/>
    </row>
    <row r="632" spans="1:17" ht="18.75" customHeight="1">
      <c r="A632" s="854">
        <v>8100208</v>
      </c>
      <c r="B632" s="855" t="s">
        <v>362</v>
      </c>
      <c r="C632" s="874" t="s">
        <v>1120</v>
      </c>
      <c r="D632" s="910" t="s">
        <v>443</v>
      </c>
      <c r="E632" s="875">
        <v>15</v>
      </c>
      <c r="F632" s="859">
        <f>'BASE Y CONFIANZA'!F726</f>
        <v>3762</v>
      </c>
      <c r="G632" s="859">
        <f>'BASE Y CONFIANZA'!G726</f>
        <v>0</v>
      </c>
      <c r="H632" s="859">
        <f>'BASE Y CONFIANZA'!H726</f>
        <v>0</v>
      </c>
      <c r="I632" s="859">
        <f>'BASE Y CONFIANZA'!I726</f>
        <v>0</v>
      </c>
      <c r="J632" s="859">
        <f>'BASE Y CONFIANZA'!J726</f>
        <v>311</v>
      </c>
      <c r="K632" s="859">
        <f>'BASE Y CONFIANZA'!K726</f>
        <v>0</v>
      </c>
      <c r="L632" s="859">
        <f>'BASE Y CONFIANZA'!L726</f>
        <v>0</v>
      </c>
      <c r="M632" s="859">
        <f>'BASE Y CONFIANZA'!M726</f>
        <v>0</v>
      </c>
      <c r="N632" s="859">
        <f>'BASE Y CONFIANZA'!N726</f>
        <v>3451</v>
      </c>
      <c r="O632" s="920"/>
      <c r="P632" s="920"/>
      <c r="Q632" s="964"/>
    </row>
    <row r="633" spans="1:17" ht="18.75" customHeight="1">
      <c r="A633" s="854">
        <v>20000300</v>
      </c>
      <c r="B633" s="855" t="s">
        <v>364</v>
      </c>
      <c r="C633" s="874" t="s">
        <v>1120</v>
      </c>
      <c r="D633" s="910" t="s">
        <v>444</v>
      </c>
      <c r="E633" s="875">
        <v>15</v>
      </c>
      <c r="F633" s="859">
        <f>'BASE Y CONFIANZA'!F727</f>
        <v>3169</v>
      </c>
      <c r="G633" s="859">
        <f>'BASE Y CONFIANZA'!G727</f>
        <v>0</v>
      </c>
      <c r="H633" s="859">
        <f>'BASE Y CONFIANZA'!H727</f>
        <v>0</v>
      </c>
      <c r="I633" s="859">
        <f>'BASE Y CONFIANZA'!I727</f>
        <v>0</v>
      </c>
      <c r="J633" s="859">
        <f>'BASE Y CONFIANZA'!J727</f>
        <v>116</v>
      </c>
      <c r="K633" s="859">
        <f>'BASE Y CONFIANZA'!K727</f>
        <v>0</v>
      </c>
      <c r="L633" s="859">
        <f>'BASE Y CONFIANZA'!L727</f>
        <v>0</v>
      </c>
      <c r="M633" s="859">
        <v>0.2</v>
      </c>
      <c r="N633" s="858">
        <f>F633+G633+H633+I633-J633+K633-L633-M633</f>
        <v>3052.8</v>
      </c>
      <c r="O633" s="920"/>
      <c r="P633" s="920"/>
      <c r="Q633" s="964"/>
    </row>
    <row r="634" spans="1:17" ht="18.75" customHeight="1">
      <c r="A634" s="854">
        <v>18</v>
      </c>
      <c r="B634" s="855" t="s">
        <v>1204</v>
      </c>
      <c r="C634" s="874" t="s">
        <v>1119</v>
      </c>
      <c r="D634" s="910" t="s">
        <v>1206</v>
      </c>
      <c r="E634" s="875">
        <v>15</v>
      </c>
      <c r="F634" s="859">
        <f>EVENTUAL!F526</f>
        <v>8205</v>
      </c>
      <c r="G634" s="859">
        <f>EVENTUAL!G526</f>
        <v>0</v>
      </c>
      <c r="H634" s="859">
        <f>EVENTUAL!H526</f>
        <v>0</v>
      </c>
      <c r="I634" s="859">
        <f>EVENTUAL!I526</f>
        <v>0</v>
      </c>
      <c r="J634" s="859">
        <f>EVENTUAL!J526</f>
        <v>1205</v>
      </c>
      <c r="K634" s="859">
        <f>EVENTUAL!K526</f>
        <v>0</v>
      </c>
      <c r="L634" s="859">
        <f>EVENTUAL!L526</f>
        <v>0</v>
      </c>
      <c r="M634" s="859">
        <f>EVENTUAL!M526</f>
        <v>0</v>
      </c>
      <c r="N634" s="859">
        <f>EVENTUAL!N526</f>
        <v>7000</v>
      </c>
      <c r="O634" s="920"/>
      <c r="P634" s="920"/>
      <c r="Q634" s="964"/>
    </row>
    <row r="635" spans="1:17" ht="18.75" customHeight="1">
      <c r="A635" s="854">
        <v>28</v>
      </c>
      <c r="B635" s="855" t="s">
        <v>404</v>
      </c>
      <c r="C635" s="874" t="s">
        <v>1121</v>
      </c>
      <c r="D635" s="910" t="s">
        <v>405</v>
      </c>
      <c r="E635" s="875">
        <v>15</v>
      </c>
      <c r="F635" s="859">
        <f>EVENTUAL!F527</f>
        <v>3874</v>
      </c>
      <c r="G635" s="859">
        <f>EVENTUAL!G527</f>
        <v>1000</v>
      </c>
      <c r="H635" s="859">
        <f>EVENTUAL!H527</f>
        <v>0</v>
      </c>
      <c r="I635" s="859">
        <f>EVENTUAL!I527</f>
        <v>0</v>
      </c>
      <c r="J635" s="859">
        <f>EVENTUAL!J527</f>
        <v>329</v>
      </c>
      <c r="K635" s="859">
        <f>EVENTUAL!K527</f>
        <v>0</v>
      </c>
      <c r="L635" s="859">
        <f>EVENTUAL!L527</f>
        <v>0</v>
      </c>
      <c r="M635" s="859">
        <f>EVENTUAL!M527</f>
        <v>0</v>
      </c>
      <c r="N635" s="859">
        <f>EVENTUAL!N527</f>
        <v>4545</v>
      </c>
      <c r="O635" s="920"/>
      <c r="P635" s="920"/>
      <c r="Q635" s="964"/>
    </row>
    <row r="636" spans="1:17" ht="18.75" customHeight="1">
      <c r="A636" s="854">
        <v>293</v>
      </c>
      <c r="B636" s="855" t="s">
        <v>978</v>
      </c>
      <c r="C636" s="874" t="s">
        <v>1121</v>
      </c>
      <c r="D636" s="910" t="s">
        <v>542</v>
      </c>
      <c r="E636" s="875">
        <v>15</v>
      </c>
      <c r="F636" s="859">
        <f>EVENTUAL!F528</f>
        <v>3109</v>
      </c>
      <c r="G636" s="859">
        <f>EVENTUAL!G528</f>
        <v>0</v>
      </c>
      <c r="H636" s="859">
        <f>EVENTUAL!H528</f>
        <v>0</v>
      </c>
      <c r="I636" s="859">
        <f>EVENTUAL!I528</f>
        <v>0</v>
      </c>
      <c r="J636" s="859">
        <f>EVENTUAL!J528</f>
        <v>109</v>
      </c>
      <c r="K636" s="859">
        <f>EVENTUAL!K528</f>
        <v>0</v>
      </c>
      <c r="L636" s="859">
        <f>EVENTUAL!L528</f>
        <v>0</v>
      </c>
      <c r="M636" s="859">
        <f>EVENTUAL!M528</f>
        <v>0</v>
      </c>
      <c r="N636" s="859">
        <f>EVENTUAL!N528</f>
        <v>3000</v>
      </c>
      <c r="O636" s="920"/>
      <c r="P636" s="920"/>
      <c r="Q636" s="964"/>
    </row>
    <row r="637" spans="1:17" ht="18.75" customHeight="1">
      <c r="A637" s="860" t="s">
        <v>70</v>
      </c>
      <c r="B637" s="861"/>
      <c r="C637" s="862"/>
      <c r="D637" s="862"/>
      <c r="E637" s="863"/>
      <c r="F637" s="877">
        <f aca="true" t="shared" si="79" ref="F637:N637">SUM(F628:F636)</f>
        <v>44782</v>
      </c>
      <c r="G637" s="877">
        <f t="shared" si="79"/>
        <v>2000</v>
      </c>
      <c r="H637" s="877">
        <f t="shared" si="79"/>
        <v>0</v>
      </c>
      <c r="I637" s="877">
        <f t="shared" si="79"/>
        <v>0</v>
      </c>
      <c r="J637" s="877">
        <f t="shared" si="79"/>
        <v>4708</v>
      </c>
      <c r="K637" s="877">
        <f t="shared" si="79"/>
        <v>0</v>
      </c>
      <c r="L637" s="877">
        <f t="shared" si="79"/>
        <v>0</v>
      </c>
      <c r="M637" s="877">
        <f t="shared" si="79"/>
        <v>0.2</v>
      </c>
      <c r="N637" s="877">
        <f t="shared" si="79"/>
        <v>42073.8</v>
      </c>
      <c r="O637" s="922">
        <f>SUM(N628:N633)</f>
        <v>27528.8</v>
      </c>
      <c r="P637" s="922">
        <f>SUM(N634:N636)</f>
        <v>14545</v>
      </c>
      <c r="Q637" s="964"/>
    </row>
    <row r="638" spans="1:17" ht="18.75" customHeight="1">
      <c r="A638" s="849"/>
      <c r="B638" s="850"/>
      <c r="C638" s="851" t="s">
        <v>712</v>
      </c>
      <c r="D638" s="909"/>
      <c r="E638" s="852"/>
      <c r="F638" s="853"/>
      <c r="G638" s="853"/>
      <c r="H638" s="853"/>
      <c r="I638" s="853"/>
      <c r="J638" s="853"/>
      <c r="K638" s="853"/>
      <c r="L638" s="853"/>
      <c r="M638" s="853"/>
      <c r="N638" s="853"/>
      <c r="O638" s="920"/>
      <c r="P638" s="920"/>
      <c r="Q638" s="964"/>
    </row>
    <row r="639" spans="1:17" ht="18.75" customHeight="1">
      <c r="A639" s="854">
        <v>300004</v>
      </c>
      <c r="B639" s="896" t="s">
        <v>1292</v>
      </c>
      <c r="C639" s="883" t="s">
        <v>1119</v>
      </c>
      <c r="D639" s="910" t="s">
        <v>409</v>
      </c>
      <c r="E639" s="875">
        <v>15</v>
      </c>
      <c r="F639" s="859">
        <v>5662</v>
      </c>
      <c r="G639" s="859">
        <v>0</v>
      </c>
      <c r="H639" s="859">
        <v>0</v>
      </c>
      <c r="I639" s="859">
        <v>0</v>
      </c>
      <c r="J639" s="859">
        <v>662</v>
      </c>
      <c r="K639" s="859">
        <v>0</v>
      </c>
      <c r="L639" s="859">
        <v>0</v>
      </c>
      <c r="M639" s="859">
        <v>0</v>
      </c>
      <c r="N639" s="858">
        <f>F639+G639+H639+I639-J639+K639-L639-M639</f>
        <v>5000</v>
      </c>
      <c r="O639" s="920"/>
      <c r="P639" s="920"/>
      <c r="Q639" s="964"/>
    </row>
    <row r="640" spans="1:17" ht="18.75" customHeight="1">
      <c r="A640" s="854">
        <v>45</v>
      </c>
      <c r="B640" s="896" t="s">
        <v>1256</v>
      </c>
      <c r="C640" s="883" t="s">
        <v>1121</v>
      </c>
      <c r="D640" s="910" t="s">
        <v>1258</v>
      </c>
      <c r="E640" s="875">
        <v>15</v>
      </c>
      <c r="F640" s="859">
        <v>575</v>
      </c>
      <c r="G640" s="859">
        <v>0</v>
      </c>
      <c r="H640" s="859">
        <v>0</v>
      </c>
      <c r="I640" s="859">
        <v>0</v>
      </c>
      <c r="J640" s="859">
        <v>0</v>
      </c>
      <c r="K640" s="859">
        <v>175</v>
      </c>
      <c r="L640" s="859">
        <v>0</v>
      </c>
      <c r="M640" s="859">
        <v>0</v>
      </c>
      <c r="N640" s="858">
        <f>F640+G640+H640+I640-J640+K640-L640-M640</f>
        <v>750</v>
      </c>
      <c r="O640" s="920"/>
      <c r="P640" s="920"/>
      <c r="Q640" s="964"/>
    </row>
    <row r="641" spans="1:17" ht="18.75" customHeight="1">
      <c r="A641" s="854">
        <v>238</v>
      </c>
      <c r="B641" s="855" t="s">
        <v>797</v>
      </c>
      <c r="C641" s="874" t="s">
        <v>1121</v>
      </c>
      <c r="D641" s="910" t="s">
        <v>518</v>
      </c>
      <c r="E641" s="875">
        <v>15</v>
      </c>
      <c r="F641" s="859">
        <v>3109</v>
      </c>
      <c r="G641" s="859">
        <v>0</v>
      </c>
      <c r="H641" s="859">
        <v>0</v>
      </c>
      <c r="I641" s="859">
        <v>0</v>
      </c>
      <c r="J641" s="859">
        <v>109</v>
      </c>
      <c r="K641" s="859">
        <v>0</v>
      </c>
      <c r="L641" s="876">
        <v>0</v>
      </c>
      <c r="M641" s="859">
        <v>0</v>
      </c>
      <c r="N641" s="858">
        <f>F641+G641+H641+I641-J641+K641-L641-M641</f>
        <v>3000</v>
      </c>
      <c r="O641" s="920"/>
      <c r="P641" s="920"/>
      <c r="Q641" s="964"/>
    </row>
    <row r="642" spans="1:17" ht="18.75" customHeight="1">
      <c r="A642" s="854">
        <v>302</v>
      </c>
      <c r="B642" s="855" t="s">
        <v>1072</v>
      </c>
      <c r="C642" s="874" t="s">
        <v>1121</v>
      </c>
      <c r="D642" s="910" t="s">
        <v>518</v>
      </c>
      <c r="E642" s="875">
        <v>15</v>
      </c>
      <c r="F642" s="859">
        <v>3820</v>
      </c>
      <c r="G642" s="859">
        <v>0</v>
      </c>
      <c r="H642" s="859">
        <v>0</v>
      </c>
      <c r="I642" s="859">
        <v>0</v>
      </c>
      <c r="J642" s="859">
        <v>320</v>
      </c>
      <c r="K642" s="859">
        <v>0</v>
      </c>
      <c r="L642" s="876">
        <v>0</v>
      </c>
      <c r="M642" s="859">
        <v>0</v>
      </c>
      <c r="N642" s="858">
        <f>F642+G642+H642+I642-J642+K642-L642-M642</f>
        <v>3500</v>
      </c>
      <c r="O642" s="920"/>
      <c r="P642" s="920"/>
      <c r="Q642" s="964"/>
    </row>
    <row r="643" spans="1:17" ht="18.75" customHeight="1">
      <c r="A643" s="860" t="s">
        <v>70</v>
      </c>
      <c r="B643" s="861"/>
      <c r="C643" s="862"/>
      <c r="D643" s="862"/>
      <c r="E643" s="863"/>
      <c r="F643" s="877">
        <f>SUM(F639:F642)</f>
        <v>13166</v>
      </c>
      <c r="G643" s="877">
        <f aca="true" t="shared" si="80" ref="G643:N643">SUM(G639:G642)</f>
        <v>0</v>
      </c>
      <c r="H643" s="877">
        <f t="shared" si="80"/>
        <v>0</v>
      </c>
      <c r="I643" s="877">
        <f t="shared" si="80"/>
        <v>0</v>
      </c>
      <c r="J643" s="877">
        <f t="shared" si="80"/>
        <v>1091</v>
      </c>
      <c r="K643" s="877">
        <f t="shared" si="80"/>
        <v>175</v>
      </c>
      <c r="L643" s="877">
        <f t="shared" si="80"/>
        <v>0</v>
      </c>
      <c r="M643" s="877">
        <f t="shared" si="80"/>
        <v>0</v>
      </c>
      <c r="N643" s="877">
        <f t="shared" si="80"/>
        <v>12250</v>
      </c>
      <c r="O643" s="922">
        <f>SUM(N639)</f>
        <v>5000</v>
      </c>
      <c r="P643" s="922">
        <f>SUM(N640:N642)</f>
        <v>7250</v>
      </c>
      <c r="Q643" s="964"/>
    </row>
    <row r="644" spans="1:17" ht="18.75" customHeight="1">
      <c r="A644" s="849"/>
      <c r="B644" s="850"/>
      <c r="C644" s="851" t="s">
        <v>713</v>
      </c>
      <c r="D644" s="909"/>
      <c r="E644" s="852"/>
      <c r="F644" s="853"/>
      <c r="G644" s="853"/>
      <c r="H644" s="853"/>
      <c r="I644" s="853"/>
      <c r="J644" s="853"/>
      <c r="K644" s="853"/>
      <c r="L644" s="853"/>
      <c r="M644" s="853"/>
      <c r="N644" s="853"/>
      <c r="O644" s="920"/>
      <c r="P644" s="920"/>
      <c r="Q644" s="964"/>
    </row>
    <row r="645" spans="1:17" ht="18.75" customHeight="1">
      <c r="A645" s="854">
        <v>4000001</v>
      </c>
      <c r="B645" s="855" t="s">
        <v>925</v>
      </c>
      <c r="C645" s="883" t="s">
        <v>1119</v>
      </c>
      <c r="D645" s="874" t="s">
        <v>714</v>
      </c>
      <c r="E645" s="875">
        <v>15</v>
      </c>
      <c r="F645" s="859">
        <f>'BASE Y CONFIANZA'!F753</f>
        <v>6934</v>
      </c>
      <c r="G645" s="859">
        <f>'BASE Y CONFIANZA'!G753</f>
        <v>0</v>
      </c>
      <c r="H645" s="859">
        <f>'BASE Y CONFIANZA'!H753</f>
        <v>0</v>
      </c>
      <c r="I645" s="859">
        <f>'BASE Y CONFIANZA'!I753</f>
        <v>0</v>
      </c>
      <c r="J645" s="859">
        <f>'BASE Y CONFIANZA'!J753</f>
        <v>934</v>
      </c>
      <c r="K645" s="859">
        <f>'BASE Y CONFIANZA'!K753</f>
        <v>0</v>
      </c>
      <c r="L645" s="859">
        <f>'BASE Y CONFIANZA'!L753</f>
        <v>0</v>
      </c>
      <c r="M645" s="859">
        <f>'BASE Y CONFIANZA'!M753</f>
        <v>0</v>
      </c>
      <c r="N645" s="858">
        <f>F645+G645+H645+I645-J645+K645-L645-M645</f>
        <v>6000</v>
      </c>
      <c r="O645" s="920"/>
      <c r="P645" s="920"/>
      <c r="Q645" s="964"/>
    </row>
    <row r="646" spans="1:17" ht="18.75" customHeight="1">
      <c r="A646" s="854">
        <v>4010001</v>
      </c>
      <c r="B646" s="855" t="s">
        <v>715</v>
      </c>
      <c r="C646" s="883" t="s">
        <v>1119</v>
      </c>
      <c r="D646" s="874" t="s">
        <v>716</v>
      </c>
      <c r="E646" s="875">
        <v>15</v>
      </c>
      <c r="F646" s="859">
        <f>'BASE Y CONFIANZA'!F754</f>
        <v>5662</v>
      </c>
      <c r="G646" s="859">
        <f>'BASE Y CONFIANZA'!G754</f>
        <v>0</v>
      </c>
      <c r="H646" s="859">
        <f>'BASE Y CONFIANZA'!H754</f>
        <v>0</v>
      </c>
      <c r="I646" s="859">
        <f>'BASE Y CONFIANZA'!I754</f>
        <v>0</v>
      </c>
      <c r="J646" s="859">
        <f>'BASE Y CONFIANZA'!J754</f>
        <v>662</v>
      </c>
      <c r="K646" s="859">
        <f>'BASE Y CONFIANZA'!K754</f>
        <v>0</v>
      </c>
      <c r="L646" s="859">
        <f>'BASE Y CONFIANZA'!L754</f>
        <v>0</v>
      </c>
      <c r="M646" s="859">
        <v>0</v>
      </c>
      <c r="N646" s="858">
        <f>F646+G646+H646+I646-J646+K646-L646-M646</f>
        <v>5000</v>
      </c>
      <c r="O646" s="920"/>
      <c r="P646" s="920"/>
      <c r="Q646" s="964"/>
    </row>
    <row r="647" spans="1:17" ht="18.75" customHeight="1">
      <c r="A647" s="854">
        <v>314</v>
      </c>
      <c r="B647" s="855" t="s">
        <v>1137</v>
      </c>
      <c r="C647" s="883" t="s">
        <v>1121</v>
      </c>
      <c r="D647" s="874" t="s">
        <v>54</v>
      </c>
      <c r="E647" s="875">
        <v>15</v>
      </c>
      <c r="F647" s="859">
        <v>2205</v>
      </c>
      <c r="G647" s="859">
        <v>0</v>
      </c>
      <c r="H647" s="859">
        <v>0</v>
      </c>
      <c r="I647" s="859">
        <v>0</v>
      </c>
      <c r="J647" s="859">
        <v>0</v>
      </c>
      <c r="K647" s="859">
        <v>39</v>
      </c>
      <c r="L647" s="859">
        <v>0</v>
      </c>
      <c r="M647" s="859">
        <v>0</v>
      </c>
      <c r="N647" s="858">
        <f>F647+G647+H647+I647-J647+K647-L647-M647</f>
        <v>2244</v>
      </c>
      <c r="O647" s="920"/>
      <c r="P647" s="922">
        <f>N647</f>
        <v>2244</v>
      </c>
      <c r="Q647" s="964"/>
    </row>
    <row r="648" spans="1:17" ht="18.75" customHeight="1">
      <c r="A648" s="860" t="s">
        <v>70</v>
      </c>
      <c r="B648" s="861"/>
      <c r="C648" s="862"/>
      <c r="D648" s="862"/>
      <c r="E648" s="863"/>
      <c r="F648" s="877">
        <f>SUM(F645:F647)</f>
        <v>14801</v>
      </c>
      <c r="G648" s="877">
        <f aca="true" t="shared" si="81" ref="G648:N648">SUM(G645:G647)</f>
        <v>0</v>
      </c>
      <c r="H648" s="877">
        <f t="shared" si="81"/>
        <v>0</v>
      </c>
      <c r="I648" s="877">
        <f t="shared" si="81"/>
        <v>0</v>
      </c>
      <c r="J648" s="877">
        <f t="shared" si="81"/>
        <v>1596</v>
      </c>
      <c r="K648" s="877">
        <f t="shared" si="81"/>
        <v>39</v>
      </c>
      <c r="L648" s="877">
        <f t="shared" si="81"/>
        <v>0</v>
      </c>
      <c r="M648" s="877">
        <f t="shared" si="81"/>
        <v>0</v>
      </c>
      <c r="N648" s="877">
        <f t="shared" si="81"/>
        <v>13244</v>
      </c>
      <c r="O648" s="877">
        <f>SUM(N645:N646)</f>
        <v>11000</v>
      </c>
      <c r="P648" s="877">
        <f>SUM(P647:P647)</f>
        <v>2244</v>
      </c>
      <c r="Q648" s="964"/>
    </row>
    <row r="649" spans="1:17" ht="18.75" customHeight="1">
      <c r="A649" s="981"/>
      <c r="B649" s="855"/>
      <c r="C649" s="874"/>
      <c r="D649" s="874"/>
      <c r="E649" s="875"/>
      <c r="F649" s="982"/>
      <c r="G649" s="982"/>
      <c r="H649" s="982"/>
      <c r="I649" s="982"/>
      <c r="J649" s="982"/>
      <c r="K649" s="982"/>
      <c r="L649" s="982"/>
      <c r="M649" s="982"/>
      <c r="N649" s="982"/>
      <c r="O649" s="920"/>
      <c r="P649" s="920"/>
      <c r="Q649" s="964"/>
    </row>
    <row r="650" spans="1:17" ht="18.75" customHeight="1">
      <c r="A650" s="983" t="s">
        <v>549</v>
      </c>
      <c r="B650" s="959"/>
      <c r="C650" s="984"/>
      <c r="D650" s="984" t="s">
        <v>835</v>
      </c>
      <c r="E650" s="985"/>
      <c r="F650" s="984"/>
      <c r="G650" s="984"/>
      <c r="H650" s="984"/>
      <c r="I650" s="874"/>
      <c r="J650" s="986" t="s">
        <v>629</v>
      </c>
      <c r="K650" s="984"/>
      <c r="L650" s="987"/>
      <c r="M650" s="984"/>
      <c r="N650" s="984"/>
      <c r="O650" s="975"/>
      <c r="P650" s="975"/>
      <c r="Q650" s="964"/>
    </row>
    <row r="651" spans="1:17" ht="18.75" customHeight="1">
      <c r="A651" s="983"/>
      <c r="B651" s="959"/>
      <c r="C651" s="984"/>
      <c r="D651" s="984" t="s">
        <v>539</v>
      </c>
      <c r="E651" s="985"/>
      <c r="F651" s="984"/>
      <c r="G651" s="984"/>
      <c r="H651" s="984"/>
      <c r="I651" s="874"/>
      <c r="J651" s="986" t="s">
        <v>538</v>
      </c>
      <c r="K651" s="984"/>
      <c r="L651" s="984"/>
      <c r="M651" s="984"/>
      <c r="N651" s="984"/>
      <c r="O651" s="975"/>
      <c r="P651" s="975"/>
      <c r="Q651" s="964"/>
    </row>
    <row r="652" spans="1:17" ht="18.75" customHeight="1">
      <c r="A652" s="981"/>
      <c r="B652" s="855"/>
      <c r="C652" s="874"/>
      <c r="D652" s="874"/>
      <c r="E652" s="875"/>
      <c r="F652" s="982"/>
      <c r="G652" s="982"/>
      <c r="H652" s="982"/>
      <c r="I652" s="982"/>
      <c r="J652" s="982"/>
      <c r="K652" s="982"/>
      <c r="L652" s="982"/>
      <c r="M652" s="982"/>
      <c r="N652" s="982"/>
      <c r="O652" s="920"/>
      <c r="P652" s="920"/>
      <c r="Q652" s="964"/>
    </row>
    <row r="653" spans="1:17" ht="18.75" customHeight="1">
      <c r="A653" s="981"/>
      <c r="B653" s="855"/>
      <c r="C653" s="874"/>
      <c r="D653" s="874"/>
      <c r="E653" s="875"/>
      <c r="F653" s="982"/>
      <c r="G653" s="982"/>
      <c r="H653" s="982"/>
      <c r="I653" s="982"/>
      <c r="J653" s="982"/>
      <c r="K653" s="982"/>
      <c r="L653" s="982"/>
      <c r="M653" s="982"/>
      <c r="N653" s="982"/>
      <c r="O653" s="920"/>
      <c r="P653" s="920"/>
      <c r="Q653" s="964"/>
    </row>
    <row r="654" spans="1:17" ht="18.75" customHeight="1">
      <c r="A654" s="988"/>
      <c r="B654" s="989" t="s">
        <v>35</v>
      </c>
      <c r="C654" s="990"/>
      <c r="D654" s="991"/>
      <c r="E654" s="992"/>
      <c r="F654" s="976">
        <f aca="true" t="shared" si="82" ref="F654:N654">F16+F44+F47+F56+F67+F78+F87+F93+F97+F103+F110+F114+F119+F125+F128+F131+F135+F138+F145+F150+F157+F164+F171+F174+F181+F192+F195+F203+F207+F222+F230+F236+F246+F250+F254+F257+F262+F317+F322+F331+F334+F351+F362+F366+F369+F373+F377+F380+F387+F449+F468+F480+F500+F512+F530+F536+F540+F543+F552+F575+F581+F584+F591+F595+F598+F605+F609+F612+F626+F637+F643+F648</f>
        <v>1829927</v>
      </c>
      <c r="G654" s="976">
        <f t="shared" si="82"/>
        <v>48100</v>
      </c>
      <c r="H654" s="976">
        <f t="shared" si="82"/>
        <v>21300</v>
      </c>
      <c r="I654" s="976">
        <f t="shared" si="82"/>
        <v>15994</v>
      </c>
      <c r="J654" s="976">
        <f t="shared" si="82"/>
        <v>152359</v>
      </c>
      <c r="K654" s="976">
        <f t="shared" si="82"/>
        <v>12348</v>
      </c>
      <c r="L654" s="976">
        <f t="shared" si="82"/>
        <v>24350</v>
      </c>
      <c r="M654" s="976">
        <f t="shared" si="82"/>
        <v>1.4</v>
      </c>
      <c r="N654" s="976">
        <f t="shared" si="82"/>
        <v>1752429.6</v>
      </c>
      <c r="O654" s="976">
        <f>O16+O44+O47+O56+O67+O78+O87+O93+O97+O103+O110+O114+O119+O125+O128+O131+O135+O138+O145+O150+O157+O164+O171+O174+O181+O192+O195+O203+O207+O222+O230+O236+O246+O250+O254+O257+O262+O317+O322+O331+O334+O351+O362+O366+O369+O373+O377+O380+O387+O449+O468+O530+O536+O540+O480+O500+O512+O543+O552+O575+O581+O584+O591+O595+O598+O605+O609+O612++O626+O637+O643+O648</f>
        <v>1141815.6</v>
      </c>
      <c r="P654" s="976">
        <f>P16+P44+P47+P56+P67+P78+P87+P93+P97+P103+P110+P114+P119+P125+P128+P131+P135+P138+P145+P150+P157+P164+P171+P174+P181+P192+P195+P203+P207+P222+P230+P236+P246+P250+P254+P257+P262+P317+P322+P331+P334+P351+P362+P366+P369+P373+P377+P380+P387+P449+P468+P530+P536+P540+P480+P500+P512+P543+P552+P575+P581+P584+P591+P595+P598+P605+P609+P612++P626+P637+P643+P648</f>
        <v>570063</v>
      </c>
      <c r="Q654" s="976">
        <f>Q16+Q44+Q47+Q56+Q67+Q78+Q87+Q93+Q97+Q103+Q110+Q114+Q119+Q125+Q128+Q131+Q135+Q138+Q145+Q150+Q157+Q164+Q171+Q174+Q181+Q192+Q195+Q203+Q207+Q222+Q230+Q236+Q246+Q250+Q254+Q257+Q262+Q317+Q322+Q331+Q334+Q351+Q362+Q366+Q369+Q373+Q377+Q380+Q387+Q449+Q468+Q530+Q536+Q540+Q480+Q500+Q512+Q543+Q552+Q575+Q581+Q584+Q591+Q595+Q598+Q605+Q609+Q612++Q626+Q637+Q643+Q648</f>
        <v>40551</v>
      </c>
    </row>
    <row r="655" spans="1:17" ht="18.75" customHeight="1">
      <c r="A655" s="854"/>
      <c r="B655" s="855"/>
      <c r="C655" s="874"/>
      <c r="D655" s="874"/>
      <c r="E655" s="875"/>
      <c r="F655" s="859"/>
      <c r="G655" s="859"/>
      <c r="H655" s="859"/>
      <c r="I655" s="859"/>
      <c r="J655" s="859"/>
      <c r="K655" s="859"/>
      <c r="L655" s="859"/>
      <c r="M655" s="859"/>
      <c r="N655" s="859"/>
      <c r="O655" s="1047"/>
      <c r="P655" s="1047"/>
      <c r="Q655" s="964"/>
    </row>
    <row r="656" spans="1:17" ht="18.75" customHeight="1">
      <c r="A656" s="854"/>
      <c r="B656" s="855"/>
      <c r="C656" s="874"/>
      <c r="D656" s="874"/>
      <c r="E656" s="875"/>
      <c r="F656" s="859"/>
      <c r="G656" s="859"/>
      <c r="H656" s="859"/>
      <c r="I656" s="859"/>
      <c r="J656" s="859"/>
      <c r="K656" s="859"/>
      <c r="L656" s="859"/>
      <c r="M656" s="859"/>
      <c r="N656" s="859"/>
      <c r="O656" s="920"/>
      <c r="P656" s="920"/>
      <c r="Q656" s="964"/>
    </row>
    <row r="657" ht="18.75" customHeight="1"/>
    <row r="658" spans="15:16" ht="18.75" customHeight="1">
      <c r="O658" s="1007">
        <f>O654+P654+Q654</f>
        <v>1752429.6</v>
      </c>
      <c r="P658" s="918" t="s">
        <v>1209</v>
      </c>
    </row>
    <row r="659" spans="15:16" ht="18.75" customHeight="1">
      <c r="O659" s="1008">
        <f>N654</f>
        <v>1752429.6</v>
      </c>
      <c r="P659" s="918" t="s">
        <v>503</v>
      </c>
    </row>
    <row r="660" spans="15:16" ht="18.75" customHeight="1">
      <c r="O660" s="1007">
        <f>O658-O659</f>
        <v>0</v>
      </c>
      <c r="P660" s="918" t="s">
        <v>1175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2015-03-13T23:23:17Z</cp:lastPrinted>
  <dcterms:created xsi:type="dcterms:W3CDTF">2008-01-30T23:11:11Z</dcterms:created>
  <dcterms:modified xsi:type="dcterms:W3CDTF">2015-09-14T17:20:15Z</dcterms:modified>
  <cp:category/>
  <cp:version/>
  <cp:contentType/>
  <cp:contentStatus/>
</cp:coreProperties>
</file>