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ot ijas nuevo\8V\8Vi\Estados Financieros 2017\Información Programática\Indicadores de Resultados\"/>
    </mc:Choice>
  </mc:AlternateContent>
  <bookViews>
    <workbookView xWindow="0" yWindow="0" windowWidth="24000" windowHeight="11025" activeTab="3"/>
  </bookViews>
  <sheets>
    <sheet name="1er trimestre 2017" sheetId="1" r:id="rId1"/>
    <sheet name="2do trimestre" sheetId="4" r:id="rId2"/>
    <sheet name="3er Trimestre " sheetId="3" r:id="rId3"/>
    <sheet name="4to Trimestre" sheetId="5"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_123Graph_DGráfico2" localSheetId="2" hidden="1">'[1]011'!#REF!</definedName>
    <definedName name="__123Graph_DGráfico2" hidden="1">'[1]011'!#REF!</definedName>
    <definedName name="_Fill" localSheetId="2" hidden="1">#REF!</definedName>
    <definedName name="_Fill" hidden="1">#REF!</definedName>
    <definedName name="a" localSheetId="2"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a"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_xlnm.Print_Area" localSheetId="2">'3er Trimestre '!$B$1:$AU$19</definedName>
    <definedName name="b" localSheetId="2"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b"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_xlnm.Database" localSheetId="2">#REF!</definedName>
    <definedName name="_xlnm.Database">#REF!</definedName>
    <definedName name="cata">'[2]CATALOGO 2003'!$A$1:$C$244</definedName>
    <definedName name="CATA_CG_X_PG" localSheetId="2">#REF!</definedName>
    <definedName name="CATA_CG_X_PG">#REF!</definedName>
    <definedName name="cata_cg_x_pg_08" localSheetId="2">#REF!</definedName>
    <definedName name="cata_cg_x_pg_08">#REF!</definedName>
    <definedName name="CATA_PRESUP_2009">'[3]CATALOGO PG X EJE GOB'!$A$7:$D$29</definedName>
    <definedName name="cata_x" localSheetId="2">#REF!</definedName>
    <definedName name="cata_x">#REF!</definedName>
    <definedName name="CATA_XX" localSheetId="2">#REF!</definedName>
    <definedName name="CATA_XX">#REF!</definedName>
    <definedName name="CATA2004" localSheetId="2">#REF!</definedName>
    <definedName name="CATA2004">#REF!</definedName>
    <definedName name="CATALOGO">'[2]CATALOGO 2003'!$A$1:$C$244</definedName>
    <definedName name="dd" localSheetId="2"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dd"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estruc">'[4]ESTR.FINANZAS 1999'!$A$15:$I$153</definedName>
    <definedName name="HOJA" localSheetId="2"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HOJA"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hOJA1" localSheetId="2"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hOJA1"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m" localSheetId="2"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m"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MEXICO" localSheetId="2">#REF!</definedName>
    <definedName name="MEXICO">#REF!</definedName>
    <definedName name="MEXICO_NUEVO_X" localSheetId="2">#REF!</definedName>
    <definedName name="MEXICO_NUEVO_X">#REF!</definedName>
    <definedName name="NUEVO_CATA" localSheetId="2">#REF!</definedName>
    <definedName name="NUEVO_CATA">#REF!</definedName>
    <definedName name="NVO_CATA" localSheetId="2">#REF!</definedName>
    <definedName name="NVO_CATA">#REF!</definedName>
    <definedName name="ñ" localSheetId="2">#REF!</definedName>
    <definedName name="ñ">#REF!</definedName>
    <definedName name="part">[5]CLASIFIC!$C$4:$D$267</definedName>
    <definedName name="PART00">'[6]nuevas part'!$C$1:$D$264</definedName>
    <definedName name="po" localSheetId="2">#REF!</definedName>
    <definedName name="po">#REF!</definedName>
    <definedName name="PRESU_XX" localSheetId="2">#REF!</definedName>
    <definedName name="PRESU_XX">#REF!</definedName>
    <definedName name="PRESUP_2008">'[7]Presup x CG Y PG '!$A$7:$D$46</definedName>
    <definedName name="PRESUP_X_PG_2006">'[8]Presup x CG Y PG '!$A$7:$D$46</definedName>
    <definedName name="PRESUP_X_PG_2007">'[9]Presup x CG Y PG '!$A$7:$D$46</definedName>
    <definedName name="PRESUPXCGYPG" localSheetId="2">#REF!</definedName>
    <definedName name="PRESUPXCGYPG">#REF!</definedName>
    <definedName name="prog">[10]programa!$A$8:$B$270</definedName>
    <definedName name="proy">[10]proyecto!$A$11:$B$47</definedName>
    <definedName name="RES">[11]UR!$A$9:$C$47</definedName>
    <definedName name="s" localSheetId="2"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s"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SF">'[12]SF-01'!$F$18:$K$168</definedName>
    <definedName name="ur">[10]ur!$A$8:$F$33</definedName>
    <definedName name="wrn.Ana._.Comp._.del._.Ej._.del._.Presup." localSheetId="2" hidden="1">{"&gt;ADMON ANA 1",#N/A,TRUE,"ADMINISTRACION";"&gt;ADMON ANA 2",#N/A,TRUE,"ADMINISTRACION";"&gt;ADMON ANA 3",#N/A,TRUE,"ADMINISTRACION"}</definedName>
    <definedName name="wrn.Ana._.Comp._.del._.Ej._.del._.Presup." hidden="1">{"&gt;ADMON ANA 1",#N/A,TRUE,"ADMINISTRACION";"&gt;ADMON ANA 2",#N/A,TRUE,"ADMINISTRACION";"&gt;ADMON ANA 3",#N/A,TRUE,"ADMINISTRACION"}</definedName>
    <definedName name="wrn.Comp._.del._.Ej._.del._.Presup." localSheetId="2" hidden="1">{"&gt;ADMON 1",#N/A,TRUE,"ADMINISTRACION";"&gt;ADMON 2",#N/A,TRUE,"ADMINISTRACION";"&gt;ADMON 3",#N/A,TRUE,"ADMINISTRACION"}</definedName>
    <definedName name="wrn.Comp._.del._.Ej._.del._.Presup." hidden="1">{"&gt;ADMON 1",#N/A,TRUE,"ADMINISTRACION";"&gt;ADMON 2",#N/A,TRUE,"ADMINISTRACION";"&gt;ADMON 3",#N/A,TRUE,"ADMINISTRACION"}</definedName>
    <definedName name="wrn.Comp_Ej_Presup_IJAS." localSheetId="2"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wrn.Comp_Ej_Presup_IJAS."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wrn.PRESUPUESTO._.2003." localSheetId="2"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wrn.PRESUPUESTO._.2003." hidden="1">{#N/A,#N/A,TRUE,"CONS IJAS (sumario)";#N/A,#N/A,TRUE,"CONS IJAS (detalle)";#N/A,#N/A,TRUE,"CONS OFNAS GRALES (sumario)";#N/A,#N/A,TRUE,"CONS OFNAS GRALES (detalle)";#N/A,#N/A,TRUE,"ADMINISTRACION";#N/A,#N/A,TRUE,"DEPOSITOS DE VEHICS";#N/A,#N/A,TRUE,"GERENCIA ASISTENCIAL";#N/A,#N/A,TRUE,"CONS DEPCIAS DIRECTAS (sumario)";#N/A,#N/A,TRUE,"CONS DEPCIAS DIRECTAS (detalle)";#N/A,#N/A,TRUE,"GERENCIA DEP DIRECTAS";#N/A,#N/A,TRUE,"ASILO CLUB LEONES";#N/A,#N/A,TRUE,"ASILO LEONIDAS K DEMOS";#N/A,#N/A,TRUE,"CTOS CAPACITACION";#N/A,#N/A,TRUE,"CTO TERAPIAS ESPECIALES";#N/A,#N/A,TRUE,"SALAS VELACION";#N/A,#N/A,TRUE,"U. A. P. I."}</definedName>
    <definedName name="X" localSheetId="2">#REF!</definedName>
    <definedName name="X">#REF!</definedName>
    <definedName name="Z" localSheetId="2"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 name="Z" hidden="1">{#N/A,#N/A,TRUE,"CONSOLIDADO IJAS";#N/A,#N/A,TRUE,"CONSOLIDADO OFICINAS GRALES";"&gt;ADMON 1",#N/A,TRUE,"ADMINISTRACION";"&gt;ADMON 2",#N/A,TRUE,"ADMINISTRACION";"&gt;DEP VEH 1",#N/A,TRUE,"DEPOSITOS DE VEHICULOS";"&gt;DEP VEH 2",#N/A,TRUE,"DEPOSITOS DE VEHICULOS";"&gt;GCIA ASIST 1",#N/A,TRUE,"GERENCIA ASISTENCIAL";"&gt;GCIA ASIST 2",#N/A,TRUE,"GERENCIA ASISTENCIAL";"&gt;GCIA ASIST 3",#N/A,TRUE,"GERENCIA ASISTENCIAL";"¤&gt;&gt;CONS DEP 1",#N/A,TRUE,"CONSOLIDADO DEPENDENCIAS-1";"¤&gt;&gt;CONS DEP 2",#N/A,TRUE,"CONSOLIDADO DEPENDENCIAS-2";"¤&gt;ACL 1",#N/A,TRUE,"ASILO CLUB DE LEONES";"¤&gt;ACL 2",#N/A,TRUE,"ASILO CLUB DE LEONES";"¤&gt;ALKD 1",#N/A,TRUE,"ASILO LEONIDAS K DEMOS";"¤&gt;ALKD 2",#N/A,TRUE,"ASILO LEONIDAS K DEMOS";"¤&gt;CC 1",#N/A,TRUE,"CENTROS DE CAPACITACION";"¤&gt;CC 2",#N/A,TRUE,"CENTROS DE CAPACITACION";"¤&gt;CTE 1",#N/A,TRUE,"CTO DE TERAPIAS ESPECIALES";"¤&gt;CTE 2",#N/A,TRUE,"CTO DE TERAPIAS ESPECIALES";"¤&gt;SV 1",#N/A,TRUE,"SALAS DE VELACION";"¤&gt;SV 2",#N/A,TRUE,"SALAS DE VELACION";"¤&gt;UAPI 1",#N/A,TRUE,"UNIDAD ASISTL PARA INDIGENTES";"¤&gt;UAPI 2",#N/A,TRUE,"UNIDAD ASISTL PARA INDIGENTES";"COMPVO AREAS Y DEP 1",#N/A,TRUE,"COMPVO AREAS Y DEPCIAS-1"}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19" i="5" l="1"/>
  <c r="AU18" i="5"/>
  <c r="AT18" i="5"/>
  <c r="AS18" i="5"/>
  <c r="AR18" i="5"/>
  <c r="AQ18" i="5"/>
  <c r="AP18" i="5"/>
  <c r="AO18" i="5"/>
  <c r="AN18" i="5"/>
  <c r="AM18" i="5"/>
  <c r="AL18" i="5"/>
  <c r="AK18" i="5"/>
  <c r="AJ18" i="5"/>
  <c r="AI18" i="5"/>
  <c r="AY18" i="5" s="1"/>
  <c r="AU17" i="5"/>
  <c r="AT16" i="5"/>
  <c r="AS16" i="5"/>
  <c r="AR16" i="5"/>
  <c r="AQ16" i="5"/>
  <c r="AP16" i="5"/>
  <c r="AO16" i="5"/>
  <c r="AN16" i="5"/>
  <c r="AM16" i="5"/>
  <c r="AL16" i="5"/>
  <c r="AK16" i="5"/>
  <c r="AJ16" i="5"/>
  <c r="AY16" i="5" s="1"/>
  <c r="AI16" i="5"/>
  <c r="AU16" i="5" s="1"/>
  <c r="AN15" i="5"/>
  <c r="AU15" i="5" s="1"/>
  <c r="AU14" i="5" s="1"/>
  <c r="AM15" i="5"/>
  <c r="AL15" i="5"/>
  <c r="AT14" i="5"/>
  <c r="AS14" i="5"/>
  <c r="AR14" i="5"/>
  <c r="AQ14" i="5"/>
  <c r="AP14" i="5"/>
  <c r="AO14" i="5"/>
  <c r="AM14" i="5"/>
  <c r="AL14" i="5"/>
  <c r="AK14" i="5"/>
  <c r="AJ14" i="5"/>
  <c r="AI14" i="5"/>
  <c r="AU13" i="5"/>
  <c r="AU12" i="5"/>
  <c r="AT12" i="5"/>
  <c r="AT3" i="5" s="1"/>
  <c r="AT2" i="5" s="1"/>
  <c r="AS12" i="5"/>
  <c r="AR12" i="5"/>
  <c r="AQ12" i="5"/>
  <c r="AP12" i="5"/>
  <c r="AP3" i="5" s="1"/>
  <c r="AP2" i="5" s="1"/>
  <c r="AO12" i="5"/>
  <c r="AN12" i="5"/>
  <c r="AM12" i="5"/>
  <c r="AL12" i="5"/>
  <c r="AL3" i="5" s="1"/>
  <c r="AL2" i="5" s="1"/>
  <c r="AK12" i="5"/>
  <c r="AJ12" i="5"/>
  <c r="AI12" i="5"/>
  <c r="AY12" i="5" s="1"/>
  <c r="AT11" i="5"/>
  <c r="AS11" i="5"/>
  <c r="AR11" i="5"/>
  <c r="AR10" i="5" s="1"/>
  <c r="AQ11" i="5"/>
  <c r="AQ10" i="5" s="1"/>
  <c r="AP11" i="5"/>
  <c r="AO11" i="5"/>
  <c r="AN11" i="5"/>
  <c r="AN10" i="5" s="1"/>
  <c r="AM11" i="5"/>
  <c r="AM10" i="5" s="1"/>
  <c r="AL11" i="5"/>
  <c r="AK11" i="5"/>
  <c r="AJ11" i="5"/>
  <c r="AJ10" i="5" s="1"/>
  <c r="AI11" i="5"/>
  <c r="AU11" i="5" s="1"/>
  <c r="AT10" i="5"/>
  <c r="AS10" i="5"/>
  <c r="AP10" i="5"/>
  <c r="AO10" i="5"/>
  <c r="AL10" i="5"/>
  <c r="AK10" i="5"/>
  <c r="AR7" i="5"/>
  <c r="AR4" i="5" s="1"/>
  <c r="AR3" i="5" s="1"/>
  <c r="AR2" i="5" s="1"/>
  <c r="AQ7" i="5"/>
  <c r="AP7" i="5"/>
  <c r="AO7" i="5"/>
  <c r="AN7" i="5"/>
  <c r="AU7" i="5" s="1"/>
  <c r="AM7" i="5"/>
  <c r="AL7" i="5"/>
  <c r="AU6" i="5"/>
  <c r="AU5" i="5"/>
  <c r="AU4" i="5" s="1"/>
  <c r="AT5" i="5"/>
  <c r="AP5" i="5"/>
  <c r="AO5" i="5"/>
  <c r="AO4" i="5" s="1"/>
  <c r="AO3" i="5" s="1"/>
  <c r="AO2" i="5" s="1"/>
  <c r="AT4" i="5"/>
  <c r="AS4" i="5"/>
  <c r="AQ4" i="5"/>
  <c r="AQ3" i="5" s="1"/>
  <c r="AQ2" i="5" s="1"/>
  <c r="AP4" i="5"/>
  <c r="AM4" i="5"/>
  <c r="AM3" i="5" s="1"/>
  <c r="AM2" i="5" s="1"/>
  <c r="AL4" i="5"/>
  <c r="AK4" i="5"/>
  <c r="AJ4" i="5"/>
  <c r="AI4" i="5"/>
  <c r="AW3" i="5"/>
  <c r="AS3" i="5"/>
  <c r="AS2" i="5" s="1"/>
  <c r="AK3" i="5"/>
  <c r="AK2" i="5" s="1"/>
  <c r="X3" i="5"/>
  <c r="X2" i="5" s="1"/>
  <c r="AJ3" i="5" l="1"/>
  <c r="AJ2" i="5" s="1"/>
  <c r="AY14" i="5"/>
  <c r="AN14" i="5"/>
  <c r="AI10" i="5"/>
  <c r="AN4" i="5"/>
  <c r="AN3" i="5" s="1"/>
  <c r="AN2" i="5" s="1"/>
  <c r="AT19" i="4"/>
  <c r="AT18" i="4"/>
  <c r="AS18" i="4"/>
  <c r="AR18" i="4"/>
  <c r="AQ18" i="4"/>
  <c r="AP18" i="4"/>
  <c r="AO18" i="4"/>
  <c r="AN18" i="4"/>
  <c r="AM18" i="4"/>
  <c r="AL18" i="4"/>
  <c r="AK18" i="4"/>
  <c r="AJ18" i="4"/>
  <c r="AI18" i="4"/>
  <c r="AX18" i="4" s="1"/>
  <c r="AH18" i="4"/>
  <c r="AT17" i="4"/>
  <c r="AS16" i="4"/>
  <c r="AR16" i="4"/>
  <c r="AQ16" i="4"/>
  <c r="AP16" i="4"/>
  <c r="AO16" i="4"/>
  <c r="AN16" i="4"/>
  <c r="AM16" i="4"/>
  <c r="AL16" i="4"/>
  <c r="AK16" i="4"/>
  <c r="AJ16" i="4"/>
  <c r="AI16" i="4"/>
  <c r="AH16" i="4"/>
  <c r="AX16" i="4" s="1"/>
  <c r="AM15" i="4"/>
  <c r="AM14" i="4" s="1"/>
  <c r="AL15" i="4"/>
  <c r="AK15" i="4"/>
  <c r="AK14" i="4" s="1"/>
  <c r="AS14" i="4"/>
  <c r="AR14" i="4"/>
  <c r="AQ14" i="4"/>
  <c r="AP14" i="4"/>
  <c r="AO14" i="4"/>
  <c r="AN14" i="4"/>
  <c r="AL14" i="4"/>
  <c r="AJ14" i="4"/>
  <c r="AI14" i="4"/>
  <c r="AH14" i="4"/>
  <c r="AX14" i="4" s="1"/>
  <c r="AT13" i="4"/>
  <c r="AT12" i="4"/>
  <c r="AS12" i="4"/>
  <c r="AS3" i="4" s="1"/>
  <c r="AS2" i="4" s="1"/>
  <c r="AR12" i="4"/>
  <c r="AQ12" i="4"/>
  <c r="AP12" i="4"/>
  <c r="AO12" i="4"/>
  <c r="AN12" i="4"/>
  <c r="AM12" i="4"/>
  <c r="AL12" i="4"/>
  <c r="AK12" i="4"/>
  <c r="AJ12" i="4"/>
  <c r="AI12" i="4"/>
  <c r="AX12" i="4" s="1"/>
  <c r="AH12" i="4"/>
  <c r="AS11" i="4"/>
  <c r="AR11" i="4"/>
  <c r="AQ11" i="4"/>
  <c r="AQ10" i="4" s="1"/>
  <c r="AP11" i="4"/>
  <c r="AP10" i="4" s="1"/>
  <c r="AO11" i="4"/>
  <c r="AN11" i="4"/>
  <c r="AM11" i="4"/>
  <c r="AM10" i="4" s="1"/>
  <c r="AL11" i="4"/>
  <c r="AL10" i="4" s="1"/>
  <c r="AK11" i="4"/>
  <c r="AJ11" i="4"/>
  <c r="AI11" i="4"/>
  <c r="AI10" i="4" s="1"/>
  <c r="AH11" i="4"/>
  <c r="AH10" i="4" s="1"/>
  <c r="AS10" i="4"/>
  <c r="AR10" i="4"/>
  <c r="AO10" i="4"/>
  <c r="AN10" i="4"/>
  <c r="AK10" i="4"/>
  <c r="AJ10" i="4"/>
  <c r="AQ7" i="4"/>
  <c r="AQ4" i="4" s="1"/>
  <c r="AQ3" i="4" s="1"/>
  <c r="AQ2" i="4" s="1"/>
  <c r="AP7" i="4"/>
  <c r="AO7" i="4"/>
  <c r="AN7" i="4"/>
  <c r="AM7" i="4"/>
  <c r="AM4" i="4" s="1"/>
  <c r="AM3" i="4" s="1"/>
  <c r="AM2" i="4" s="1"/>
  <c r="AL7" i="4"/>
  <c r="AK7" i="4"/>
  <c r="AK4" i="4" s="1"/>
  <c r="AK3" i="4" s="1"/>
  <c r="AK2" i="4" s="1"/>
  <c r="AT6" i="4"/>
  <c r="AT5" i="4"/>
  <c r="AS5" i="4"/>
  <c r="AO5" i="4"/>
  <c r="AO4" i="4" s="1"/>
  <c r="AO3" i="4" s="1"/>
  <c r="AO2" i="4" s="1"/>
  <c r="AN5" i="4"/>
  <c r="AS4" i="4"/>
  <c r="AR4" i="4"/>
  <c r="AP4" i="4"/>
  <c r="AP3" i="4" s="1"/>
  <c r="AP2" i="4" s="1"/>
  <c r="AN4" i="4"/>
  <c r="AL4" i="4"/>
  <c r="AL3" i="4" s="1"/>
  <c r="AL2" i="4" s="1"/>
  <c r="AJ4" i="4"/>
  <c r="AI4" i="4"/>
  <c r="AI3" i="4" s="1"/>
  <c r="AI2" i="4" s="1"/>
  <c r="AH4" i="4"/>
  <c r="AH3" i="4" s="1"/>
  <c r="AH2" i="4" s="1"/>
  <c r="AV3" i="4"/>
  <c r="AR3" i="4"/>
  <c r="AR2" i="4" s="1"/>
  <c r="AN3" i="4"/>
  <c r="AN2" i="4" s="1"/>
  <c r="AJ3" i="4"/>
  <c r="AJ2" i="4" s="1"/>
  <c r="W3" i="4"/>
  <c r="W2" i="4" s="1"/>
  <c r="AY10" i="5" l="1"/>
  <c r="AU10" i="5"/>
  <c r="AU3" i="5" s="1"/>
  <c r="AU2" i="5" s="1"/>
  <c r="AI3" i="5"/>
  <c r="AI2" i="5" s="1"/>
  <c r="AX10" i="4"/>
  <c r="AT10" i="4"/>
  <c r="AT4" i="4"/>
  <c r="AT11" i="4"/>
  <c r="AT7" i="4"/>
  <c r="AT15" i="4"/>
  <c r="AT14" i="4" s="1"/>
  <c r="AT16" i="4"/>
  <c r="X3" i="3"/>
  <c r="X2" i="3" s="1"/>
  <c r="AW3" i="3"/>
  <c r="AI4" i="3"/>
  <c r="AJ4" i="3"/>
  <c r="AJ3" i="3" s="1"/>
  <c r="AJ2" i="3" s="1"/>
  <c r="AK4" i="3"/>
  <c r="AM4" i="3"/>
  <c r="AO4" i="3"/>
  <c r="AQ4" i="3"/>
  <c r="AS4" i="3"/>
  <c r="AO5" i="3"/>
  <c r="AP5" i="3"/>
  <c r="AP4" i="3" s="1"/>
  <c r="AT5" i="3"/>
  <c r="AT4" i="3" s="1"/>
  <c r="AT3" i="3" s="1"/>
  <c r="AT2" i="3" s="1"/>
  <c r="AU5" i="3"/>
  <c r="AU6" i="3"/>
  <c r="AL7" i="3"/>
  <c r="AL4" i="3" s="1"/>
  <c r="AM7" i="3"/>
  <c r="AN7" i="3"/>
  <c r="AN4" i="3" s="1"/>
  <c r="AO7" i="3"/>
  <c r="AP7" i="3"/>
  <c r="AQ7" i="3"/>
  <c r="AR7" i="3"/>
  <c r="AR4" i="3" s="1"/>
  <c r="AI11" i="3"/>
  <c r="AI10" i="3" s="1"/>
  <c r="AJ11" i="3"/>
  <c r="AJ10" i="3" s="1"/>
  <c r="AK11" i="3"/>
  <c r="AK10" i="3" s="1"/>
  <c r="AL11" i="3"/>
  <c r="AL10" i="3" s="1"/>
  <c r="AM11" i="3"/>
  <c r="AM10" i="3" s="1"/>
  <c r="AN11" i="3"/>
  <c r="AN10" i="3" s="1"/>
  <c r="AO11" i="3"/>
  <c r="AO10" i="3" s="1"/>
  <c r="AP11" i="3"/>
  <c r="AP10" i="3" s="1"/>
  <c r="AQ11" i="3"/>
  <c r="AQ10" i="3" s="1"/>
  <c r="AR11" i="3"/>
  <c r="AR10" i="3" s="1"/>
  <c r="AS11" i="3"/>
  <c r="AS10" i="3" s="1"/>
  <c r="AT11" i="3"/>
  <c r="AT10" i="3" s="1"/>
  <c r="AU11" i="3"/>
  <c r="AI12" i="3"/>
  <c r="AJ12" i="3"/>
  <c r="AK12" i="3"/>
  <c r="AL12" i="3"/>
  <c r="AM12" i="3"/>
  <c r="AN12" i="3"/>
  <c r="AO12" i="3"/>
  <c r="AP12" i="3"/>
  <c r="AQ12" i="3"/>
  <c r="AR12" i="3"/>
  <c r="AS12" i="3"/>
  <c r="AT12" i="3"/>
  <c r="AY12" i="3"/>
  <c r="AU13" i="3"/>
  <c r="AU12" i="3" s="1"/>
  <c r="AI14" i="3"/>
  <c r="AJ14" i="3"/>
  <c r="AK14" i="3"/>
  <c r="AM14" i="3"/>
  <c r="AO14" i="3"/>
  <c r="AP14" i="3"/>
  <c r="AQ14" i="3"/>
  <c r="AR14" i="3"/>
  <c r="AS14" i="3"/>
  <c r="AT14" i="3"/>
  <c r="AL15" i="3"/>
  <c r="AL14" i="3" s="1"/>
  <c r="AM15" i="3"/>
  <c r="AN15" i="3"/>
  <c r="AN14" i="3" s="1"/>
  <c r="AI16" i="3"/>
  <c r="AY16" i="3" s="1"/>
  <c r="AJ16" i="3"/>
  <c r="AK16" i="3"/>
  <c r="AL16" i="3"/>
  <c r="AM16" i="3"/>
  <c r="AN16" i="3"/>
  <c r="AO16" i="3"/>
  <c r="AP16" i="3"/>
  <c r="AQ16" i="3"/>
  <c r="AR16" i="3"/>
  <c r="AS16" i="3"/>
  <c r="AT16" i="3"/>
  <c r="AU16" i="3"/>
  <c r="AU17" i="3"/>
  <c r="AI18" i="3"/>
  <c r="AJ18" i="3"/>
  <c r="AK18" i="3"/>
  <c r="AL18" i="3"/>
  <c r="AM18" i="3"/>
  <c r="AN18" i="3"/>
  <c r="AO18" i="3"/>
  <c r="AP18" i="3"/>
  <c r="AQ18" i="3"/>
  <c r="AR18" i="3"/>
  <c r="AS18" i="3"/>
  <c r="AT18" i="3"/>
  <c r="AY18" i="3"/>
  <c r="AU19" i="3"/>
  <c r="AU18" i="3" s="1"/>
  <c r="AT3" i="4" l="1"/>
  <c r="AT2" i="4" s="1"/>
  <c r="AY10" i="3"/>
  <c r="AU10" i="3"/>
  <c r="AQ3" i="3"/>
  <c r="AQ2" i="3" s="1"/>
  <c r="AM3" i="3"/>
  <c r="AM2" i="3" s="1"/>
  <c r="AY14" i="3"/>
  <c r="AR3" i="3"/>
  <c r="AR2" i="3" s="1"/>
  <c r="AN3" i="3"/>
  <c r="AN2" i="3" s="1"/>
  <c r="AL3" i="3"/>
  <c r="AL2" i="3" s="1"/>
  <c r="AP3" i="3"/>
  <c r="AP2" i="3" s="1"/>
  <c r="AS3" i="3"/>
  <c r="AS2" i="3" s="1"/>
  <c r="AO3" i="3"/>
  <c r="AO2" i="3" s="1"/>
  <c r="AK3" i="3"/>
  <c r="AK2" i="3" s="1"/>
  <c r="AI3" i="3"/>
  <c r="AI2" i="3" s="1"/>
  <c r="AU15" i="3"/>
  <c r="AU14" i="3" s="1"/>
  <c r="AU7" i="3"/>
  <c r="AU4" i="3" s="1"/>
  <c r="AU3" i="3" s="1"/>
  <c r="AU2" i="3" s="1"/>
</calcChain>
</file>

<file path=xl/sharedStrings.xml><?xml version="1.0" encoding="utf-8"?>
<sst xmlns="http://schemas.openxmlformats.org/spreadsheetml/2006/main" count="1171" uniqueCount="193">
  <si>
    <t>INSTITUTO JALISCIENSE DE ASISTENCIA SOCIAL</t>
  </si>
  <si>
    <t>AVANCE</t>
  </si>
  <si>
    <t>PP</t>
  </si>
  <si>
    <t>Nombre Proyecto o Proceso</t>
  </si>
  <si>
    <t>Nombre Meta</t>
  </si>
  <si>
    <t>Unidad de Medida</t>
  </si>
  <si>
    <t>Situación Inicial</t>
  </si>
  <si>
    <t>Alcance al Término</t>
  </si>
  <si>
    <t>Programado Anual</t>
  </si>
  <si>
    <t>Enero</t>
  </si>
  <si>
    <t>Febrero</t>
  </si>
  <si>
    <t>Marzo</t>
  </si>
  <si>
    <t>Abril</t>
  </si>
  <si>
    <t>Mayo</t>
  </si>
  <si>
    <t>Junio</t>
  </si>
  <si>
    <t>Julio</t>
  </si>
  <si>
    <t>Agosto</t>
  </si>
  <si>
    <t>Septiembre</t>
  </si>
  <si>
    <t>Octubre</t>
  </si>
  <si>
    <t>Noviembre</t>
  </si>
  <si>
    <t>Diciembre</t>
  </si>
  <si>
    <t>Avance Acumulado</t>
  </si>
  <si>
    <t>Observ.</t>
  </si>
  <si>
    <t>Dependencias Directas IJAS</t>
  </si>
  <si>
    <t>Instalaciones del Instituto mejoradas.</t>
  </si>
  <si>
    <t>Inmueble</t>
  </si>
  <si>
    <t>Instituto Jalisciense de Asistencia Social</t>
  </si>
  <si>
    <t>Adultos mayores I ALKD</t>
  </si>
  <si>
    <t>1.-Número de mujeres de la tercera edad atendidas en el Asilos</t>
  </si>
  <si>
    <t>Personas</t>
  </si>
  <si>
    <t>Atención integral a grupos vulnerables en situación de calle (UAPI)</t>
  </si>
  <si>
    <t>1.-Número de Personas atendidas integralmente intra y extra muros en la Unidad Asistencial Para Indigentes</t>
  </si>
  <si>
    <t>2.-Número de personas reintegradas a su circulo socio-familiar.</t>
  </si>
  <si>
    <t>Servicios</t>
  </si>
  <si>
    <t>Atención a personas con problemas psicológicos en áreas específicas (Centro de Terapias Especiales)</t>
  </si>
  <si>
    <t>1. Número de terapias otorgadas</t>
  </si>
  <si>
    <t>Recinto Funerario</t>
  </si>
  <si>
    <t>1. Número de servicios funerarios prestados</t>
  </si>
  <si>
    <t>Centros de Capacitación para el Trabajo (CCT)</t>
  </si>
  <si>
    <t>1. Número de personas capacitadas en los centros de capacitación para el trabajo</t>
  </si>
  <si>
    <t>Apoyos a Organismos de personas ciegas en el Estado de Jalisco</t>
  </si>
  <si>
    <t>1.- Número de personas ciegas apoyadas a través de los Organismos reconocidos</t>
  </si>
  <si>
    <t>2.- Número de Organismos de la sociedad civil apoyados.</t>
  </si>
  <si>
    <t>Asociaciones</t>
  </si>
  <si>
    <t>Apoyos a organismos de la sociedad civil, a través del Instituto Jalisciense de Asistencia Social</t>
  </si>
  <si>
    <t>1.- Número de niños atendidos por el Organismo de Nutrición Infantil.</t>
  </si>
  <si>
    <t>2.-Número de Niñas atendidos integralmente en la Casa Hogar del Buen pastor.</t>
  </si>
  <si>
    <t>No.</t>
  </si>
  <si>
    <t>INFORME DEL AVANCE  PROGRAMÁTICO AL MES DE MARZO 2017</t>
  </si>
  <si>
    <t>id_mir</t>
  </si>
  <si>
    <t>Clave_UP</t>
  </si>
  <si>
    <t>UP</t>
  </si>
  <si>
    <t>Clave_UR</t>
  </si>
  <si>
    <t>UR</t>
  </si>
  <si>
    <t>Clave_UEG</t>
  </si>
  <si>
    <t>UEG</t>
  </si>
  <si>
    <t>Clave_PP</t>
  </si>
  <si>
    <t>Clave_COMP</t>
  </si>
  <si>
    <t>COMP</t>
  </si>
  <si>
    <t>Nivel</t>
  </si>
  <si>
    <t>Resumen</t>
  </si>
  <si>
    <t>Medios</t>
  </si>
  <si>
    <t>Supuestos</t>
  </si>
  <si>
    <t>Fuente_inf</t>
  </si>
  <si>
    <t>Cobertura</t>
  </si>
  <si>
    <t>Id_indi</t>
  </si>
  <si>
    <t>Indicador</t>
  </si>
  <si>
    <t>Descripcion</t>
  </si>
  <si>
    <t>Formula</t>
  </si>
  <si>
    <t>Unidad_med</t>
  </si>
  <si>
    <t>Meta 2016</t>
  </si>
  <si>
    <t>Linea_base</t>
  </si>
  <si>
    <t>Tipo de Indicador</t>
  </si>
  <si>
    <t>Frec_med</t>
  </si>
  <si>
    <t>Sentido del Indicador</t>
  </si>
  <si>
    <t>LIR</t>
  </si>
  <si>
    <t>LSR</t>
  </si>
  <si>
    <t>LIA</t>
  </si>
  <si>
    <t>LSA</t>
  </si>
  <si>
    <t>LIV</t>
  </si>
  <si>
    <t>LSV</t>
  </si>
  <si>
    <t>Cumplimiento programado
(Anual) = Meta</t>
  </si>
  <si>
    <t>Observaciones 1</t>
  </si>
  <si>
    <t>Secretaría de Desarrollo e Integración Social</t>
  </si>
  <si>
    <t>Servicios de Asistencia Social a Grupos Vulnerables</t>
  </si>
  <si>
    <t/>
  </si>
  <si>
    <t>Fin</t>
  </si>
  <si>
    <t>Contribuir a mejorar los servicios asistenciales, en el Estado de Jalisco a traves de la  la promoción, coordinación, supervisión, capacitación, desarrollo y prestación de servicios que se ofrecen por las Instituciones de Asistencia Social Privada en el Estado de Jalisco y las Dependencias Directas del IJAS.</t>
  </si>
  <si>
    <t xml:space="preserve">Informes y expedientes internos del Instituto Jalisciense de Asistencia Social.  </t>
  </si>
  <si>
    <t xml:space="preserve">El Instituto Jalisciense de Asistencia Social coordina correctamente los esfuerzos de la sociedad civil organizada y sus Depedendencias Directas, a través de la supervisión de las actividades asistenciales que desarrollan. </t>
  </si>
  <si>
    <t xml:space="preserve">Bases de datos y documentación interna del Instituto Jalisciense de Asistencia Social. </t>
  </si>
  <si>
    <t>Estatal</t>
  </si>
  <si>
    <t>Apoyos otorgados a a Instituciones de Asistencia Social Privada y personas atendidas en las Dependencias Directas del IJAS</t>
  </si>
  <si>
    <t>Contribuir a mejorar los servicios asistenciales que prestan las Instituciones de Asistencia Social Privada en el Estado de Jalisco y las Dependencias Directas del IJAS, mediante actividades de promoción, coordinación, apoyos, supervisión, capacitación, desarrollo y prestación de servicios integrales directos.</t>
  </si>
  <si>
    <t>Número de apoyos otorgados a las IAP´s + Número de personas atendidas en las Dependencias Directas del IJAS</t>
  </si>
  <si>
    <t>Apoyo</t>
  </si>
  <si>
    <t>N</t>
  </si>
  <si>
    <t>Anual</t>
  </si>
  <si>
    <t>Ascendente</t>
  </si>
  <si>
    <t>Propósito</t>
  </si>
  <si>
    <t>Los sujetos de asistencia social en el Estado de Jalisco, reciben mejores servicios asistenciales, por parte de las IAP´s y Dependencias Directas del IJAS</t>
  </si>
  <si>
    <t>Expedientes individuales de las Instituciones de Asistencia Social Privada ubicados en la Gerencia Asistencial y en las Dependencias Directas del IJAS</t>
  </si>
  <si>
    <t>Se autorizan las erogaciones para la mejora en la prestación de servicios asistenciales en el Estado.</t>
  </si>
  <si>
    <t xml:space="preserve">Registros y reportes del Instituto Jalisciense de Asistencia Social. </t>
  </si>
  <si>
    <t>Los calidad de los servicios asistenciales en el Estado mejotran en función de los apoyoa directos a tráves de las Dependencias del IJAS y como consecuencia de los apoyos que se otorgan a la IAP´s, para su profesionalización</t>
  </si>
  <si>
    <t>Instituciones de Asistencia Social Privada en el Estado de Jalisco son apoyadas en sus necesidades.  Sujetos de asistencia social son atendidos en las Dependencias Directas del Instituto.</t>
  </si>
  <si>
    <t>Instituciones de Asistencia Social Privada apoyadas,  promovidas, coordinadas y supervisadas.</t>
  </si>
  <si>
    <t>Componente</t>
  </si>
  <si>
    <t>Instituciones de Asistencia Social Privada capacitadas, apoyadas,  promovidas, coordinadas y supervisadas.</t>
  </si>
  <si>
    <t xml:space="preserve">Expedientes individuales de las instituciones de asistencia social privada ubicados en la gerencia asistencial y portal de transparencia del IJAS </t>
  </si>
  <si>
    <t xml:space="preserve">Se autoriza el presupuesto para el otorgamiento de los apoyos a las instituciones de asistencia social privada reconocidas por el IJAS, de acuerdo a lo peticionado por la comisión asistencial de la junta de gobierno del IJAS.  Las Instituciones cumplen con los requisitos de elegibilidad establecidos para el otorgamiento de los apoyos </t>
  </si>
  <si>
    <t>Instituciones de asistencia social privada reconocidas por el IJAS apoyadas, con relación al universo total de instituciones reconocidas ante el IJAS</t>
  </si>
  <si>
    <t>(Instituciones de asistencia social privada reconocidas por el IJAS apoyadas/universo total de Instituciones de Asistencia Social Privada reconocidas por el IJAS)*100</t>
  </si>
  <si>
    <t>Actividad</t>
  </si>
  <si>
    <t>Realización de cursos, talleres, diplomados para la profesionalziación de los servicios asistenciales que prestan las Instituciones de Asistencia Social Privada.</t>
  </si>
  <si>
    <t xml:space="preserve">Expedientes electrónicos y documentales </t>
  </si>
  <si>
    <t>Se autoriza el presupuesto para la profesionalización de las Instituciones de Asistencia Social Privada reconocidas por el IJAS. Las Instituciones cumplen con los requisitos de elegibilidad establecidos para el otorgamiento de los capacitación.</t>
  </si>
  <si>
    <t xml:space="preserve">Expedientes internos </t>
  </si>
  <si>
    <t>Asociaciones capacitadas para su profesionalización.</t>
  </si>
  <si>
    <t>Aplicación de recursos a las Asociaciones Civiles con insumos para que puedan desarrollar su trabajo de manera eficaz y eficiente</t>
  </si>
  <si>
    <t>Asociación capacitada para su profesionalización X + Asociación capacitada para su profesionalización Y</t>
  </si>
  <si>
    <t>Asociación</t>
  </si>
  <si>
    <t>Gestión de apoyos en efectivo y especie para las Instituciones de Asistencia Social Privada.</t>
  </si>
  <si>
    <t>Transferencias, cheques y comprobantes  expedidos a las Instituciones de Asistencia Social Privada.</t>
  </si>
  <si>
    <t>Número de Instituciones de Asistencia Social Privada apoyadas con recursos económicos.</t>
  </si>
  <si>
    <t>Apoyos para proyectos y canalización de donativos en efectivo y especie a Instituciones de Asistencia Social Privada</t>
  </si>
  <si>
    <t>Asociación apoyada con recursos financieros para el desarrollo de sus actividades X + Asociación apoyada con recursos financieros para el desarrollo de sus actividades Y</t>
  </si>
  <si>
    <t>Asesorías integrales en mataría legal, administrativa, contable, fiscal, entre otras, a Instituciones de Asistencia Social Privada.</t>
  </si>
  <si>
    <t>Las Instituciones de Asistencia Social Privada son asesoradas por personal del IJAS</t>
  </si>
  <si>
    <t>Aseosrias integrales a Instituciones de Asistencia Social Privada</t>
  </si>
  <si>
    <t>Asesorías integrales en materia legal, administrativa, contable, fiscal, entre otras, a Instituciones de Asistencia Social Privada</t>
  </si>
  <si>
    <t xml:space="preserve">Asociación asesorada para el cumplimiento de su objeto social </t>
  </si>
  <si>
    <t>Apoyos</t>
  </si>
  <si>
    <t>ACUMULADO</t>
  </si>
  <si>
    <t>Servicios a personas en estado de vulnerabilidad económica prestados.</t>
  </si>
  <si>
    <t xml:space="preserve">Contratos de servicios funerarios y certificados de capacitación emitidos por la SEJ. </t>
  </si>
  <si>
    <t>El servicio funerario se presta con calidad y calidez lo que permite la recomendación de los servicios del IJAS.</t>
  </si>
  <si>
    <t>Apoyos asistenciales de salas de velación y centros de capacitación para el trabajo</t>
  </si>
  <si>
    <t>Personas atendidas en salas de velación y centros de capacitación del IJAS</t>
  </si>
  <si>
    <t>Servicios funerales proporcionados</t>
  </si>
  <si>
    <t>SALAS</t>
  </si>
  <si>
    <t>Prestación de servicios funerarios.</t>
  </si>
  <si>
    <t xml:space="preserve">Reporte de avance de gestión </t>
  </si>
  <si>
    <t xml:space="preserve">La oferta de servicios se realiza con personal capacitado para el desarrollo de sus actividades. </t>
  </si>
  <si>
    <t>PROMEDIO</t>
  </si>
  <si>
    <t>Servicios integrales a personas en situación de calle prestados.</t>
  </si>
  <si>
    <t xml:space="preserve">Expedientes de caso por persona atendida, oficios de derivación de autoridades, reportes ciudadanos. </t>
  </si>
  <si>
    <t xml:space="preserve">El servicio funerario se presta con calidad y calidez lo que permite la recomendación de los servicios del IJAS.  La inscripción de alumnos se mantiene constante </t>
  </si>
  <si>
    <t xml:space="preserve">Expedientes de caso por persona atendida </t>
  </si>
  <si>
    <t>Personas en situación de calle atendidas integralmente en Unidad Asistencial para Indigentes</t>
  </si>
  <si>
    <t>Número  de Personas en situación de calle atendidas integralmente en Unidad Asistencial para Indigentes</t>
  </si>
  <si>
    <t>Personas en situación de calle atendidas integralmente en la UAPI</t>
  </si>
  <si>
    <t>La población permanece permanente en el transcurso del ejercicio, con picos de atención en periodo de lluvia y frio, incrementandose hasta 300 personas</t>
  </si>
  <si>
    <t>UAPI</t>
  </si>
  <si>
    <t>Seguimiento al desarrollo de capacidades de autocuidado de los usuarios de la Unidad Asistencial Para Indigentes.</t>
  </si>
  <si>
    <t xml:space="preserve">Expediente único registro de escala de Barthel </t>
  </si>
  <si>
    <t xml:space="preserve">El Instituto Jalisciense de Migrantes cuenta con los vínculos institucionales necesarios y suficientes que le permiten articular mejor su estrategia de atención a migrantes en tránsito.                                                          Las OSC´s que atienden a migrantes y los académicos expertos participan en la generación del protocolo. </t>
  </si>
  <si>
    <t>Servicios integrales a personas de la tercera edad en situación de vulnerabilidad en el asilo Leónidas K. Demos prestados</t>
  </si>
  <si>
    <t xml:space="preserve">Servicios integrales a personas de la tercera edad en situación de vulnerabilidad en el Asilo Leónidas K. Demos prestados </t>
  </si>
  <si>
    <t xml:space="preserve">Expedientes de caso por persona atendida. </t>
  </si>
  <si>
    <t xml:space="preserve">El requerimiento de servicios para personas de la tercera edad se mantiene. </t>
  </si>
  <si>
    <t>Personas de tercera edad en situación de vulnerabilidad apoyadas Asilo Leónidas K. Demos</t>
  </si>
  <si>
    <t>Numero de Personas de tercera edad en situación de vulnerabilidad apoyadas con servicios asistenciales integrales en Asilo Leónidas K. Demos</t>
  </si>
  <si>
    <t>Personas de la tercera edad en situación de vulnerabilidad atendidas en Asilo Leónidas K. Demos</t>
  </si>
  <si>
    <t>La población permanece permanente en el transcurso del ejercicio</t>
  </si>
  <si>
    <t>ALKD</t>
  </si>
  <si>
    <t>Atención integral a personas de la tercera edad, que incluye alimentación, cuidados medico-geriátricos, recreación, cuidados especiales, entre otras actividades.</t>
  </si>
  <si>
    <t xml:space="preserve">Expedientes personales </t>
  </si>
  <si>
    <t xml:space="preserve">Personal capacitado para desarrollo de sus funciones </t>
  </si>
  <si>
    <t>Terapias a personas con discapacidad realizadas.</t>
  </si>
  <si>
    <t>Terapias a personas con problemas de desarrollo realizadas.</t>
  </si>
  <si>
    <t xml:space="preserve">Persiste el interés en que la persona en tratamiento mejore su calidad de vida. </t>
  </si>
  <si>
    <t>Terapias a personas con discapacidad realizadas en Centro de Terapias Especiales</t>
  </si>
  <si>
    <t>Numero de Terapias a personas con discapacidad realizadas en Centro de Terapias Especiales</t>
  </si>
  <si>
    <t>Terapias a personas con discapacidad realizadas en el Centro de Terapias Especiales</t>
  </si>
  <si>
    <t>Terapias</t>
  </si>
  <si>
    <t>CTE</t>
  </si>
  <si>
    <t>Prestación de Terapias individuales y/o grupales, que mejoran  la calidad de vida de las familias.</t>
  </si>
  <si>
    <t>Cursos y talleres de capacitación para el trabajo realizados.</t>
  </si>
  <si>
    <t>Expediente de alumnos inscritos</t>
  </si>
  <si>
    <t xml:space="preserve">  La inscripción de alumnos se mantiene constante </t>
  </si>
  <si>
    <t xml:space="preserve">Registro de alumnos </t>
  </si>
  <si>
    <t>Personas capacitadas en los Centros de Capacitación para el Trabajo</t>
  </si>
  <si>
    <t>Número de personas capacitadas en los Centros de Capacitación para el Trabajo</t>
  </si>
  <si>
    <t>Servicios de capacitación proporcionados</t>
  </si>
  <si>
    <t>Los alumnos son permanentes con periodo de inscripción anual y altas y bajas en el transcurso del periodo escolar</t>
  </si>
  <si>
    <t>CCT</t>
  </si>
  <si>
    <t>Capacitación para el trabajo a personas de escasos recursos para la mejora en su calidad de vida.</t>
  </si>
  <si>
    <t xml:space="preserve">Constancias de estudios expedidas con el aval de la SEJ </t>
  </si>
  <si>
    <t xml:space="preserve">El capacitado concluye sus estudios.  Personal capacitado con habilidades y capacidades suficientes para impartición de la catedra correspondiente </t>
  </si>
  <si>
    <t>NO</t>
  </si>
  <si>
    <t>SI</t>
  </si>
  <si>
    <t>¿ELIMINAR?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</si>
</sst>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sz val="20"/>
      <name val="Arial"/>
      <family val="2"/>
    </font>
    <font>
      <b/>
      <sz val="14"/>
      <name val="Arial"/>
      <family val="2"/>
    </font>
    <font>
      <b/>
      <sz val="12"/>
      <name val="Arial"/>
      <family val="2"/>
    </font>
    <font>
      <sz val="16"/>
      <name val="Arial"/>
      <family val="2"/>
    </font>
    <font>
      <b/>
      <sz val="12"/>
      <color indexed="10"/>
      <name val="Arial"/>
      <family val="2"/>
    </font>
    <font>
      <b/>
      <sz val="20"/>
      <name val="Arial"/>
      <family val="2"/>
    </font>
    <font>
      <b/>
      <sz val="9"/>
      <color indexed="9"/>
      <name val="Arial"/>
      <family val="2"/>
    </font>
    <font>
      <b/>
      <sz val="9"/>
      <name val="Arial"/>
      <family val="2"/>
    </font>
    <font>
      <b/>
      <sz val="8"/>
      <color indexed="9"/>
      <name val="Arial"/>
      <family val="2"/>
    </font>
    <font>
      <sz val="14"/>
      <name val="Arial"/>
      <family val="2"/>
    </font>
    <font>
      <u/>
      <sz val="11"/>
      <color theme="10"/>
      <name val="Calibri"/>
      <family val="2"/>
    </font>
    <font>
      <sz val="11"/>
      <name val="Calibri"/>
      <family val="2"/>
    </font>
    <font>
      <b/>
      <sz val="11"/>
      <color theme="0"/>
      <name val="Calibri"/>
      <family val="2"/>
      <scheme val="minor"/>
    </font>
    <font>
      <b/>
      <sz val="11"/>
      <color theme="1"/>
      <name val="Calibri"/>
      <family val="2"/>
      <scheme val="minor"/>
    </font>
    <font>
      <b/>
      <sz val="15"/>
      <color theme="0"/>
      <name val="Calibri"/>
      <family val="2"/>
      <scheme val="minor"/>
    </font>
    <font>
      <b/>
      <sz val="15"/>
      <color theme="1"/>
      <name val="Calibri"/>
      <family val="2"/>
      <scheme val="minor"/>
    </font>
    <font>
      <b/>
      <sz val="13"/>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56"/>
        <bgColor indexed="64"/>
      </patternFill>
    </fill>
    <fill>
      <patternFill patternType="solid">
        <fgColor rgb="FF002060"/>
        <bgColor indexed="64"/>
      </patternFill>
    </fill>
    <fill>
      <patternFill patternType="solid">
        <fgColor theme="0" tint="-0.499984740745262"/>
        <bgColor indexed="64"/>
      </patternFill>
    </fill>
    <fill>
      <patternFill patternType="solid">
        <fgColor rgb="FF0070C0"/>
        <bgColor indexed="64"/>
      </patternFill>
    </fill>
    <fill>
      <patternFill patternType="solid">
        <fgColor theme="0" tint="-0.14999847407452621"/>
        <bgColor indexed="64"/>
      </patternFill>
    </fill>
  </fills>
  <borders count="4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5"/>
      </left>
      <right/>
      <top style="thin">
        <color indexed="8"/>
      </top>
      <bottom/>
      <diagonal/>
    </border>
    <border>
      <left style="thin">
        <color indexed="65"/>
      </left>
      <right/>
      <top/>
      <bottom/>
      <diagonal/>
    </border>
    <border>
      <left style="thin">
        <color indexed="8"/>
      </left>
      <right style="thin">
        <color indexed="8"/>
      </right>
      <top/>
      <bottom/>
      <diagonal/>
    </border>
    <border>
      <left style="medium">
        <color indexed="64"/>
      </left>
      <right/>
      <top style="medium">
        <color indexed="64"/>
      </top>
      <bottom/>
      <diagonal/>
    </border>
    <border>
      <left style="thin">
        <color indexed="8"/>
      </left>
      <right/>
      <top style="medium">
        <color indexed="64"/>
      </top>
      <bottom style="medium">
        <color indexed="64"/>
      </bottom>
      <diagonal/>
    </border>
    <border>
      <left style="thin">
        <color indexed="8"/>
      </left>
      <right/>
      <top style="medium">
        <color indexed="64"/>
      </top>
      <bottom/>
      <diagonal/>
    </border>
    <border>
      <left style="thin">
        <color indexed="8"/>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1" fillId="0" borderId="0"/>
    <xf numFmtId="0" fontId="14" fillId="0" borderId="0" applyNumberFormat="0" applyFill="0" applyBorder="0" applyAlignment="0" applyProtection="0">
      <alignment vertical="top"/>
      <protection locked="0"/>
    </xf>
    <xf numFmtId="43" fontId="2" fillId="0" borderId="0" applyFont="0" applyFill="0" applyBorder="0" applyAlignment="0" applyProtection="0"/>
    <xf numFmtId="9" fontId="1" fillId="0" borderId="0" applyFont="0" applyFill="0" applyBorder="0" applyAlignment="0" applyProtection="0"/>
    <xf numFmtId="0" fontId="1" fillId="0" borderId="0"/>
  </cellStyleXfs>
  <cellXfs count="166">
    <xf numFmtId="0" fontId="0" fillId="0" borderId="0" xfId="0"/>
    <xf numFmtId="0" fontId="2" fillId="2" borderId="0" xfId="1" applyFont="1" applyFill="1" applyAlignment="1">
      <alignment vertical="center" wrapText="1"/>
    </xf>
    <xf numFmtId="0" fontId="2" fillId="2" borderId="0" xfId="1" applyFont="1" applyFill="1" applyAlignment="1">
      <alignment horizontal="center" vertical="center"/>
    </xf>
    <xf numFmtId="0" fontId="2" fillId="2" borderId="0" xfId="1" applyFont="1" applyFill="1" applyBorder="1" applyAlignment="1">
      <alignment horizontal="center" vertical="center"/>
    </xf>
    <xf numFmtId="0" fontId="3" fillId="2" borderId="0" xfId="1" applyFont="1" applyFill="1" applyBorder="1" applyAlignment="1">
      <alignment horizontal="center" vertical="center" wrapText="1"/>
    </xf>
    <xf numFmtId="0" fontId="4" fillId="2" borderId="0" xfId="1" applyFont="1" applyFill="1" applyAlignment="1"/>
    <xf numFmtId="0" fontId="5" fillId="2" borderId="0" xfId="1" applyFont="1" applyFill="1" applyAlignment="1">
      <alignment vertical="center" wrapText="1"/>
    </xf>
    <xf numFmtId="0" fontId="5" fillId="2" borderId="0" xfId="1" applyFont="1" applyFill="1" applyAlignment="1">
      <alignment horizontal="center" vertical="center"/>
    </xf>
    <xf numFmtId="0" fontId="5" fillId="2" borderId="0" xfId="1" applyFont="1" applyFill="1" applyBorder="1" applyAlignment="1">
      <alignment horizontal="center" vertical="center"/>
    </xf>
    <xf numFmtId="0" fontId="6" fillId="2" borderId="0" xfId="1" applyFont="1" applyFill="1" applyAlignment="1">
      <alignment horizontal="center" vertical="center"/>
    </xf>
    <xf numFmtId="0" fontId="5" fillId="2" borderId="0" xfId="1" applyFont="1" applyFill="1" applyAlignment="1">
      <alignment horizontal="right" vertical="center"/>
    </xf>
    <xf numFmtId="0" fontId="2" fillId="2" borderId="0" xfId="1" applyFont="1" applyFill="1" applyAlignment="1">
      <alignment vertical="center"/>
    </xf>
    <xf numFmtId="0" fontId="7" fillId="2" borderId="0" xfId="1" applyFont="1" applyFill="1" applyAlignment="1"/>
    <xf numFmtId="0" fontId="6" fillId="2" borderId="0" xfId="1" applyFont="1" applyFill="1" applyBorder="1" applyAlignment="1">
      <alignment horizontal="center" vertical="center"/>
    </xf>
    <xf numFmtId="0" fontId="6" fillId="2" borderId="0" xfId="1" applyFont="1" applyFill="1" applyAlignment="1">
      <alignment horizontal="right" vertical="center"/>
    </xf>
    <xf numFmtId="0" fontId="6" fillId="2" borderId="0" xfId="1" applyNumberFormat="1" applyFont="1" applyFill="1" applyAlignment="1">
      <alignment horizontal="right" vertical="center"/>
    </xf>
    <xf numFmtId="0" fontId="3" fillId="2" borderId="0" xfId="1" applyFont="1" applyFill="1" applyAlignment="1">
      <alignment horizontal="right" vertical="center" wrapText="1"/>
    </xf>
    <xf numFmtId="0" fontId="3" fillId="2" borderId="0" xfId="1" applyFont="1" applyFill="1" applyBorder="1" applyAlignment="1">
      <alignment vertical="center" wrapText="1"/>
    </xf>
    <xf numFmtId="10" fontId="3" fillId="2" borderId="0" xfId="1" applyNumberFormat="1" applyFont="1" applyFill="1" applyBorder="1" applyAlignment="1">
      <alignment horizontal="center" vertical="center" wrapText="1"/>
    </xf>
    <xf numFmtId="49" fontId="8" fillId="2" borderId="0" xfId="1" applyNumberFormat="1" applyFont="1" applyFill="1" applyAlignment="1">
      <alignment horizontal="right"/>
    </xf>
    <xf numFmtId="0" fontId="2" fillId="0" borderId="4" xfId="1" applyFont="1" applyBorder="1" applyAlignment="1">
      <alignment vertical="center" wrapText="1"/>
    </xf>
    <xf numFmtId="0" fontId="2" fillId="0" borderId="4" xfId="1" applyFont="1" applyBorder="1" applyAlignment="1">
      <alignment vertical="center"/>
    </xf>
    <xf numFmtId="0" fontId="2" fillId="0" borderId="5" xfId="1" applyFont="1" applyFill="1" applyBorder="1" applyAlignment="1">
      <alignment vertical="center"/>
    </xf>
    <xf numFmtId="0" fontId="2" fillId="3" borderId="4" xfId="1" applyFont="1" applyFill="1" applyBorder="1" applyAlignment="1">
      <alignment vertical="center"/>
    </xf>
    <xf numFmtId="0" fontId="2" fillId="0" borderId="5" xfId="1" applyFont="1" applyBorder="1" applyAlignment="1">
      <alignment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1" fillId="0" borderId="0" xfId="1"/>
    <xf numFmtId="0" fontId="10" fillId="4" borderId="7" xfId="1" applyFont="1" applyFill="1" applyBorder="1" applyAlignment="1">
      <alignment horizontal="center" vertical="center" wrapText="1"/>
    </xf>
    <xf numFmtId="0" fontId="10" fillId="4" borderId="1"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 fillId="0" borderId="0" xfId="1" applyFont="1" applyBorder="1" applyAlignment="1">
      <alignment vertical="center"/>
    </xf>
    <xf numFmtId="0" fontId="10" fillId="4" borderId="11" xfId="1" applyFont="1" applyFill="1" applyBorder="1" applyAlignment="1">
      <alignment horizontal="center" vertical="center" wrapText="1"/>
    </xf>
    <xf numFmtId="0" fontId="12" fillId="4" borderId="12" xfId="1" applyFont="1" applyFill="1" applyBorder="1" applyAlignment="1">
      <alignment horizontal="center" vertical="center" textRotation="90" wrapText="1"/>
    </xf>
    <xf numFmtId="0" fontId="9" fillId="0" borderId="13" xfId="1" applyFont="1" applyBorder="1" applyAlignment="1">
      <alignment horizontal="center" vertical="center"/>
    </xf>
    <xf numFmtId="0" fontId="13" fillId="0" borderId="14" xfId="1" applyFont="1" applyBorder="1" applyAlignment="1">
      <alignment vertical="center" wrapText="1"/>
    </xf>
    <xf numFmtId="0" fontId="15" fillId="3" borderId="15" xfId="2" applyFont="1" applyFill="1" applyBorder="1" applyAlignment="1" applyProtection="1">
      <alignment horizontal="justify" wrapText="1"/>
    </xf>
    <xf numFmtId="0" fontId="2" fillId="0" borderId="16" xfId="1" applyFont="1" applyBorder="1" applyAlignment="1">
      <alignment horizontal="center" vertical="center"/>
    </xf>
    <xf numFmtId="164" fontId="2" fillId="0" borderId="17" xfId="3" applyNumberFormat="1" applyFont="1" applyBorder="1" applyAlignment="1">
      <alignment horizontal="center" vertical="center"/>
    </xf>
    <xf numFmtId="164" fontId="2" fillId="0" borderId="18" xfId="3" applyNumberFormat="1" applyFont="1" applyBorder="1" applyAlignment="1">
      <alignment horizontal="center" vertical="center"/>
    </xf>
    <xf numFmtId="0" fontId="2" fillId="0" borderId="0" xfId="1" applyFont="1" applyFill="1" applyBorder="1" applyAlignment="1">
      <alignment horizontal="center" vertical="center"/>
    </xf>
    <xf numFmtId="164" fontId="2" fillId="3" borderId="19" xfId="3" applyNumberFormat="1" applyFont="1" applyFill="1" applyBorder="1" applyAlignment="1">
      <alignment horizontal="center" vertical="center"/>
    </xf>
    <xf numFmtId="164" fontId="2" fillId="0" borderId="20" xfId="3" applyNumberFormat="1" applyFont="1" applyBorder="1" applyAlignment="1">
      <alignment horizontal="center" vertical="center"/>
    </xf>
    <xf numFmtId="164" fontId="2" fillId="0" borderId="20" xfId="3" applyNumberFormat="1" applyFont="1" applyFill="1" applyBorder="1" applyAlignment="1">
      <alignment horizontal="center" vertical="center"/>
    </xf>
    <xf numFmtId="0" fontId="2" fillId="0" borderId="20" xfId="1" applyFont="1" applyBorder="1" applyAlignment="1">
      <alignment horizontal="center" vertical="center"/>
    </xf>
    <xf numFmtId="0" fontId="2" fillId="0" borderId="17" xfId="1" applyFont="1" applyBorder="1" applyAlignment="1">
      <alignment horizontal="center" vertical="center"/>
    </xf>
    <xf numFmtId="0" fontId="2" fillId="0" borderId="0" xfId="1" applyNumberFormat="1" applyFont="1" applyBorder="1" applyAlignment="1">
      <alignment horizontal="center" vertical="center"/>
    </xf>
    <xf numFmtId="164" fontId="2" fillId="3" borderId="19" xfId="1" applyNumberFormat="1" applyFont="1" applyFill="1" applyBorder="1" applyAlignment="1">
      <alignment horizontal="center" vertical="center"/>
    </xf>
    <xf numFmtId="9" fontId="2" fillId="0" borderId="21" xfId="4" applyFont="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vertical="center" wrapText="1"/>
    </xf>
    <xf numFmtId="164" fontId="2" fillId="0" borderId="0" xfId="3" applyNumberFormat="1" applyFont="1" applyBorder="1" applyAlignment="1">
      <alignment horizontal="center" vertical="center"/>
    </xf>
    <xf numFmtId="164" fontId="2" fillId="0" borderId="22" xfId="3" applyNumberFormat="1" applyFont="1" applyBorder="1" applyAlignment="1">
      <alignment horizontal="center" vertical="center"/>
    </xf>
    <xf numFmtId="0" fontId="2" fillId="3" borderId="0" xfId="1" applyFont="1" applyFill="1" applyBorder="1" applyAlignment="1">
      <alignment vertical="center" wrapText="1"/>
    </xf>
    <xf numFmtId="0" fontId="2" fillId="0" borderId="0" xfId="1" applyFont="1" applyFill="1" applyBorder="1" applyAlignment="1">
      <alignment vertical="center" wrapText="1"/>
    </xf>
    <xf numFmtId="0" fontId="13" fillId="0" borderId="23" xfId="1" applyFont="1" applyBorder="1" applyAlignment="1">
      <alignment vertical="center" wrapText="1"/>
    </xf>
    <xf numFmtId="0" fontId="15" fillId="3" borderId="11" xfId="2" applyFont="1" applyFill="1" applyBorder="1" applyAlignment="1" applyProtection="1">
      <alignment horizontal="justify" wrapText="1"/>
    </xf>
    <xf numFmtId="0" fontId="1" fillId="0" borderId="24" xfId="1" applyFont="1" applyBorder="1" applyAlignment="1">
      <alignment horizontal="justify"/>
    </xf>
    <xf numFmtId="0" fontId="2" fillId="0" borderId="25" xfId="1" applyFont="1" applyBorder="1" applyAlignment="1">
      <alignment horizontal="center" vertical="center"/>
    </xf>
    <xf numFmtId="164" fontId="2" fillId="0" borderId="26" xfId="3" applyNumberFormat="1" applyFont="1" applyBorder="1" applyAlignment="1">
      <alignment horizontal="center" vertical="center"/>
    </xf>
    <xf numFmtId="164" fontId="2" fillId="0" borderId="27" xfId="3" applyNumberFormat="1" applyFont="1" applyBorder="1" applyAlignment="1">
      <alignment horizontal="center" vertical="center"/>
    </xf>
    <xf numFmtId="164" fontId="2" fillId="3" borderId="11" xfId="3" applyNumberFormat="1" applyFont="1" applyFill="1" applyBorder="1" applyAlignment="1">
      <alignment horizontal="center" vertical="center"/>
    </xf>
    <xf numFmtId="164" fontId="2" fillId="0" borderId="24" xfId="3" applyNumberFormat="1" applyFont="1" applyBorder="1" applyAlignment="1">
      <alignment horizontal="center" vertical="center"/>
    </xf>
    <xf numFmtId="164" fontId="2" fillId="0" borderId="24" xfId="3" applyNumberFormat="1" applyFont="1" applyFill="1" applyBorder="1" applyAlignment="1">
      <alignment horizontal="center" vertical="center"/>
    </xf>
    <xf numFmtId="0" fontId="2" fillId="0" borderId="24" xfId="1" applyFont="1" applyBorder="1" applyAlignment="1">
      <alignment horizontal="center" vertical="center"/>
    </xf>
    <xf numFmtId="0" fontId="2" fillId="0" borderId="26" xfId="1" applyFont="1" applyBorder="1" applyAlignment="1">
      <alignment horizontal="center" vertical="center"/>
    </xf>
    <xf numFmtId="164" fontId="2" fillId="3" borderId="11" xfId="1" applyNumberFormat="1" applyFont="1" applyFill="1" applyBorder="1" applyAlignment="1">
      <alignment horizontal="center" vertical="center"/>
    </xf>
    <xf numFmtId="9" fontId="2" fillId="0" borderId="26" xfId="4" applyFont="1" applyBorder="1" applyAlignment="1">
      <alignment horizontal="center" vertical="center"/>
    </xf>
    <xf numFmtId="0" fontId="15" fillId="3" borderId="1" xfId="2" applyFont="1" applyFill="1" applyBorder="1" applyAlignment="1" applyProtection="1">
      <alignment horizontal="justify" wrapText="1"/>
    </xf>
    <xf numFmtId="0" fontId="2" fillId="0" borderId="0" xfId="1" applyFont="1" applyAlignment="1">
      <alignment horizontal="center" vertical="center"/>
    </xf>
    <xf numFmtId="0" fontId="2" fillId="0" borderId="0" xfId="1" applyFont="1" applyAlignment="1">
      <alignment vertical="center" wrapText="1"/>
    </xf>
    <xf numFmtId="0" fontId="2" fillId="3" borderId="0" xfId="1" applyFont="1" applyFill="1" applyAlignment="1">
      <alignment horizontal="center" vertical="center"/>
    </xf>
    <xf numFmtId="0" fontId="10" fillId="4" borderId="28" xfId="1" applyFont="1" applyFill="1" applyBorder="1" applyAlignment="1">
      <alignment horizontal="center" vertical="center" wrapText="1"/>
    </xf>
    <xf numFmtId="0" fontId="2" fillId="0" borderId="29" xfId="1" applyFont="1" applyBorder="1" applyAlignment="1">
      <alignment horizontal="center" vertical="center"/>
    </xf>
    <xf numFmtId="0" fontId="16" fillId="5" borderId="13" xfId="5" applyFont="1" applyFill="1" applyBorder="1" applyAlignment="1">
      <alignment horizontal="center"/>
    </xf>
    <xf numFmtId="0" fontId="16" fillId="5" borderId="2" xfId="5" applyFont="1" applyFill="1" applyBorder="1" applyAlignment="1">
      <alignment horizontal="center"/>
    </xf>
    <xf numFmtId="0" fontId="18" fillId="5" borderId="13" xfId="5" applyFont="1" applyFill="1" applyBorder="1" applyAlignment="1">
      <alignment horizontal="center"/>
    </xf>
    <xf numFmtId="0" fontId="16" fillId="5" borderId="13" xfId="5" applyFont="1" applyFill="1" applyBorder="1" applyAlignment="1">
      <alignment horizontal="center" wrapText="1"/>
    </xf>
    <xf numFmtId="0" fontId="16" fillId="6" borderId="13" xfId="5" applyFont="1" applyFill="1" applyBorder="1" applyAlignment="1">
      <alignment horizontal="center"/>
    </xf>
    <xf numFmtId="0" fontId="17" fillId="0" borderId="0" xfId="5" applyFont="1" applyAlignment="1">
      <alignment horizontal="center"/>
    </xf>
    <xf numFmtId="1" fontId="17" fillId="7" borderId="0" xfId="5" applyNumberFormat="1" applyFont="1" applyFill="1" applyAlignment="1">
      <alignment horizontal="center"/>
    </xf>
    <xf numFmtId="0" fontId="17" fillId="0" borderId="30" xfId="5" applyFont="1" applyFill="1" applyBorder="1"/>
    <xf numFmtId="0" fontId="1" fillId="0" borderId="31" xfId="5" applyFill="1" applyBorder="1"/>
    <xf numFmtId="0" fontId="17" fillId="0" borderId="31" xfId="5" applyFont="1" applyFill="1" applyBorder="1" applyAlignment="1">
      <alignment horizontal="justify"/>
    </xf>
    <xf numFmtId="0" fontId="1" fillId="0" borderId="31" xfId="5" applyFill="1" applyBorder="1" applyAlignment="1">
      <alignment horizontal="justify"/>
    </xf>
    <xf numFmtId="0" fontId="19" fillId="0" borderId="31" xfId="5" applyFont="1" applyFill="1" applyBorder="1" applyAlignment="1">
      <alignment horizontal="left"/>
    </xf>
    <xf numFmtId="164" fontId="17" fillId="0" borderId="31" xfId="5" applyNumberFormat="1" applyFont="1" applyFill="1" applyBorder="1" applyAlignment="1"/>
    <xf numFmtId="0" fontId="17" fillId="0" borderId="31" xfId="5" applyFont="1" applyFill="1" applyBorder="1" applyAlignment="1"/>
    <xf numFmtId="164" fontId="17" fillId="0" borderId="32" xfId="5" applyNumberFormat="1" applyFont="1" applyFill="1" applyBorder="1" applyAlignment="1"/>
    <xf numFmtId="164" fontId="17" fillId="0" borderId="33" xfId="5" applyNumberFormat="1" applyFont="1" applyFill="1" applyBorder="1" applyAlignment="1"/>
    <xf numFmtId="0" fontId="1" fillId="0" borderId="18" xfId="5" applyFill="1" applyBorder="1"/>
    <xf numFmtId="0" fontId="1" fillId="0" borderId="0" xfId="5" applyFill="1"/>
    <xf numFmtId="0" fontId="17" fillId="0" borderId="34" xfId="5" applyFont="1" applyFill="1" applyBorder="1"/>
    <xf numFmtId="0" fontId="1" fillId="0" borderId="22" xfId="5" applyFill="1" applyBorder="1"/>
    <xf numFmtId="0" fontId="17" fillId="0" borderId="22" xfId="5" applyFont="1" applyFill="1" applyBorder="1" applyAlignment="1">
      <alignment horizontal="justify"/>
    </xf>
    <xf numFmtId="0" fontId="1" fillId="0" borderId="22" xfId="5" applyFill="1" applyBorder="1" applyAlignment="1">
      <alignment horizontal="justify"/>
    </xf>
    <xf numFmtId="0" fontId="19" fillId="0" borderId="22" xfId="5" applyFont="1" applyFill="1" applyBorder="1" applyAlignment="1">
      <alignment horizontal="left"/>
    </xf>
    <xf numFmtId="164" fontId="17" fillId="0" borderId="22" xfId="5" applyNumberFormat="1" applyFont="1" applyFill="1" applyBorder="1" applyAlignment="1"/>
    <xf numFmtId="0" fontId="17" fillId="0" borderId="22" xfId="5" applyFont="1" applyFill="1" applyBorder="1" applyAlignment="1"/>
    <xf numFmtId="164" fontId="17" fillId="0" borderId="35" xfId="5" applyNumberFormat="1" applyFont="1" applyFill="1" applyBorder="1" applyAlignment="1"/>
    <xf numFmtId="164" fontId="17" fillId="0" borderId="36" xfId="5" applyNumberFormat="1" applyFont="1" applyFill="1" applyBorder="1" applyAlignment="1"/>
    <xf numFmtId="164" fontId="17" fillId="0" borderId="27" xfId="5" applyNumberFormat="1" applyFont="1" applyFill="1" applyBorder="1"/>
    <xf numFmtId="164" fontId="17" fillId="0" borderId="22" xfId="5" applyNumberFormat="1" applyFont="1" applyFill="1" applyBorder="1"/>
    <xf numFmtId="0" fontId="17" fillId="8" borderId="34" xfId="5" applyFont="1" applyFill="1" applyBorder="1"/>
    <xf numFmtId="0" fontId="17" fillId="8" borderId="22" xfId="5" applyFont="1" applyFill="1" applyBorder="1"/>
    <xf numFmtId="0" fontId="17" fillId="8" borderId="22" xfId="5" applyFont="1" applyFill="1" applyBorder="1" applyAlignment="1">
      <alignment horizontal="justify"/>
    </xf>
    <xf numFmtId="0" fontId="19" fillId="8" borderId="22" xfId="5" applyFont="1" applyFill="1" applyBorder="1" applyAlignment="1">
      <alignment horizontal="left"/>
    </xf>
    <xf numFmtId="0" fontId="20" fillId="8" borderId="22" xfId="5" applyFont="1" applyFill="1" applyBorder="1" applyAlignment="1">
      <alignment horizontal="center"/>
    </xf>
    <xf numFmtId="0" fontId="17" fillId="3" borderId="22" xfId="5" applyFont="1" applyFill="1" applyBorder="1" applyAlignment="1"/>
    <xf numFmtId="41" fontId="20" fillId="8" borderId="22" xfId="5" applyNumberFormat="1" applyFont="1" applyFill="1" applyBorder="1" applyAlignment="1">
      <alignment horizontal="center"/>
    </xf>
    <xf numFmtId="41" fontId="20" fillId="8" borderId="35" xfId="5" applyNumberFormat="1" applyFont="1" applyFill="1" applyBorder="1" applyAlignment="1">
      <alignment horizontal="center"/>
    </xf>
    <xf numFmtId="0" fontId="20" fillId="8" borderId="36" xfId="5" applyFont="1" applyFill="1" applyBorder="1" applyAlignment="1">
      <alignment horizontal="center"/>
    </xf>
    <xf numFmtId="0" fontId="1" fillId="3" borderId="27" xfId="5" applyFill="1" applyBorder="1"/>
    <xf numFmtId="0" fontId="1" fillId="3" borderId="22" xfId="5" applyFill="1" applyBorder="1"/>
    <xf numFmtId="0" fontId="1" fillId="3" borderId="0" xfId="5" applyFill="1"/>
    <xf numFmtId="0" fontId="17" fillId="3" borderId="34" xfId="5" applyFont="1" applyFill="1" applyBorder="1"/>
    <xf numFmtId="0" fontId="17" fillId="3" borderId="22" xfId="5" applyFont="1" applyFill="1" applyBorder="1" applyAlignment="1">
      <alignment horizontal="justify"/>
    </xf>
    <xf numFmtId="0" fontId="1" fillId="3" borderId="22" xfId="5" applyFill="1" applyBorder="1" applyAlignment="1">
      <alignment horizontal="justify"/>
    </xf>
    <xf numFmtId="0" fontId="19" fillId="3" borderId="22" xfId="5" applyFont="1" applyFill="1" applyBorder="1" applyAlignment="1">
      <alignment horizontal="left"/>
    </xf>
    <xf numFmtId="41" fontId="17" fillId="3" borderId="22" xfId="5" applyNumberFormat="1" applyFont="1" applyFill="1" applyBorder="1" applyAlignment="1"/>
    <xf numFmtId="41" fontId="17" fillId="3" borderId="35" xfId="5" applyNumberFormat="1" applyFont="1" applyFill="1" applyBorder="1" applyAlignment="1"/>
    <xf numFmtId="0" fontId="17" fillId="3" borderId="36" xfId="5" applyFont="1" applyFill="1" applyBorder="1" applyAlignment="1"/>
    <xf numFmtId="0" fontId="17" fillId="3" borderId="37" xfId="5" applyFont="1" applyFill="1" applyBorder="1" applyAlignment="1"/>
    <xf numFmtId="0" fontId="17" fillId="8" borderId="35" xfId="5" applyFont="1" applyFill="1" applyBorder="1"/>
    <xf numFmtId="0" fontId="17" fillId="3" borderId="27" xfId="5" applyFont="1" applyFill="1" applyBorder="1" applyAlignment="1"/>
    <xf numFmtId="0" fontId="17" fillId="3" borderId="31" xfId="5" applyFont="1" applyFill="1" applyBorder="1" applyAlignment="1"/>
    <xf numFmtId="0" fontId="17" fillId="3" borderId="22" xfId="5" applyFont="1" applyFill="1" applyBorder="1" applyAlignment="1">
      <alignment horizontal="center"/>
    </xf>
    <xf numFmtId="41" fontId="17" fillId="3" borderId="22" xfId="5" applyNumberFormat="1" applyFont="1" applyFill="1" applyBorder="1" applyAlignment="1">
      <alignment horizontal="center"/>
    </xf>
    <xf numFmtId="41" fontId="17" fillId="3" borderId="35" xfId="5" applyNumberFormat="1" applyFont="1" applyFill="1" applyBorder="1" applyAlignment="1">
      <alignment horizontal="center"/>
    </xf>
    <xf numFmtId="0" fontId="1" fillId="3" borderId="27" xfId="5" applyFill="1" applyBorder="1" applyAlignment="1"/>
    <xf numFmtId="0" fontId="1" fillId="3" borderId="22" xfId="5" applyFill="1" applyBorder="1" applyAlignment="1"/>
    <xf numFmtId="1" fontId="20" fillId="8" borderId="36" xfId="5" applyNumberFormat="1" applyFont="1" applyFill="1" applyBorder="1" applyAlignment="1">
      <alignment horizontal="center"/>
    </xf>
    <xf numFmtId="0" fontId="1" fillId="3" borderId="27" xfId="5" applyFill="1" applyBorder="1" applyAlignment="1">
      <alignment horizontal="justify"/>
    </xf>
    <xf numFmtId="0" fontId="1" fillId="3" borderId="35" xfId="5" applyFill="1" applyBorder="1"/>
    <xf numFmtId="0" fontId="17" fillId="3" borderId="38" xfId="5" applyFont="1" applyFill="1" applyBorder="1"/>
    <xf numFmtId="0" fontId="1" fillId="3" borderId="16" xfId="5" applyFill="1" applyBorder="1"/>
    <xf numFmtId="0" fontId="17" fillId="3" borderId="16" xfId="5" applyFont="1" applyFill="1" applyBorder="1" applyAlignment="1">
      <alignment horizontal="justify"/>
    </xf>
    <xf numFmtId="0" fontId="1" fillId="3" borderId="16" xfId="5" applyFill="1" applyBorder="1" applyAlignment="1">
      <alignment horizontal="justify"/>
    </xf>
    <xf numFmtId="0" fontId="19" fillId="3" borderId="16" xfId="5" applyFont="1" applyFill="1" applyBorder="1" applyAlignment="1">
      <alignment horizontal="left"/>
    </xf>
    <xf numFmtId="0" fontId="17" fillId="3" borderId="16" xfId="5" applyFont="1" applyFill="1" applyBorder="1" applyAlignment="1"/>
    <xf numFmtId="0" fontId="17" fillId="3" borderId="16" xfId="5" applyFont="1" applyFill="1" applyBorder="1" applyAlignment="1">
      <alignment horizontal="center"/>
    </xf>
    <xf numFmtId="41" fontId="17" fillId="3" borderId="16" xfId="5" applyNumberFormat="1" applyFont="1" applyFill="1" applyBorder="1" applyAlignment="1">
      <alignment horizontal="center"/>
    </xf>
    <xf numFmtId="41" fontId="17" fillId="3" borderId="39" xfId="5" applyNumberFormat="1" applyFont="1" applyFill="1" applyBorder="1" applyAlignment="1">
      <alignment horizontal="center"/>
    </xf>
    <xf numFmtId="0" fontId="20" fillId="8" borderId="40" xfId="5" applyFont="1" applyFill="1" applyBorder="1" applyAlignment="1">
      <alignment horizontal="center"/>
    </xf>
    <xf numFmtId="0" fontId="17" fillId="3" borderId="0" xfId="5" applyFont="1" applyFill="1"/>
    <xf numFmtId="0" fontId="17" fillId="3" borderId="0" xfId="5" applyFont="1" applyFill="1" applyAlignment="1">
      <alignment horizontal="justify"/>
    </xf>
    <xf numFmtId="0" fontId="1" fillId="3" borderId="0" xfId="5" applyFill="1" applyAlignment="1">
      <alignment horizontal="justify"/>
    </xf>
    <xf numFmtId="0" fontId="19" fillId="3" borderId="0" xfId="5" applyFont="1" applyFill="1" applyAlignment="1">
      <alignment horizontal="left"/>
    </xf>
    <xf numFmtId="0" fontId="1" fillId="3" borderId="0" xfId="5" applyFill="1" applyAlignment="1"/>
    <xf numFmtId="0" fontId="17" fillId="0" borderId="0" xfId="5" applyFont="1"/>
    <xf numFmtId="0" fontId="1" fillId="0" borderId="0" xfId="5"/>
    <xf numFmtId="0" fontId="17" fillId="0" borderId="0" xfId="5" applyFont="1" applyAlignment="1">
      <alignment horizontal="justify"/>
    </xf>
    <xf numFmtId="0" fontId="1" fillId="0" borderId="0" xfId="5" applyAlignment="1">
      <alignment horizontal="justify"/>
    </xf>
    <xf numFmtId="0" fontId="19" fillId="0" borderId="0" xfId="5" applyFont="1" applyAlignment="1">
      <alignment horizontal="left"/>
    </xf>
    <xf numFmtId="0" fontId="1" fillId="0" borderId="35" xfId="5" applyFill="1" applyBorder="1"/>
    <xf numFmtId="0" fontId="16" fillId="6" borderId="0" xfId="5" applyFont="1" applyFill="1" applyAlignment="1">
      <alignment horizontal="center"/>
    </xf>
    <xf numFmtId="0" fontId="5" fillId="2" borderId="0" xfId="1" applyFont="1" applyFill="1" applyAlignment="1">
      <alignment horizontal="right" vertical="center"/>
    </xf>
    <xf numFmtId="0" fontId="5" fillId="2" borderId="0" xfId="1" applyNumberFormat="1" applyFont="1" applyFill="1" applyAlignment="1">
      <alignment horizontal="center" vertical="center"/>
    </xf>
    <xf numFmtId="0" fontId="9" fillId="2" borderId="0" xfId="1" applyFont="1" applyFill="1" applyBorder="1" applyAlignment="1">
      <alignment horizont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cellXfs>
  <cellStyles count="6">
    <cellStyle name="Hipervínculo 2 2" xfId="2"/>
    <cellStyle name="Millares 2 2 3" xfId="3"/>
    <cellStyle name="Normal" xfId="0" builtinId="0"/>
    <cellStyle name="Normal 3 14" xfId="1"/>
    <cellStyle name="Normal 46" xfId="5"/>
    <cellStyle name="Porcentaje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1</xdr:row>
      <xdr:rowOff>209550</xdr:rowOff>
    </xdr:from>
    <xdr:to>
      <xdr:col>1</xdr:col>
      <xdr:colOff>577849</xdr:colOff>
      <xdr:row>9</xdr:row>
      <xdr:rowOff>91168</xdr:rowOff>
    </xdr:to>
    <xdr:pic>
      <xdr:nvPicPr>
        <xdr:cNvPr id="2" name="Picture 4">
          <a:extLst>
            <a:ext uri="{FF2B5EF4-FFF2-40B4-BE49-F238E27FC236}">
              <a16:creationId xmlns:a16="http://schemas.microsoft.com/office/drawing/2014/main" xmlns="" id="{10B467BD-61AF-41D0-B5F6-AEB6B79CA0F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4" y="400050"/>
          <a:ext cx="1292225" cy="14246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482947</xdr:colOff>
      <xdr:row>2</xdr:row>
      <xdr:rowOff>136073</xdr:rowOff>
    </xdr:from>
    <xdr:to>
      <xdr:col>18</xdr:col>
      <xdr:colOff>554324</xdr:colOff>
      <xdr:row>6</xdr:row>
      <xdr:rowOff>160564</xdr:rowOff>
    </xdr:to>
    <xdr:pic>
      <xdr:nvPicPr>
        <xdr:cNvPr id="3" name="Picture 2">
          <a:extLst>
            <a:ext uri="{FF2B5EF4-FFF2-40B4-BE49-F238E27FC236}">
              <a16:creationId xmlns:a16="http://schemas.microsoft.com/office/drawing/2014/main" xmlns="" id="{88B70CBA-FAC7-42D6-B9C5-53D1795283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93972" y="650423"/>
          <a:ext cx="3119377" cy="786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esup.lap\Desktop\CENTRINF\Ci2002\Ingresos\Presupuesto%20de%20Ingresos\ESTADOS%20FINANCIEROS%202000\Septiembre\CUENTA%20PUBLICA%20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AVILAV\C\Presup2000\comantepyautorizado02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RTHA\C\PRESUP98\NIVRES\U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rtha\c\PRESUP98\FINANZAS98\SF-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uditoria_int\subsidio\Documents%20and%20Settings\Lchavez\Mis%20documentos\2004\Lchr%202004\PRESUPUESTO\BD\BD%20ACUERDOS%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olo\Mis%20documentos\1.-%20POLO\00.-%20SEFIN\e).-%20Presupuesto%202010\1.-%20POLO\00.-%20SEFIN\e).-%20Presupuesto%202010\01%20PRESUPUESTO%202010%20(CEDUL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AAVILAV\C\PRESUP99\finanzas99\estr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AVILAV\C\PRESUP98\nivres\CAPI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AVILAV\C\Presup2000\CAPIT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2.-%20PRESUPUESTO\2007\01.-%20BD%20MUEG%20$%2049,933,100,000%20%20GABY.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ESUP\06.-%20JUN%20'07\06.-%20BD%20Av%20x%20Cve%20JUN%20al%2002-Jul-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polo\Mis%20documentos\1.-%20POLO\00.-%20SEFIN\e).-%20Presupuesto%202010\1.-%20POLO\10.-%20DGAI_Jose%20Luis%20Velasco%20G&#243;mez\01.-%20BD%20MUEG%20$%2049,933,100,000%20%20GAB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Hoja3"/>
      <sheetName val="Hoja4"/>
      <sheetName val="Hoja5"/>
      <sheetName val="Hoja6"/>
      <sheetName val="Hoja7"/>
      <sheetName val="Hoja8"/>
      <sheetName val="Hoja9"/>
      <sheetName val="Hoja10"/>
      <sheetName val="Hoja11"/>
      <sheetName val="Hoja12"/>
      <sheetName val="Hoja13"/>
      <sheetName val="Hoja14"/>
      <sheetName val="Hoja15"/>
      <sheetName val="Hoja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DO"/>
      <sheetName val="INTEGRADO (gto-op)"/>
      <sheetName val="INTEGRADO (gto-op) (2)"/>
      <sheetName val="FORMATO 6"/>
      <sheetName val="programa"/>
      <sheetName val="proyecto"/>
      <sheetName val="ur"/>
      <sheetName val="ESTRUCTURA"/>
      <sheetName val="Calendarización (2)"/>
      <sheetName val="SUB-TOT POR CAPITULOS"/>
    </sheetNames>
    <sheetDataSet>
      <sheetData sheetId="0"/>
      <sheetData sheetId="1"/>
      <sheetData sheetId="2"/>
      <sheetData sheetId="3"/>
      <sheetData sheetId="4">
        <row r="8">
          <cell r="A8" t="str">
            <v>006</v>
          </cell>
          <cell r="B8" t="str">
            <v>PROMOVER E IMPULSAR  LA PARTICIPACIÓN SOCIAL</v>
          </cell>
        </row>
        <row r="9">
          <cell r="A9" t="str">
            <v>013</v>
          </cell>
          <cell r="B9" t="str">
            <v>DESARROLLO INTEGRAL Y REGIONAL DE JALISCO</v>
          </cell>
        </row>
        <row r="10">
          <cell r="A10" t="str">
            <v>013</v>
          </cell>
          <cell r="B10" t="str">
            <v>DESARROLLO INTEGRAL Y REGIONAL DE JALISCO</v>
          </cell>
        </row>
        <row r="11">
          <cell r="A11" t="str">
            <v>023</v>
          </cell>
          <cell r="B11" t="str">
            <v>EDUCACIÓN JALISCO</v>
          </cell>
        </row>
        <row r="12">
          <cell r="A12" t="str">
            <v>026</v>
          </cell>
          <cell r="B12" t="str">
            <v>PROGRAMA JALISCO DE ABASTO Y ASISTENCIA SOCIAL</v>
          </cell>
        </row>
        <row r="13">
          <cell r="A13" t="str">
            <v>029</v>
          </cell>
          <cell r="B13" t="str">
            <v>DIFUSIÓN Y PROMOCIÓN DEL DEPORTE</v>
          </cell>
        </row>
        <row r="14">
          <cell r="A14" t="str">
            <v>032</v>
          </cell>
          <cell r="B14" t="str">
            <v>CAPACITACIÓN Y DESARROLLO DEL SERVIDOR PÚBLICO</v>
          </cell>
        </row>
        <row r="15">
          <cell r="A15" t="str">
            <v>034</v>
          </cell>
          <cell r="B15" t="str">
            <v>MODERNIZACIÓN TECNOLÓGICA Y DE SISTEMAS DE INFORMACIÓN</v>
          </cell>
        </row>
        <row r="16">
          <cell r="A16" t="str">
            <v>036</v>
          </cell>
          <cell r="B16" t="str">
            <v>ADMINISTRACIÓN GUBERNAMENTAL</v>
          </cell>
        </row>
      </sheetData>
      <sheetData sheetId="5">
        <row r="11">
          <cell r="A11" t="str">
            <v>002</v>
          </cell>
          <cell r="B11" t="str">
            <v>ATENCIÓN A LAS ASOCIACIONES DE PADRES DE FAMILIA</v>
          </cell>
        </row>
        <row r="12">
          <cell r="A12" t="str">
            <v>003</v>
          </cell>
          <cell r="B12" t="str">
            <v>PLANEACIÓN EDUCATIVA REGIONAL</v>
          </cell>
        </row>
        <row r="13">
          <cell r="A13" t="str">
            <v>004</v>
          </cell>
          <cell r="B13" t="str">
            <v>ADMINISTRACIÓN REGIONAL</v>
          </cell>
        </row>
        <row r="14">
          <cell r="A14" t="str">
            <v>005</v>
          </cell>
          <cell r="B14" t="str">
            <v>SUPERVISIÓN Y ASESORÍA EN EDUCACIÓN BÁSICA</v>
          </cell>
        </row>
        <row r="15">
          <cell r="A15" t="str">
            <v>006</v>
          </cell>
          <cell r="B15" t="str">
            <v>ORIENTACIÓN A PADRES DE FAMILIA INDÍGENA SOBRE EDUCACIÓN INICIAL</v>
          </cell>
        </row>
        <row r="16">
          <cell r="A16" t="str">
            <v>007</v>
          </cell>
          <cell r="B16" t="str">
            <v>ORIENTACIÓN A PADRES DE FAMILIA SOBRE EDUCACIÓN INICIAL</v>
          </cell>
        </row>
        <row r="17">
          <cell r="A17" t="str">
            <v>008</v>
          </cell>
          <cell r="B17" t="str">
            <v>CENTROS DE DESARROLLO INFANTIL</v>
          </cell>
        </row>
        <row r="18">
          <cell r="A18" t="str">
            <v>009</v>
          </cell>
          <cell r="B18" t="str">
            <v>ALTERNATIVAS PARA LA EDUCACIÓN PREESCOLAR RURAL</v>
          </cell>
        </row>
        <row r="19">
          <cell r="A19" t="str">
            <v>010</v>
          </cell>
          <cell r="B19" t="str">
            <v>EDUCACIÓN PREESCOLAR GENERAL</v>
          </cell>
        </row>
        <row r="20">
          <cell r="A20" t="str">
            <v>011</v>
          </cell>
          <cell r="B20" t="str">
            <v>EDUCACIÓN PRIMARIA PARA NIÑOS MIGRANTES</v>
          </cell>
        </row>
        <row r="21">
          <cell r="A21" t="str">
            <v>012</v>
          </cell>
          <cell r="B21" t="str">
            <v>EDUCACIÓN PRIMARIA GENERAL</v>
          </cell>
        </row>
        <row r="22">
          <cell r="A22" t="str">
            <v>013</v>
          </cell>
          <cell r="B22" t="str">
            <v>EDUCACIÓN INDÍGENA</v>
          </cell>
        </row>
        <row r="23">
          <cell r="A23" t="str">
            <v>014</v>
          </cell>
          <cell r="B23" t="str">
            <v>APOYO DIDÁCTICO Y TÉCNICO PEDAGÓGICO A LA EDUCACIÓN BÁSICA</v>
          </cell>
        </row>
        <row r="24">
          <cell r="A24" t="str">
            <v>015</v>
          </cell>
          <cell r="B24" t="str">
            <v>RINCONES DE LECTURA</v>
          </cell>
        </row>
        <row r="25">
          <cell r="A25" t="str">
            <v>016</v>
          </cell>
          <cell r="B25" t="str">
            <v>DISTRIBUCIÓN DE LIBROS DE TEXTO GRATUITOS</v>
          </cell>
        </row>
        <row r="26">
          <cell r="A26" t="str">
            <v>017</v>
          </cell>
          <cell r="B26" t="str">
            <v xml:space="preserve"> RECONOCIMIENTOS Y ESTIMULOS PARA ALUMNOS SOBRESALIENTES</v>
          </cell>
        </row>
        <row r="27">
          <cell r="A27" t="str">
            <v>018</v>
          </cell>
          <cell r="B27" t="str">
            <v>ATENCIÓN PREVENTIVA Y COMPENSATORIA</v>
          </cell>
        </row>
        <row r="28">
          <cell r="A28" t="str">
            <v>019</v>
          </cell>
          <cell r="B28" t="str">
            <v xml:space="preserve"> EDUCACIÓN SECUNDARIA</v>
          </cell>
        </row>
        <row r="29">
          <cell r="A29" t="str">
            <v>021</v>
          </cell>
          <cell r="B29" t="str">
            <v>EDUCACIÓN MIGRANTE BINACIONAL</v>
          </cell>
        </row>
        <row r="30">
          <cell r="A30" t="str">
            <v>022</v>
          </cell>
          <cell r="B30" t="str">
            <v>CARRERA MAGISTERIAL</v>
          </cell>
        </row>
        <row r="31">
          <cell r="A31" t="str">
            <v>023</v>
          </cell>
          <cell r="B31" t="str">
            <v>BECAS PARA EDUCACIÓN BÁSICA</v>
          </cell>
        </row>
        <row r="32">
          <cell r="A32" t="str">
            <v>024</v>
          </cell>
          <cell r="B32" t="str">
            <v>INTERNADOS EN EDUCACIÓN PRIMARIA</v>
          </cell>
        </row>
        <row r="33">
          <cell r="A33" t="str">
            <v>025</v>
          </cell>
          <cell r="B33" t="str">
            <v>EDUCACIÓN NORMAL</v>
          </cell>
        </row>
        <row r="34">
          <cell r="A34" t="str">
            <v>026</v>
          </cell>
          <cell r="B34" t="str">
            <v>EDUCACIÓN SUPERIOR PEDAGÓGICA ( UPN )</v>
          </cell>
        </row>
        <row r="35">
          <cell r="A35" t="str">
            <v>027</v>
          </cell>
          <cell r="B35" t="str">
            <v>BECAS PARA EDUCACIÓN NORMAL</v>
          </cell>
        </row>
        <row r="36">
          <cell r="A36" t="str">
            <v>030</v>
          </cell>
          <cell r="B36" t="str">
            <v>EDUCACIÓN PARA ADULTOS</v>
          </cell>
        </row>
        <row r="37">
          <cell r="A37" t="str">
            <v>032</v>
          </cell>
          <cell r="B37" t="str">
            <v>INTERVENCIÓN PSICOPEDAGÓGICA EN ESCUELAS DE EDUCACIÓN BÁSICA</v>
          </cell>
        </row>
        <row r="38">
          <cell r="A38" t="str">
            <v>033</v>
          </cell>
          <cell r="B38" t="str">
            <v>EDUCACIÓN ESPECIAL</v>
          </cell>
        </row>
        <row r="39">
          <cell r="A39" t="str">
            <v>034</v>
          </cell>
          <cell r="B39" t="str">
            <v>SISTEMA DE INSCRIPCIONES EN LA EDUCACIÓN BÁSICA</v>
          </cell>
        </row>
        <row r="40">
          <cell r="A40" t="str">
            <v>035</v>
          </cell>
          <cell r="B40" t="str">
            <v>INTEGRACIÓN DEL SISTEMA DE ESTADÍSTICAS CONTINUAS</v>
          </cell>
        </row>
        <row r="41">
          <cell r="A41" t="str">
            <v>037</v>
          </cell>
          <cell r="B41" t="str">
            <v>EQUIPAMIENTO ESCOLAR PARA LA EDUCACIÓN BÁSICA</v>
          </cell>
        </row>
        <row r="42">
          <cell r="A42" t="str">
            <v>038</v>
          </cell>
          <cell r="B42" t="str">
            <v>MANTENIMIENTO DE INMUEBLES ESCOLARES</v>
          </cell>
        </row>
        <row r="43">
          <cell r="A43" t="str">
            <v>042</v>
          </cell>
          <cell r="B43" t="str">
            <v>PROMOCIÓN DE LA SALUD, SEGURIDAD E HIGIENE ESCOLAR</v>
          </cell>
        </row>
        <row r="44">
          <cell r="A44" t="str">
            <v>044</v>
          </cell>
          <cell r="B44" t="str">
            <v>EDUCACIÓN FÍSICA Y DEPORTIVA EN LA EDUCACIÓN BÁSICA</v>
          </cell>
        </row>
        <row r="45">
          <cell r="A45" t="str">
            <v>046</v>
          </cell>
          <cell r="B45" t="str">
            <v>CAPACITACIÓN Y DESARROLLO DEL MAGISTERIO</v>
          </cell>
        </row>
        <row r="46">
          <cell r="A46" t="str">
            <v>047</v>
          </cell>
          <cell r="B46" t="str">
            <v>MODERNIZACIÓN Y ACTUALIZACIÓN DE SISTEMAS DE INFORMACIÓN</v>
          </cell>
        </row>
        <row r="47">
          <cell r="A47" t="str">
            <v>049</v>
          </cell>
          <cell r="B47" t="str">
            <v>ADMINISTRACIÓN CENTRAL DE LA SECRETARÍA DE EDUCACIÓN</v>
          </cell>
        </row>
      </sheetData>
      <sheetData sheetId="6">
        <row r="8">
          <cell r="A8" t="str">
            <v>00399</v>
          </cell>
          <cell r="B8" t="str">
            <v>DIRECCIÓN DE APOYOS AUDIOVISUALES PARA LA EDUCACIÓN</v>
          </cell>
        </row>
        <row r="9">
          <cell r="A9" t="str">
            <v>00412</v>
          </cell>
          <cell r="B9" t="str">
            <v>COORDINACIÓN GENERAL DEL SUBSISTEMA INTEGRADO</v>
          </cell>
        </row>
        <row r="10">
          <cell r="A10" t="str">
            <v>00415</v>
          </cell>
          <cell r="B10" t="str">
            <v>DIRECCIÓN DE PROGRAMACIÓN Y PRESUPUESTO</v>
          </cell>
        </row>
        <row r="11">
          <cell r="A11" t="str">
            <v>00418</v>
          </cell>
          <cell r="B11" t="str">
            <v>COORDINACIÓN DE EDUCACIÓN BÁSICA</v>
          </cell>
        </row>
        <row r="12">
          <cell r="A12" t="str">
            <v>00419</v>
          </cell>
          <cell r="B12" t="str">
            <v>DIRECCIÓN DE EDUCACIÓN INICIAL</v>
          </cell>
        </row>
        <row r="13">
          <cell r="A13" t="str">
            <v>00420</v>
          </cell>
          <cell r="B13" t="str">
            <v>DIRECCIÓN DE EDUCACIÓN PREESCOLAR</v>
          </cell>
        </row>
        <row r="14">
          <cell r="A14" t="str">
            <v>00421</v>
          </cell>
          <cell r="B14" t="str">
            <v>DIRECCIÓN DE EDUCACIÓN PRIMARIA</v>
          </cell>
        </row>
        <row r="15">
          <cell r="A15" t="str">
            <v>00422</v>
          </cell>
          <cell r="B15" t="str">
            <v>DIRECCIÓN DE SECUNDARIAS GENERALES</v>
          </cell>
        </row>
        <row r="16">
          <cell r="A16" t="str">
            <v>00423</v>
          </cell>
          <cell r="B16" t="str">
            <v>DIRECCIÓN DE SECUNDARIAS TÉCNICAS</v>
          </cell>
        </row>
        <row r="17">
          <cell r="A17" t="str">
            <v>00424</v>
          </cell>
          <cell r="B17" t="str">
            <v>DIRECCIÓN DE TELESECUNDARIAS</v>
          </cell>
        </row>
        <row r="18">
          <cell r="A18" t="str">
            <v>00425</v>
          </cell>
          <cell r="B18" t="str">
            <v>DIRECCIÓN DE EDUCACIÓN ESPECIAL</v>
          </cell>
        </row>
        <row r="19">
          <cell r="A19" t="str">
            <v>00426</v>
          </cell>
          <cell r="B19" t="str">
            <v>DIRECCIÓN DE EDUCACIÓN INDÍGENA</v>
          </cell>
        </row>
        <row r="20">
          <cell r="A20" t="str">
            <v>00427</v>
          </cell>
          <cell r="B20" t="str">
            <v>DIRECCIÓN DE EDUCACIÓN FÍSICA Y DEPORTE</v>
          </cell>
        </row>
        <row r="21">
          <cell r="A21" t="str">
            <v>00428</v>
          </cell>
          <cell r="B21" t="str">
            <v>COORDINACIÓN DE FORMACIÓN Y ACTUALIZACIÓN DE DOCENTES</v>
          </cell>
        </row>
        <row r="22">
          <cell r="A22" t="str">
            <v>00430</v>
          </cell>
          <cell r="B22" t="str">
            <v>DIRECCIÓN DE EDUCACIÓN NORMAL</v>
          </cell>
        </row>
        <row r="23">
          <cell r="A23" t="str">
            <v>00431</v>
          </cell>
          <cell r="B23" t="str">
            <v>DIRECCIÓN DE ACTUALIZACIÓN Y SUPERACIÓN MEGISTERIAL</v>
          </cell>
        </row>
        <row r="24">
          <cell r="A24" t="str">
            <v>00432</v>
          </cell>
          <cell r="B24" t="str">
            <v>DIRECCIÓN ADMINISTRATIVA DE LA UNIVERSIDAD PEDAGÓGICA NACIONAL</v>
          </cell>
        </row>
        <row r="25">
          <cell r="A25" t="str">
            <v>00434</v>
          </cell>
          <cell r="B25" t="str">
            <v>DIRECCIÓN DE ATENCIÓN  A PADRES DE FAMILIA</v>
          </cell>
        </row>
        <row r="26">
          <cell r="A26" t="str">
            <v>00435</v>
          </cell>
          <cell r="B26" t="str">
            <v>DIRECCIÓN DE EDUCACIÓN PARA LA HIGIENE</v>
          </cell>
        </row>
        <row r="27">
          <cell r="A27" t="str">
            <v>00436</v>
          </cell>
          <cell r="B27" t="str">
            <v>COORDINACIÓN DE SERVICIOS REGIONALES</v>
          </cell>
        </row>
        <row r="28">
          <cell r="A28" t="str">
            <v>00437</v>
          </cell>
          <cell r="B28" t="str">
            <v>COORDINACIÓN ADMINISTRATIVA</v>
          </cell>
        </row>
        <row r="29">
          <cell r="A29" t="str">
            <v>00438</v>
          </cell>
          <cell r="B29" t="str">
            <v>COORDINACIÓN DE CARRERA MAGISTERIAL</v>
          </cell>
        </row>
        <row r="30">
          <cell r="A30" t="str">
            <v>00440</v>
          </cell>
          <cell r="B30" t="str">
            <v>DIRECIÓN DE RECURSOS MATERIALES</v>
          </cell>
        </row>
        <row r="31">
          <cell r="A31" t="str">
            <v>00442</v>
          </cell>
          <cell r="B31" t="str">
            <v>DIRECCIÓN DE INFORMÁTICA</v>
          </cell>
        </row>
        <row r="32">
          <cell r="A32" t="str">
            <v>00445</v>
          </cell>
          <cell r="B32" t="str">
            <v>DIRECCIÓN DE PROYECTOS ESPECIALES</v>
          </cell>
        </row>
        <row r="33">
          <cell r="A33" t="str">
            <v>00446</v>
          </cell>
          <cell r="B33" t="str">
            <v>COORDINACIÓN DE DESARROLLO DE RECURSOS HUMANOS Y TEC.</v>
          </cell>
        </row>
      </sheetData>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R"/>
    </sheetNames>
    <sheetDataSet>
      <sheetData sheetId="0">
        <row r="9">
          <cell r="A9">
            <v>200</v>
          </cell>
          <cell r="C9" t="str">
            <v>COORDINACION GENERAL DEL SUBSISTEMA INTEGRADO</v>
          </cell>
        </row>
        <row r="10">
          <cell r="A10">
            <v>210</v>
          </cell>
          <cell r="C10" t="str">
            <v>COORDINACION DE PLANEACION EDUCATIVA</v>
          </cell>
        </row>
        <row r="11">
          <cell r="A11">
            <v>220</v>
          </cell>
          <cell r="C11" t="str">
            <v>COORDINACION DE EDUCACION BASICA</v>
          </cell>
        </row>
        <row r="12">
          <cell r="A12">
            <v>230</v>
          </cell>
          <cell r="C12" t="str">
            <v>COORDINACION DE FORMACION Y ACT. DE DOCENTES</v>
          </cell>
        </row>
        <row r="13">
          <cell r="A13">
            <v>240</v>
          </cell>
          <cell r="C13" t="str">
            <v>COORDINACION DE EDUCACION EXTRAESCOLAR</v>
          </cell>
        </row>
        <row r="14">
          <cell r="A14">
            <v>250</v>
          </cell>
          <cell r="C14" t="str">
            <v>COORDINACION DE SERVICIOS REGIONALES</v>
          </cell>
        </row>
        <row r="15">
          <cell r="A15">
            <v>260</v>
          </cell>
          <cell r="C15" t="str">
            <v>COORDINACION ADMINISTRATIVA</v>
          </cell>
        </row>
        <row r="16">
          <cell r="A16">
            <v>270</v>
          </cell>
          <cell r="C16" t="str">
            <v>COORDINACION DE DESARROLLO DE RECURSOS HUMANOS Y TEC.</v>
          </cell>
        </row>
        <row r="17">
          <cell r="A17">
            <v>280</v>
          </cell>
          <cell r="C17" t="str">
            <v>DIRECCION GENERAL DE SERV. JURIDICOS</v>
          </cell>
        </row>
        <row r="18">
          <cell r="A18">
            <v>211</v>
          </cell>
          <cell r="C18" t="str">
            <v>DIRECCION DE ESTADISTICA</v>
          </cell>
        </row>
        <row r="19">
          <cell r="A19">
            <v>212</v>
          </cell>
          <cell r="C19" t="str">
            <v>DIRECCION DE PROGRAMACION Y PRESUPUESTO</v>
          </cell>
        </row>
        <row r="20">
          <cell r="A20">
            <v>213</v>
          </cell>
          <cell r="C20" t="str">
            <v>DIRECCION DE REGISTRO Y CERTIFICACION</v>
          </cell>
        </row>
        <row r="21">
          <cell r="A21">
            <v>214</v>
          </cell>
          <cell r="C21" t="str">
            <v>DIRECCION DE ANALISIS Y EVALUACION</v>
          </cell>
        </row>
        <row r="22">
          <cell r="A22">
            <v>221</v>
          </cell>
          <cell r="C22" t="str">
            <v>DIRECCION DE EDUCACIÓN INICIAL</v>
          </cell>
        </row>
        <row r="23">
          <cell r="A23">
            <v>222</v>
          </cell>
          <cell r="C23" t="str">
            <v>DIRECCION DE EDUCACION PREESCOLAR</v>
          </cell>
        </row>
        <row r="24">
          <cell r="A24">
            <v>223</v>
          </cell>
          <cell r="C24" t="str">
            <v>DIRECCION DE EDUCACION PRIMARIA</v>
          </cell>
        </row>
        <row r="25">
          <cell r="A25">
            <v>224</v>
          </cell>
          <cell r="C25" t="str">
            <v>DIRECCION DE SECUNDARIAS GENERALES</v>
          </cell>
        </row>
        <row r="26">
          <cell r="A26">
            <v>225</v>
          </cell>
          <cell r="C26" t="str">
            <v>DIRECCION DE SECUNDARIAS TECNICAS</v>
          </cell>
        </row>
        <row r="27">
          <cell r="A27">
            <v>226</v>
          </cell>
          <cell r="C27" t="str">
            <v>DIRECCION DE TELESECUNDARIAS</v>
          </cell>
        </row>
        <row r="28">
          <cell r="A28">
            <v>227</v>
          </cell>
          <cell r="C28" t="str">
            <v>DIRECCION DE EDUCACION ESPECIAL</v>
          </cell>
        </row>
        <row r="29">
          <cell r="A29">
            <v>228</v>
          </cell>
          <cell r="C29" t="str">
            <v>DIRECCION DE EDUCACION INDIGENA</v>
          </cell>
        </row>
        <row r="30">
          <cell r="A30">
            <v>229</v>
          </cell>
          <cell r="C30" t="str">
            <v>DIRECCION DE EDUCACION FISICA</v>
          </cell>
        </row>
        <row r="31">
          <cell r="A31">
            <v>231</v>
          </cell>
          <cell r="C31" t="str">
            <v>DIRECCION DE EDUC. MEDIA SUPERIOR</v>
          </cell>
        </row>
        <row r="32">
          <cell r="A32">
            <v>232</v>
          </cell>
          <cell r="C32" t="str">
            <v>DIRECCION DE EDUCACION NORMAL</v>
          </cell>
        </row>
        <row r="33">
          <cell r="A33">
            <v>233</v>
          </cell>
          <cell r="C33" t="str">
            <v>DIRECCION DE ACTUALIZACION Y SUP. MAGISTERIAL</v>
          </cell>
        </row>
        <row r="34">
          <cell r="A34">
            <v>234</v>
          </cell>
          <cell r="C34" t="str">
            <v>DIRECCION ADMINISTRATIVA DE LA U.P.N.</v>
          </cell>
        </row>
        <row r="35">
          <cell r="A35">
            <v>241</v>
          </cell>
          <cell r="C35" t="str">
            <v>DIRECCION DE ATENCION A PADRES DE FAMILIA</v>
          </cell>
        </row>
        <row r="36">
          <cell r="A36">
            <v>242</v>
          </cell>
          <cell r="C36" t="str">
            <v>DIRECCION DE EDUC. PARA LA HIGIENE</v>
          </cell>
        </row>
        <row r="37">
          <cell r="A37">
            <v>243</v>
          </cell>
          <cell r="C37" t="str">
            <v>DIRECCION DE PROYECTOS ESPECIALES</v>
          </cell>
        </row>
        <row r="38">
          <cell r="A38">
            <v>261</v>
          </cell>
          <cell r="C38" t="str">
            <v>COORDINACION DE CARRERA MAGISTERIAL</v>
          </cell>
        </row>
        <row r="39">
          <cell r="A39">
            <v>262</v>
          </cell>
          <cell r="C39" t="str">
            <v>DIRECCION DE PERSONAL Y RELACIONES LABORALES</v>
          </cell>
        </row>
        <row r="40">
          <cell r="A40">
            <v>263</v>
          </cell>
          <cell r="C40" t="str">
            <v>DIRECCION DE RECURSOS MATERIALES</v>
          </cell>
        </row>
        <row r="41">
          <cell r="A41">
            <v>264</v>
          </cell>
          <cell r="C41" t="str">
            <v>DIRECCION DE RECURSOS FINANCIEROS</v>
          </cell>
        </row>
        <row r="42">
          <cell r="A42">
            <v>265</v>
          </cell>
          <cell r="C42" t="str">
            <v>DIRECCION DE INFORMATICA</v>
          </cell>
        </row>
        <row r="43">
          <cell r="A43">
            <v>263</v>
          </cell>
          <cell r="C43" t="str">
            <v>CARRERA MAGISTERIAL</v>
          </cell>
        </row>
        <row r="44">
          <cell r="A44">
            <v>264</v>
          </cell>
          <cell r="C44" t="str">
            <v>DIRECCION DE PERSONAL</v>
          </cell>
        </row>
        <row r="45">
          <cell r="A45">
            <v>265</v>
          </cell>
          <cell r="C45" t="str">
            <v>DIRECCION DE RECURSOS MATERIALES</v>
          </cell>
        </row>
        <row r="46">
          <cell r="A46">
            <v>266</v>
          </cell>
          <cell r="C46" t="str">
            <v>DIRECCION DE RECURSOS FINANCIEROS</v>
          </cell>
        </row>
        <row r="47">
          <cell r="A47">
            <v>267</v>
          </cell>
          <cell r="C47" t="str">
            <v>DIRECCION DE INFORMATICA</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F-01"/>
    </sheetNames>
    <sheetDataSet>
      <sheetData sheetId="0">
        <row r="18">
          <cell r="F18" t="str">
            <v>001</v>
          </cell>
          <cell r="K18" t="str">
            <v>ADMINISTRACION CENTRAL</v>
          </cell>
        </row>
        <row r="19">
          <cell r="F19" t="str">
            <v>002</v>
          </cell>
          <cell r="K19" t="str">
            <v>ADMINISTRACION REGIONAL</v>
          </cell>
        </row>
        <row r="20">
          <cell r="F20" t="str">
            <v>003</v>
          </cell>
          <cell r="K20" t="str">
            <v>ADMINISTRACION DE LAS UNIDADES UPN</v>
          </cell>
        </row>
        <row r="21">
          <cell r="F21" t="str">
            <v>004</v>
          </cell>
          <cell r="K21" t="str">
            <v>APOYO A PROGRAMAS EDUATIVOS</v>
          </cell>
        </row>
        <row r="22">
          <cell r="F22" t="str">
            <v>005</v>
          </cell>
          <cell r="K22" t="str">
            <v>REDES DE COMPUTACION INSTITUCIONAL</v>
          </cell>
        </row>
        <row r="23">
          <cell r="F23" t="str">
            <v>006</v>
          </cell>
          <cell r="K23" t="str">
            <v>SISTEMA INTEGRAL DE ADMINISTRACION DE PERSONAL</v>
          </cell>
        </row>
        <row r="24">
          <cell r="F24" t="str">
            <v>007</v>
          </cell>
          <cell r="K24" t="str">
            <v>INSCRIPCIONES EN FEBRERO</v>
          </cell>
        </row>
        <row r="25">
          <cell r="F25" t="str">
            <v>008</v>
          </cell>
          <cell r="K25" t="str">
            <v>HOMOLOGACION</v>
          </cell>
        </row>
        <row r="28">
          <cell r="G28" t="str">
            <v>POLITICA Y PLANEACION ECONOMICA Y SOCIAL</v>
          </cell>
        </row>
        <row r="29">
          <cell r="H29" t="str">
            <v>SOCIAL</v>
          </cell>
        </row>
        <row r="30">
          <cell r="I30" t="str">
            <v>POLITICA Y PLANEAC. DEL DES. DE LA EDUC., CULTURA RECREACION Y DEPORTE</v>
          </cell>
        </row>
        <row r="31">
          <cell r="J31" t="str">
            <v>PLANEACION, PROGRAMACION Y PRESUPUESTACION</v>
          </cell>
        </row>
        <row r="32">
          <cell r="F32" t="str">
            <v>009</v>
          </cell>
          <cell r="K32" t="str">
            <v>MICROPLANEACION</v>
          </cell>
        </row>
        <row r="36">
          <cell r="G36" t="str">
            <v>FOMENTO Y REGULACION</v>
          </cell>
        </row>
        <row r="37">
          <cell r="H37" t="str">
            <v>SOCIAL</v>
          </cell>
        </row>
        <row r="38">
          <cell r="I38" t="str">
            <v>FOMENTO Y REGULACION DE CAPACITACION P/ LOS TRAB.</v>
          </cell>
        </row>
        <row r="39">
          <cell r="J39" t="str">
            <v>CAPACITACION A SERVIDORES PUBLICOS</v>
          </cell>
        </row>
        <row r="40">
          <cell r="F40" t="str">
            <v>010</v>
          </cell>
          <cell r="K40" t="str">
            <v>ACTUALIZACION DEL MAGISTERIO</v>
          </cell>
        </row>
        <row r="44">
          <cell r="I44" t="str">
            <v>FOMENTO Y REGULACION DE LA EDUCACION, CULTURA, DEPORTE Y RECREACION</v>
          </cell>
        </row>
        <row r="45">
          <cell r="J45" t="str">
            <v>FOMENTO, NORMATIVIDAD, CONTROL Y EVALUACION DE LA EDUCACION</v>
          </cell>
        </row>
        <row r="46">
          <cell r="F46" t="str">
            <v>011</v>
          </cell>
          <cell r="K46" t="str">
            <v>SISTEMA ESTATAL DE EVALUACION EDUCATIVA</v>
          </cell>
        </row>
        <row r="48">
          <cell r="G48" t="str">
            <v>DESARROLLO SOCIAL</v>
          </cell>
        </row>
        <row r="49">
          <cell r="H49" t="str">
            <v>SERVICIOS EDUCATIVOS</v>
          </cell>
        </row>
        <row r="50">
          <cell r="I50" t="str">
            <v>EDUCACION BASICA</v>
          </cell>
        </row>
        <row r="51">
          <cell r="J51" t="str">
            <v>EDUCACION PREESCOLAR GENERAL</v>
          </cell>
        </row>
        <row r="52">
          <cell r="F52" t="str">
            <v>012</v>
          </cell>
          <cell r="K52" t="str">
            <v>CENTRO DE AT'N. PREV. EN EDUC. PREESC.</v>
          </cell>
        </row>
        <row r="53">
          <cell r="F53" t="str">
            <v>013</v>
          </cell>
          <cell r="K53" t="str">
            <v>PREESCOLAR GENERAL</v>
          </cell>
        </row>
        <row r="54">
          <cell r="F54" t="str">
            <v>014</v>
          </cell>
          <cell r="K54" t="str">
            <v>DIFUSION DEL PROGRAMA DE EDUCACION PREESCOLAR</v>
          </cell>
        </row>
        <row r="55">
          <cell r="F55" t="str">
            <v>015</v>
          </cell>
          <cell r="K55" t="str">
            <v>SUPERVISION Y ASESORIA EN EDUCACION PREESCOLAR</v>
          </cell>
        </row>
        <row r="56">
          <cell r="J56" t="str">
            <v>EDUCACION PREESCOLAR RURAL</v>
          </cell>
        </row>
        <row r="57">
          <cell r="F57" t="str">
            <v>016</v>
          </cell>
          <cell r="K57" t="str">
            <v>ALTERNATIVAS PARA LA EDUC. PREESC. RURAL</v>
          </cell>
        </row>
        <row r="58">
          <cell r="J58" t="str">
            <v>EDUCACION PREESCOLAR INDIGENA</v>
          </cell>
        </row>
        <row r="59">
          <cell r="F59" t="str">
            <v>017</v>
          </cell>
          <cell r="K59" t="str">
            <v>PREESCOLAR INDIGENA</v>
          </cell>
        </row>
        <row r="60">
          <cell r="J60" t="str">
            <v>EDUCACION PRIMARIA GENERAL</v>
          </cell>
        </row>
        <row r="61">
          <cell r="F61" t="str">
            <v>018</v>
          </cell>
          <cell r="K61" t="str">
            <v>RECONOCIMIENTOS Y ESTIMULOS P/ALUMNOS</v>
          </cell>
        </row>
        <row r="62">
          <cell r="F62" t="str">
            <v>019</v>
          </cell>
          <cell r="K62" t="str">
            <v>SUPERVISION Y ASESORIA EN EDUC. PRIMARIA</v>
          </cell>
        </row>
        <row r="63">
          <cell r="F63" t="str">
            <v>020</v>
          </cell>
          <cell r="K63" t="str">
            <v>P R O N A L E E S   ( PALEM )</v>
          </cell>
        </row>
        <row r="64">
          <cell r="F64" t="str">
            <v>021</v>
          </cell>
          <cell r="K64" t="str">
            <v>RINCONES DE LECTURA</v>
          </cell>
        </row>
        <row r="65">
          <cell r="F65" t="str">
            <v>022</v>
          </cell>
          <cell r="K65" t="str">
            <v>PRIMARIA GENERAL</v>
          </cell>
        </row>
        <row r="66">
          <cell r="F66" t="str">
            <v>023</v>
          </cell>
          <cell r="K66" t="str">
            <v>ATENCION PREVENTIVA Y COMPENSATORIA</v>
          </cell>
        </row>
        <row r="67">
          <cell r="F67" t="str">
            <v>024</v>
          </cell>
          <cell r="K67" t="str">
            <v>CARRERA MAGISTERIAL (ESTATAL)</v>
          </cell>
        </row>
        <row r="68">
          <cell r="J68" t="str">
            <v>EDUCACION PRIMARIA RURAL</v>
          </cell>
        </row>
        <row r="69">
          <cell r="F69" t="str">
            <v>025</v>
          </cell>
          <cell r="K69" t="str">
            <v>ARRAIGO DEL MAESTRO EN EL MEDIO RURAL E INDIGENA</v>
          </cell>
        </row>
        <row r="70">
          <cell r="F70" t="str">
            <v>026</v>
          </cell>
          <cell r="K70" t="str">
            <v>PRIMARIA PARA NIÑOS MIGRANTES</v>
          </cell>
        </row>
        <row r="71">
          <cell r="J71" t="str">
            <v>EDUCACION PRIMARIA INDIGENA</v>
          </cell>
        </row>
        <row r="72">
          <cell r="F72" t="str">
            <v>027</v>
          </cell>
          <cell r="K72" t="str">
            <v>PRIMARIA INDIGENA</v>
          </cell>
        </row>
        <row r="73">
          <cell r="F73" t="str">
            <v>028</v>
          </cell>
          <cell r="K73" t="str">
            <v>SUPERVISION Y ASESORIA EN PRIMARIA INDIGENA</v>
          </cell>
        </row>
        <row r="74">
          <cell r="J74" t="str">
            <v>EDUCACION SECUNDARIA GENERAL</v>
          </cell>
        </row>
        <row r="75">
          <cell r="F75" t="str">
            <v>029</v>
          </cell>
          <cell r="K75" t="str">
            <v>SUPERVISION Y ASES. EN EDUC. SEC. GRAL.</v>
          </cell>
        </row>
        <row r="76">
          <cell r="F76" t="str">
            <v>030</v>
          </cell>
          <cell r="K76" t="str">
            <v>SECUNDARIA GENERAL</v>
          </cell>
        </row>
        <row r="77">
          <cell r="J77" t="str">
            <v>EDUCACION SECUNDARIA TECNICA</v>
          </cell>
        </row>
        <row r="78">
          <cell r="F78" t="str">
            <v>031</v>
          </cell>
          <cell r="K78" t="str">
            <v>SUPERVISION Y ASESORIA EN EDUC. SEC. TEC.</v>
          </cell>
        </row>
        <row r="79">
          <cell r="F79" t="str">
            <v>032</v>
          </cell>
          <cell r="K79" t="str">
            <v>SECUNDARIA TECNICA</v>
          </cell>
        </row>
        <row r="80">
          <cell r="J80" t="str">
            <v>EDUCACION TELESECUNDARIA</v>
          </cell>
        </row>
        <row r="81">
          <cell r="F81" t="str">
            <v>033</v>
          </cell>
          <cell r="K81" t="str">
            <v>SUPERVISION Y ASESORIA EN TELESEC.</v>
          </cell>
        </row>
        <row r="82">
          <cell r="F82" t="str">
            <v>034</v>
          </cell>
          <cell r="K82" t="str">
            <v>TELESECUNDARIA</v>
          </cell>
        </row>
        <row r="83">
          <cell r="J83" t="str">
            <v>EDUCACION FISICA PARA LA EDUCACION BASICA</v>
          </cell>
        </row>
        <row r="84">
          <cell r="F84" t="str">
            <v>035</v>
          </cell>
          <cell r="K84" t="str">
            <v>EDUCACION FISICA EN PREESCOLAR</v>
          </cell>
        </row>
        <row r="85">
          <cell r="F85" t="str">
            <v>036</v>
          </cell>
          <cell r="K85" t="str">
            <v>EDUCACION FISICA EN PRIMARIA</v>
          </cell>
        </row>
        <row r="88">
          <cell r="I88" t="str">
            <v>EDUCACION SUPERIOR</v>
          </cell>
        </row>
        <row r="89">
          <cell r="J89" t="str">
            <v>EDUCACION SUPERIOR PEDAGOGICA</v>
          </cell>
        </row>
        <row r="90">
          <cell r="F90" t="str">
            <v>037</v>
          </cell>
          <cell r="K90" t="str">
            <v>DIFUSION Y EXTENSION UNIVERSITARIA</v>
          </cell>
        </row>
        <row r="91">
          <cell r="F91" t="str">
            <v>038</v>
          </cell>
          <cell r="K91" t="str">
            <v>MEJORAMIENTO DE BIBLIOTECAS</v>
          </cell>
        </row>
        <row r="92">
          <cell r="F92" t="str">
            <v>039</v>
          </cell>
          <cell r="K92" t="str">
            <v>INVESTIGACION DE CIENCIAS DE LA E. UPN</v>
          </cell>
        </row>
        <row r="93">
          <cell r="F93" t="str">
            <v>040</v>
          </cell>
          <cell r="K93" t="str">
            <v>CENTROS DE MAESTROS</v>
          </cell>
        </row>
        <row r="94">
          <cell r="F94" t="str">
            <v>041</v>
          </cell>
          <cell r="K94" t="str">
            <v>CEDERHTEJ</v>
          </cell>
        </row>
        <row r="95">
          <cell r="F95" t="str">
            <v>042</v>
          </cell>
          <cell r="K95" t="str">
            <v>NORMAL EDUACION PREESCOLAR</v>
          </cell>
        </row>
        <row r="96">
          <cell r="F96" t="str">
            <v>043</v>
          </cell>
          <cell r="K96" t="str">
            <v>NORMAL EDUCACION PRIMARIA</v>
          </cell>
        </row>
        <row r="97">
          <cell r="F97" t="str">
            <v>044</v>
          </cell>
          <cell r="K97" t="str">
            <v>NORMAL RURAL</v>
          </cell>
        </row>
        <row r="98">
          <cell r="F98" t="str">
            <v>045</v>
          </cell>
          <cell r="K98" t="str">
            <v>EDUC. SUPERIOR PEDAGOGICA  (UPN)</v>
          </cell>
        </row>
        <row r="99">
          <cell r="F99" t="str">
            <v>046</v>
          </cell>
          <cell r="K99" t="str">
            <v>NORMAL DE  ESPECIALIZACION</v>
          </cell>
        </row>
        <row r="102">
          <cell r="I102" t="str">
            <v>EDUCACION DE POSGRADO</v>
          </cell>
        </row>
        <row r="103">
          <cell r="J103" t="str">
            <v>EDUCACION DE POSGRADO PEDAGOGICO</v>
          </cell>
        </row>
        <row r="104">
          <cell r="F104" t="str">
            <v>047</v>
          </cell>
          <cell r="K104" t="str">
            <v>EDUCACION DE POSGRADO PEDAGOGICO</v>
          </cell>
        </row>
        <row r="107">
          <cell r="I107" t="str">
            <v>EDUCACION EXTRAESCOLAR</v>
          </cell>
        </row>
        <row r="108">
          <cell r="J108" t="str">
            <v>EDUCACION INICIAL</v>
          </cell>
        </row>
        <row r="109">
          <cell r="F109" t="str">
            <v>048</v>
          </cell>
          <cell r="K109" t="str">
            <v>SUPERVISION Y ASESORIA EN EDUCACION INI.</v>
          </cell>
        </row>
        <row r="110">
          <cell r="F110" t="str">
            <v>049</v>
          </cell>
          <cell r="K110" t="str">
            <v>CENTRO DE DESARROLLO INFANTIL</v>
          </cell>
        </row>
        <row r="111">
          <cell r="F111" t="str">
            <v>050</v>
          </cell>
          <cell r="K111" t="str">
            <v>ORIENTACION A PADRES DE FAMILIA</v>
          </cell>
        </row>
        <row r="112">
          <cell r="F112" t="str">
            <v>051</v>
          </cell>
          <cell r="K112" t="str">
            <v>DIFUSION DE PROGRAMA DE EDUCACION INICIAL</v>
          </cell>
        </row>
        <row r="113">
          <cell r="F113" t="str">
            <v>052</v>
          </cell>
          <cell r="K113" t="str">
            <v>ORIENTACION A PADRES DE FAMILIA INDIGENA</v>
          </cell>
        </row>
        <row r="116">
          <cell r="J116" t="str">
            <v>EDUCACION ESPECIAL</v>
          </cell>
        </row>
        <row r="117">
          <cell r="F117" t="str">
            <v>053</v>
          </cell>
          <cell r="K117" t="str">
            <v>EDUCACION ESPECIAL EN ZONAS RURALES</v>
          </cell>
        </row>
        <row r="118">
          <cell r="F118" t="str">
            <v>054</v>
          </cell>
          <cell r="K118" t="str">
            <v>CENTROS ORIENT. EVALUAC. Y CANALIZAC.</v>
          </cell>
        </row>
        <row r="119">
          <cell r="F119" t="str">
            <v>055</v>
          </cell>
          <cell r="K119" t="str">
            <v>INVESTIG. Y ACTUA. DE PNAL. EN EDUC. ESP.</v>
          </cell>
        </row>
        <row r="120">
          <cell r="F120" t="str">
            <v>056</v>
          </cell>
          <cell r="K120" t="str">
            <v>ESCUELA DE EDUCACION ESPECIAL</v>
          </cell>
        </row>
        <row r="121">
          <cell r="F121" t="str">
            <v>057</v>
          </cell>
          <cell r="K121" t="str">
            <v>CENTROS PSICOPEDAGOGICOS</v>
          </cell>
        </row>
        <row r="122">
          <cell r="F122" t="str">
            <v>058</v>
          </cell>
          <cell r="K122" t="str">
            <v>UNIDAD DE GRUPOS INTEGRADOS</v>
          </cell>
        </row>
        <row r="123">
          <cell r="F123" t="str">
            <v>059</v>
          </cell>
          <cell r="K123" t="str">
            <v>CENTROS DE CAPACITACION EDUC. ESP.</v>
          </cell>
        </row>
        <row r="124">
          <cell r="F124" t="str">
            <v>060</v>
          </cell>
          <cell r="K124" t="str">
            <v>ATENCION A NIÑOS Y JOV. CON CAP. SOBRES.</v>
          </cell>
        </row>
        <row r="125">
          <cell r="F125" t="str">
            <v>061</v>
          </cell>
          <cell r="K125" t="str">
            <v>ATENCION A NIÑOS Y JOVENES AUTISTAS</v>
          </cell>
        </row>
        <row r="126">
          <cell r="F126" t="str">
            <v>062</v>
          </cell>
          <cell r="K126" t="str">
            <v>DIFUSION DE PROGRAMA DE EDUCACION ESPECIAL</v>
          </cell>
        </row>
        <row r="129">
          <cell r="I129" t="str">
            <v>EDUCACION PARA ADULTOS</v>
          </cell>
        </row>
        <row r="130">
          <cell r="J130" t="str">
            <v>EDUCACION PRIMARIA</v>
          </cell>
        </row>
        <row r="131">
          <cell r="F131" t="str">
            <v>063</v>
          </cell>
          <cell r="K131" t="str">
            <v>CENTROS EDUCACION BASICA PARA ADULTOS</v>
          </cell>
        </row>
        <row r="132">
          <cell r="J132" t="str">
            <v>EDUCACION SECUNDARIA</v>
          </cell>
        </row>
        <row r="133">
          <cell r="F133" t="str">
            <v>064</v>
          </cell>
          <cell r="K133" t="str">
            <v>SECUNDARIA PARA TRABAJADORES</v>
          </cell>
        </row>
        <row r="134">
          <cell r="J134" t="str">
            <v>CAPACITACION PARA EL TRABAJO</v>
          </cell>
        </row>
        <row r="135">
          <cell r="F135" t="str">
            <v>065</v>
          </cell>
          <cell r="K135" t="str">
            <v>MISIONES CULTURALES</v>
          </cell>
        </row>
        <row r="138">
          <cell r="I138" t="str">
            <v>APOYO A LA EDUCACION</v>
          </cell>
        </row>
        <row r="139">
          <cell r="J139" t="str">
            <v>BECAS E INTERCAMBIO EDUCATIVO</v>
          </cell>
        </row>
        <row r="140">
          <cell r="F140" t="str">
            <v>066</v>
          </cell>
          <cell r="K140" t="str">
            <v>BECAS PARA PRIMARIA</v>
          </cell>
        </row>
        <row r="141">
          <cell r="F141" t="str">
            <v>067</v>
          </cell>
          <cell r="K141" t="str">
            <v>BECAS PARA SECUNDARIA GENERAL</v>
          </cell>
        </row>
        <row r="142">
          <cell r="F142" t="str">
            <v>068</v>
          </cell>
          <cell r="K142" t="str">
            <v>BECAS PARA SECUNDARIA TECNICA</v>
          </cell>
        </row>
        <row r="143">
          <cell r="F143" t="str">
            <v>069</v>
          </cell>
          <cell r="K143" t="str">
            <v>BECAS PARA NORMAL EXPERIMENTAL</v>
          </cell>
        </row>
        <row r="144">
          <cell r="F144" t="str">
            <v>070</v>
          </cell>
          <cell r="K144" t="str">
            <v>BECAS EN CENTROS REG. DE EDUC. NORM.</v>
          </cell>
        </row>
        <row r="145">
          <cell r="J145" t="str">
            <v>PRODUCCION Y DISTRIBUCION DE MATERIAL DIDACTICO</v>
          </cell>
        </row>
        <row r="146">
          <cell r="F146" t="str">
            <v>071</v>
          </cell>
          <cell r="K146" t="str">
            <v>APOYO TENC.-PEDAG. A LA EDUC. BASICA</v>
          </cell>
        </row>
        <row r="147">
          <cell r="F147" t="str">
            <v>072</v>
          </cell>
          <cell r="K147" t="str">
            <v>DISTRIBUCION DE LIBROS DE TEXTO GRATUITOS</v>
          </cell>
        </row>
        <row r="148">
          <cell r="J148" t="str">
            <v>SERVICIOS ASISTENCIALES</v>
          </cell>
        </row>
        <row r="149">
          <cell r="F149" t="str">
            <v>073</v>
          </cell>
          <cell r="K149" t="str">
            <v>INTERNADOS EN EDUCACION PRIMARIA</v>
          </cell>
        </row>
        <row r="151">
          <cell r="J151" t="str">
            <v>APORTACION PARA LA EDUCACION BASICA EN LOS ESTADOS</v>
          </cell>
        </row>
        <row r="152">
          <cell r="F152" t="str">
            <v>074</v>
          </cell>
          <cell r="K152" t="str">
            <v>PROGRAMA DE APOYO A LA EDUCACION BASICA</v>
          </cell>
        </row>
        <row r="153">
          <cell r="H153" t="str">
            <v>SERVICIOS CULTURALES, RECREACION Y DEPORTE</v>
          </cell>
        </row>
        <row r="154">
          <cell r="I154" t="str">
            <v>DIFUSION CULTURAL</v>
          </cell>
        </row>
        <row r="155">
          <cell r="J155" t="str">
            <v>PROMOCION DE ACTIVIDADES EDUCATIVAS Y CULTURALES</v>
          </cell>
        </row>
        <row r="156">
          <cell r="F156" t="str">
            <v>075</v>
          </cell>
          <cell r="K156" t="str">
            <v xml:space="preserve">AT'N. A LAS ASOCIACIONES DE PADRES DE F. </v>
          </cell>
        </row>
        <row r="157">
          <cell r="F157" t="str">
            <v>076</v>
          </cell>
          <cell r="K157" t="str">
            <v>EN LA COMUNIDAD ENCUENTROS (ENLACE)</v>
          </cell>
        </row>
        <row r="158">
          <cell r="F158" t="str">
            <v>077</v>
          </cell>
          <cell r="K158" t="str">
            <v>EDUCACION PARA LA HIGIENE</v>
          </cell>
        </row>
        <row r="161">
          <cell r="G161" t="str">
            <v>INFRAESTRUCTURA</v>
          </cell>
        </row>
        <row r="162">
          <cell r="H162" t="str">
            <v>EDUCACION, CULTURA Y DEPORTE</v>
          </cell>
        </row>
        <row r="163">
          <cell r="I163" t="str">
            <v>AMPL. Y MEJORAMIENTO DE LA PLANTA FISICA PARA LA EDUC. Y CAPACITACION</v>
          </cell>
        </row>
        <row r="164">
          <cell r="J164" t="str">
            <v>EDUCACION PREESCOLAR</v>
          </cell>
        </row>
        <row r="165">
          <cell r="F165" t="str">
            <v>078</v>
          </cell>
          <cell r="K165" t="str">
            <v>EQUIPAMIENTO ESCOLAR PARA EDUCACION BASICA</v>
          </cell>
        </row>
        <row r="166">
          <cell r="J166" t="str">
            <v>CONSERVACION Y MANTENIMIENTO</v>
          </cell>
        </row>
        <row r="167">
          <cell r="F167" t="str">
            <v>079</v>
          </cell>
          <cell r="K167" t="str">
            <v>MANTENIMIENTO PREVENTIVO</v>
          </cell>
        </row>
        <row r="168">
          <cell r="F168" t="str">
            <v>080</v>
          </cell>
          <cell r="K168" t="str">
            <v>AUTOEQUIP. Y MTTO. DE PLANTELES ESC.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 "/>
      <sheetName val="CATALOGO 2003"/>
      <sheetName val="FORMATO  BD ACUERDOS 2003"/>
      <sheetName val="Hoja2"/>
      <sheetName val="Hoja3"/>
    </sheetNames>
    <sheetDataSet>
      <sheetData sheetId="0" refreshError="1"/>
      <sheetData sheetId="1">
        <row r="1">
          <cell r="A1" t="str">
            <v>CAPITULO</v>
          </cell>
          <cell r="B1" t="str">
            <v>PARTIDA X OBJETO DEL GASTO</v>
          </cell>
          <cell r="C1" t="str">
            <v>DESCRI´CION OBJ GTO</v>
          </cell>
        </row>
        <row r="2">
          <cell r="A2" t="str">
            <v>1000</v>
          </cell>
          <cell r="B2">
            <v>1101</v>
          </cell>
          <cell r="C2" t="str">
            <v>Sueldo base</v>
          </cell>
        </row>
        <row r="3">
          <cell r="A3" t="str">
            <v>1000</v>
          </cell>
          <cell r="B3">
            <v>1103</v>
          </cell>
          <cell r="C3" t="str">
            <v>Sueldos Compactados</v>
          </cell>
        </row>
        <row r="4">
          <cell r="A4" t="str">
            <v>1000</v>
          </cell>
          <cell r="B4">
            <v>1104</v>
          </cell>
          <cell r="C4" t="str">
            <v>Sobresueldos</v>
          </cell>
        </row>
        <row r="5">
          <cell r="A5" t="str">
            <v>1000</v>
          </cell>
          <cell r="B5">
            <v>1105</v>
          </cell>
          <cell r="C5" t="str">
            <v>Sueldos, demás Percepciones y Gratificación Anual</v>
          </cell>
        </row>
        <row r="6">
          <cell r="A6" t="str">
            <v>1000</v>
          </cell>
          <cell r="B6">
            <v>1201</v>
          </cell>
          <cell r="C6" t="str">
            <v>Honorarios por servicios personales</v>
          </cell>
        </row>
        <row r="7">
          <cell r="A7" t="str">
            <v>1000</v>
          </cell>
          <cell r="B7">
            <v>1202</v>
          </cell>
          <cell r="C7" t="str">
            <v>Gratificados</v>
          </cell>
        </row>
        <row r="8">
          <cell r="A8" t="str">
            <v>1000</v>
          </cell>
          <cell r="B8">
            <v>1203</v>
          </cell>
          <cell r="C8" t="str">
            <v>Compensaciones a sustitutos de profesoras en estado grávido y personal docente con licencia prejubilatoria</v>
          </cell>
        </row>
        <row r="9">
          <cell r="A9" t="str">
            <v>1000</v>
          </cell>
          <cell r="B9">
            <v>1207</v>
          </cell>
          <cell r="C9" t="str">
            <v xml:space="preserve"> Honorarios por Servicios Profesionales</v>
          </cell>
        </row>
        <row r="10">
          <cell r="A10" t="str">
            <v>1000</v>
          </cell>
          <cell r="B10">
            <v>1301</v>
          </cell>
          <cell r="C10" t="str">
            <v>Prima quinquenal por años de servicios efectivos prestados</v>
          </cell>
        </row>
        <row r="11">
          <cell r="A11" t="str">
            <v>1000</v>
          </cell>
          <cell r="B11">
            <v>1302</v>
          </cell>
          <cell r="C11" t="str">
            <v>Asignación específica para personal docente</v>
          </cell>
        </row>
        <row r="12">
          <cell r="A12" t="str">
            <v>1000</v>
          </cell>
          <cell r="B12">
            <v>1303</v>
          </cell>
          <cell r="C12" t="str">
            <v>Previsión social múltiple para personal de educación y salud</v>
          </cell>
        </row>
        <row r="13">
          <cell r="A13" t="str">
            <v>1000</v>
          </cell>
          <cell r="B13">
            <v>1304</v>
          </cell>
          <cell r="C13" t="str">
            <v>Compensaciones a Directores de preescolar, primaria y secundaria; inspectores, prefectos y f.c.</v>
          </cell>
        </row>
        <row r="14">
          <cell r="A14" t="str">
            <v>1000</v>
          </cell>
          <cell r="B14">
            <v>1305</v>
          </cell>
          <cell r="C14" t="str">
            <v>Compensaciones para material didáctico</v>
          </cell>
        </row>
        <row r="15">
          <cell r="A15" t="str">
            <v>1000</v>
          </cell>
          <cell r="B15">
            <v>1306</v>
          </cell>
          <cell r="C15" t="str">
            <v>Compensaciones por titulación a nivel licenciatura T-3, MA y DO</v>
          </cell>
        </row>
        <row r="16">
          <cell r="A16" t="str">
            <v>1000</v>
          </cell>
          <cell r="B16">
            <v>1307</v>
          </cell>
          <cell r="C16" t="str">
            <v>Compensaciones adicionales</v>
          </cell>
        </row>
        <row r="17">
          <cell r="A17" t="str">
            <v>1000</v>
          </cell>
          <cell r="B17">
            <v>1309</v>
          </cell>
          <cell r="C17" t="str">
            <v>Compensaciones por nómina</v>
          </cell>
        </row>
        <row r="18">
          <cell r="A18" t="str">
            <v>1000</v>
          </cell>
          <cell r="B18">
            <v>1310</v>
          </cell>
          <cell r="C18" t="str">
            <v>Gratificaciones por nómina por servicios de seguridad</v>
          </cell>
        </row>
        <row r="19">
          <cell r="A19" t="str">
            <v>1000</v>
          </cell>
          <cell r="B19">
            <v>1311</v>
          </cell>
          <cell r="C19" t="str">
            <v>Prima vacacional y dominical</v>
          </cell>
        </row>
        <row r="20">
          <cell r="A20" t="str">
            <v>1000</v>
          </cell>
          <cell r="B20">
            <v>1312</v>
          </cell>
          <cell r="C20" t="str">
            <v>Aguinaldo</v>
          </cell>
        </row>
        <row r="21">
          <cell r="A21" t="str">
            <v>1000</v>
          </cell>
          <cell r="B21">
            <v>1315</v>
          </cell>
          <cell r="C21" t="str">
            <v>Remuneraciones por horas extraordinarias</v>
          </cell>
        </row>
        <row r="22">
          <cell r="A22" t="str">
            <v>1000</v>
          </cell>
          <cell r="B22">
            <v>1316</v>
          </cell>
          <cell r="C22" t="str">
            <v>Asignación docente</v>
          </cell>
        </row>
        <row r="23">
          <cell r="A23" t="str">
            <v>1000</v>
          </cell>
          <cell r="B23">
            <v>1317</v>
          </cell>
          <cell r="C23" t="str">
            <v>Gratificaciones</v>
          </cell>
        </row>
        <row r="24">
          <cell r="A24" t="str">
            <v>1000</v>
          </cell>
          <cell r="B24">
            <v>1318</v>
          </cell>
          <cell r="C24" t="str">
            <v>Servicios cocurriculares</v>
          </cell>
        </row>
        <row r="25">
          <cell r="A25" t="str">
            <v>1000</v>
          </cell>
          <cell r="B25">
            <v>1321</v>
          </cell>
          <cell r="C25" t="str">
            <v>Gratificaciones Genéricas</v>
          </cell>
        </row>
        <row r="26">
          <cell r="A26" t="str">
            <v>1000</v>
          </cell>
          <cell r="B26">
            <v>1322</v>
          </cell>
          <cell r="C26" t="str">
            <v>Estímulos de antigüedad</v>
          </cell>
        </row>
        <row r="27">
          <cell r="A27" t="str">
            <v>1000</v>
          </cell>
          <cell r="B27">
            <v>1323</v>
          </cell>
          <cell r="C27" t="str">
            <v>Homologación</v>
          </cell>
        </row>
        <row r="28">
          <cell r="A28" t="str">
            <v>1000</v>
          </cell>
          <cell r="B28">
            <v>1324</v>
          </cell>
          <cell r="C28" t="str">
            <v>Ayuda para actividades de organización y supervisión</v>
          </cell>
        </row>
        <row r="29">
          <cell r="A29" t="str">
            <v>1000</v>
          </cell>
          <cell r="B29">
            <v>1325</v>
          </cell>
          <cell r="C29" t="str">
            <v>Estímulo por el día del Servidor Público</v>
          </cell>
        </row>
        <row r="30">
          <cell r="A30" t="str">
            <v>1000</v>
          </cell>
          <cell r="B30">
            <v>1401</v>
          </cell>
          <cell r="C30" t="str">
            <v>Cuotas a pensiones</v>
          </cell>
        </row>
        <row r="31">
          <cell r="A31" t="str">
            <v>1000</v>
          </cell>
          <cell r="B31">
            <v>1402</v>
          </cell>
          <cell r="C31" t="str">
            <v>Cuotas para la vivienda</v>
          </cell>
        </row>
        <row r="32">
          <cell r="A32" t="str">
            <v>1000</v>
          </cell>
          <cell r="B32">
            <v>1404</v>
          </cell>
          <cell r="C32" t="str">
            <v>Cuotas al IMSS por enfermedades y maternidad</v>
          </cell>
        </row>
        <row r="33">
          <cell r="A33" t="str">
            <v>1000</v>
          </cell>
          <cell r="B33">
            <v>1405</v>
          </cell>
          <cell r="C33" t="str">
            <v>Cuotas para el sistema de ahorro para el retiro (SAR)</v>
          </cell>
        </row>
        <row r="34">
          <cell r="A34" t="str">
            <v>1000</v>
          </cell>
          <cell r="B34">
            <v>1501</v>
          </cell>
          <cell r="C34" t="str">
            <v>Fondo de retiro</v>
          </cell>
        </row>
        <row r="35">
          <cell r="A35" t="str">
            <v>1000</v>
          </cell>
          <cell r="B35">
            <v>1502</v>
          </cell>
          <cell r="C35" t="str">
            <v>Estímulos al personal</v>
          </cell>
        </row>
        <row r="36">
          <cell r="A36" t="str">
            <v>1000</v>
          </cell>
          <cell r="B36">
            <v>1503</v>
          </cell>
          <cell r="C36" t="str">
            <v>Indemnizaciones por accidente en el trabajo</v>
          </cell>
        </row>
        <row r="37">
          <cell r="A37" t="str">
            <v>1000</v>
          </cell>
          <cell r="B37">
            <v>1601</v>
          </cell>
          <cell r="C37" t="str">
            <v>Ayuda para despensa</v>
          </cell>
        </row>
        <row r="38">
          <cell r="A38" t="str">
            <v>1000</v>
          </cell>
          <cell r="B38">
            <v>1602</v>
          </cell>
          <cell r="C38" t="str">
            <v>Ayuda para pasajes</v>
          </cell>
        </row>
        <row r="39">
          <cell r="A39" t="str">
            <v>1000</v>
          </cell>
          <cell r="B39">
            <v>1603</v>
          </cell>
          <cell r="C39" t="str">
            <v>Otras Ayudas</v>
          </cell>
        </row>
        <row r="40">
          <cell r="A40" t="str">
            <v>1000</v>
          </cell>
          <cell r="B40">
            <v>1604</v>
          </cell>
          <cell r="C40" t="str">
            <v>Ayuda para actividades de esparcimiento</v>
          </cell>
        </row>
        <row r="41">
          <cell r="A41" t="str">
            <v>1000</v>
          </cell>
          <cell r="B41">
            <v>1801</v>
          </cell>
          <cell r="C41" t="str">
            <v>Impacto al salario en el transcurso del año</v>
          </cell>
        </row>
        <row r="42">
          <cell r="A42" t="str">
            <v>1000</v>
          </cell>
          <cell r="B42">
            <v>1802</v>
          </cell>
          <cell r="C42" t="str">
            <v>Otras medidas de carácter laboral y económicas (Crédito al salario)</v>
          </cell>
        </row>
        <row r="43">
          <cell r="A43" t="str">
            <v>1000</v>
          </cell>
          <cell r="B43">
            <v>1901</v>
          </cell>
          <cell r="C43" t="str">
            <v>Salarios, gratificación anual y otras percepciones y retribuciones por seguridad social</v>
          </cell>
        </row>
        <row r="44">
          <cell r="A44" t="str">
            <v>2000</v>
          </cell>
          <cell r="B44">
            <v>2101</v>
          </cell>
          <cell r="C44" t="str">
            <v>Material de oficina</v>
          </cell>
        </row>
        <row r="45">
          <cell r="A45" t="str">
            <v>2000</v>
          </cell>
          <cell r="B45">
            <v>2102</v>
          </cell>
          <cell r="C45" t="str">
            <v>Material de limpieza</v>
          </cell>
        </row>
        <row r="46">
          <cell r="A46" t="str">
            <v>2000</v>
          </cell>
          <cell r="B46">
            <v>2103</v>
          </cell>
          <cell r="C46" t="str">
            <v xml:space="preserve">Material didáctico </v>
          </cell>
        </row>
        <row r="47">
          <cell r="A47" t="str">
            <v>2000</v>
          </cell>
          <cell r="B47">
            <v>2104</v>
          </cell>
          <cell r="C47" t="str">
            <v>Material estadístico y geográfico</v>
          </cell>
        </row>
        <row r="48">
          <cell r="A48" t="str">
            <v>2000</v>
          </cell>
          <cell r="B48">
            <v>2105</v>
          </cell>
          <cell r="C48" t="str">
            <v xml:space="preserve">Materiales y útiles de impresión y reproducción                        </v>
          </cell>
        </row>
        <row r="49">
          <cell r="A49" t="str">
            <v>2000</v>
          </cell>
          <cell r="B49">
            <v>2106</v>
          </cell>
          <cell r="C49" t="str">
            <v>Accesorios, materiales y útiles de equipo de cómputo electrónico</v>
          </cell>
        </row>
        <row r="50">
          <cell r="A50" t="str">
            <v>2000</v>
          </cell>
          <cell r="B50">
            <v>2201</v>
          </cell>
          <cell r="C50" t="str">
            <v>Alimentación para servidores públicos estatales</v>
          </cell>
        </row>
        <row r="51">
          <cell r="A51" t="str">
            <v>2000</v>
          </cell>
          <cell r="B51">
            <v>2202</v>
          </cell>
          <cell r="C51" t="str">
            <v>Alimentación para internos</v>
          </cell>
        </row>
        <row r="52">
          <cell r="A52" t="str">
            <v>2000</v>
          </cell>
          <cell r="B52">
            <v>2203</v>
          </cell>
          <cell r="C52" t="str">
            <v>Alimentación de animales</v>
          </cell>
        </row>
        <row r="53">
          <cell r="A53" t="str">
            <v>2000</v>
          </cell>
          <cell r="B53">
            <v>2204</v>
          </cell>
          <cell r="C53" t="str">
            <v>Utensilios para el servicio de alimentación</v>
          </cell>
        </row>
        <row r="54">
          <cell r="A54" t="str">
            <v>2000</v>
          </cell>
          <cell r="B54">
            <v>2301</v>
          </cell>
          <cell r="C54" t="str">
            <v>Materias primas</v>
          </cell>
        </row>
        <row r="55">
          <cell r="A55" t="str">
            <v>2000</v>
          </cell>
          <cell r="B55">
            <v>2302</v>
          </cell>
          <cell r="C55" t="str">
            <v>Refacciones, accesorios y herramientas menores</v>
          </cell>
        </row>
        <row r="56">
          <cell r="A56" t="str">
            <v>2000</v>
          </cell>
          <cell r="B56">
            <v>2401</v>
          </cell>
          <cell r="C56" t="str">
            <v>Materiales de construcción  y de reparación</v>
          </cell>
        </row>
        <row r="57">
          <cell r="A57" t="str">
            <v>2000</v>
          </cell>
          <cell r="B57">
            <v>2402</v>
          </cell>
          <cell r="C57" t="str">
            <v>Estructuras y manufacturas</v>
          </cell>
        </row>
        <row r="58">
          <cell r="A58" t="str">
            <v>2000</v>
          </cell>
          <cell r="B58">
            <v>2403</v>
          </cell>
          <cell r="C58" t="str">
            <v>Materiales complementarios</v>
          </cell>
        </row>
        <row r="59">
          <cell r="A59" t="str">
            <v>2000</v>
          </cell>
          <cell r="B59">
            <v>2404</v>
          </cell>
          <cell r="C59" t="str">
            <v>Material eléctrico</v>
          </cell>
        </row>
        <row r="60">
          <cell r="A60" t="str">
            <v>2000</v>
          </cell>
          <cell r="B60">
            <v>2501</v>
          </cell>
          <cell r="C60" t="str">
            <v>Sustancias químicas</v>
          </cell>
        </row>
        <row r="61">
          <cell r="A61" t="str">
            <v>2000</v>
          </cell>
          <cell r="B61">
            <v>2502</v>
          </cell>
          <cell r="C61" t="str">
            <v xml:space="preserve">Plaguicidas, abonos y fertilizantes </v>
          </cell>
        </row>
        <row r="62">
          <cell r="A62" t="str">
            <v>2000</v>
          </cell>
          <cell r="B62">
            <v>2503</v>
          </cell>
          <cell r="C62" t="str">
            <v>Medicinas y productos farmacéuticos</v>
          </cell>
        </row>
        <row r="63">
          <cell r="A63" t="str">
            <v>2000</v>
          </cell>
          <cell r="B63">
            <v>2506</v>
          </cell>
          <cell r="C63" t="str">
            <v xml:space="preserve">Materiales y suministros médicos </v>
          </cell>
        </row>
        <row r="64">
          <cell r="A64" t="str">
            <v>2000</v>
          </cell>
          <cell r="B64">
            <v>2507</v>
          </cell>
          <cell r="C64" t="str">
            <v>Materiales y suministros de laboratorio</v>
          </cell>
        </row>
        <row r="65">
          <cell r="A65" t="str">
            <v>2000</v>
          </cell>
          <cell r="B65">
            <v>2601</v>
          </cell>
          <cell r="C65" t="str">
            <v>Combustibles</v>
          </cell>
        </row>
        <row r="66">
          <cell r="A66" t="str">
            <v>2000</v>
          </cell>
          <cell r="B66">
            <v>2602</v>
          </cell>
          <cell r="C66" t="str">
            <v>Lubricantes y aditivos</v>
          </cell>
        </row>
        <row r="67">
          <cell r="A67" t="str">
            <v>2000</v>
          </cell>
          <cell r="B67">
            <v>2701</v>
          </cell>
          <cell r="C67" t="str">
            <v>Vestuario, uniformes y blancos</v>
          </cell>
        </row>
        <row r="68">
          <cell r="A68" t="str">
            <v>2000</v>
          </cell>
          <cell r="B68">
            <v>2702</v>
          </cell>
          <cell r="C68" t="str">
            <v>Prendas de protección</v>
          </cell>
        </row>
        <row r="69">
          <cell r="A69" t="str">
            <v>2000</v>
          </cell>
          <cell r="B69">
            <v>2703</v>
          </cell>
          <cell r="C69" t="str">
            <v>Artículos deportivos</v>
          </cell>
        </row>
        <row r="70">
          <cell r="A70" t="str">
            <v>2000</v>
          </cell>
          <cell r="B70">
            <v>2801</v>
          </cell>
          <cell r="C70" t="str">
            <v>Sustancias y materiales explosivos (para uso exclusivo de áreas  de Seguridad Pública)</v>
          </cell>
        </row>
        <row r="71">
          <cell r="A71" t="str">
            <v>2000</v>
          </cell>
          <cell r="B71">
            <v>2802</v>
          </cell>
          <cell r="C71" t="str">
            <v>Materiales de seguridad pública (para uso exclusivo de la áreas de  Seguridad Pública)</v>
          </cell>
        </row>
        <row r="72">
          <cell r="A72" t="str">
            <v>2000</v>
          </cell>
          <cell r="B72">
            <v>2901</v>
          </cell>
          <cell r="C72" t="str">
            <v xml:space="preserve">Placas para registro  </v>
          </cell>
        </row>
        <row r="73">
          <cell r="A73" t="str">
            <v>3000</v>
          </cell>
          <cell r="B73">
            <v>3101</v>
          </cell>
          <cell r="C73" t="str">
            <v>Servicio postal</v>
          </cell>
        </row>
        <row r="74">
          <cell r="A74" t="str">
            <v>3000</v>
          </cell>
          <cell r="B74">
            <v>3102</v>
          </cell>
          <cell r="C74" t="str">
            <v>Servicio telegráfico</v>
          </cell>
        </row>
        <row r="75">
          <cell r="A75" t="str">
            <v>3000</v>
          </cell>
          <cell r="B75">
            <v>3103</v>
          </cell>
          <cell r="C75" t="str">
            <v>Servicio telefónico</v>
          </cell>
        </row>
        <row r="76">
          <cell r="A76" t="str">
            <v>3000</v>
          </cell>
          <cell r="B76">
            <v>3104</v>
          </cell>
          <cell r="C76" t="str">
            <v>Servicio de energía eléctrica</v>
          </cell>
        </row>
        <row r="77">
          <cell r="A77" t="str">
            <v>3000</v>
          </cell>
          <cell r="B77">
            <v>3105</v>
          </cell>
          <cell r="C77" t="str">
            <v>Servicio de agua potable</v>
          </cell>
        </row>
        <row r="78">
          <cell r="A78" t="str">
            <v>3000</v>
          </cell>
          <cell r="B78">
            <v>3201</v>
          </cell>
          <cell r="C78" t="str">
            <v>Arrendamiento de edificios y locales</v>
          </cell>
        </row>
        <row r="79">
          <cell r="A79" t="str">
            <v>3000</v>
          </cell>
          <cell r="B79">
            <v>3203</v>
          </cell>
          <cell r="C79" t="str">
            <v>Arrendamiento de maquinaria y equipo</v>
          </cell>
        </row>
        <row r="80">
          <cell r="A80" t="str">
            <v>3000</v>
          </cell>
          <cell r="B80">
            <v>3204</v>
          </cell>
          <cell r="C80" t="str">
            <v>Arrendamiento de equipo de cómputo</v>
          </cell>
        </row>
        <row r="81">
          <cell r="A81" t="str">
            <v>3000</v>
          </cell>
          <cell r="B81">
            <v>3205</v>
          </cell>
          <cell r="C81" t="str">
            <v>Arrendamiento de vehículos</v>
          </cell>
        </row>
        <row r="82">
          <cell r="A82" t="str">
            <v>3000</v>
          </cell>
          <cell r="B82">
            <v>3206</v>
          </cell>
          <cell r="C82" t="str">
            <v>Arrendamientos especiales</v>
          </cell>
        </row>
        <row r="83">
          <cell r="A83" t="str">
            <v>3000</v>
          </cell>
          <cell r="B83">
            <v>3207</v>
          </cell>
          <cell r="C83" t="str">
            <v>Subrogaciones</v>
          </cell>
        </row>
        <row r="84">
          <cell r="A84" t="str">
            <v>3000</v>
          </cell>
          <cell r="B84">
            <v>3302</v>
          </cell>
          <cell r="C84" t="str">
            <v>Capacitación Institucional</v>
          </cell>
        </row>
        <row r="85">
          <cell r="A85" t="str">
            <v>3000</v>
          </cell>
          <cell r="B85">
            <v>3303</v>
          </cell>
          <cell r="C85" t="str">
            <v>Estudios Diversos</v>
          </cell>
        </row>
        <row r="86">
          <cell r="A86" t="str">
            <v>3000</v>
          </cell>
          <cell r="B86">
            <v>3304</v>
          </cell>
          <cell r="C86" t="str">
            <v>Capacitación Especializada</v>
          </cell>
        </row>
        <row r="87">
          <cell r="A87" t="str">
            <v>3000</v>
          </cell>
          <cell r="B87">
            <v>3401</v>
          </cell>
          <cell r="C87" t="str">
            <v>Almacenaje, embalaje y envase</v>
          </cell>
        </row>
        <row r="88">
          <cell r="A88" t="str">
            <v>3000</v>
          </cell>
          <cell r="B88">
            <v>3402</v>
          </cell>
          <cell r="C88" t="str">
            <v>Fletes y maniobras</v>
          </cell>
        </row>
        <row r="89">
          <cell r="A89" t="str">
            <v>3000</v>
          </cell>
          <cell r="B89">
            <v>3403</v>
          </cell>
          <cell r="C89" t="str">
            <v>Servicios de Vigilancia</v>
          </cell>
        </row>
        <row r="90">
          <cell r="A90" t="str">
            <v>3000</v>
          </cell>
          <cell r="B90">
            <v>3404</v>
          </cell>
          <cell r="C90" t="str">
            <v>Servicios de lavandería, limpieza, higiene y fumigación</v>
          </cell>
        </row>
        <row r="91">
          <cell r="A91" t="str">
            <v>3000</v>
          </cell>
          <cell r="B91">
            <v>3405</v>
          </cell>
          <cell r="C91" t="str">
            <v>Seguros</v>
          </cell>
        </row>
        <row r="92">
          <cell r="A92" t="str">
            <v>3000</v>
          </cell>
          <cell r="B92">
            <v>3406</v>
          </cell>
          <cell r="C92" t="str">
            <v>Intereses, descuentos y otros servicios bancarios</v>
          </cell>
        </row>
        <row r="93">
          <cell r="A93" t="str">
            <v>3000</v>
          </cell>
          <cell r="B93">
            <v>3409</v>
          </cell>
          <cell r="C93" t="str">
            <v>Otros Impuestos y derechos</v>
          </cell>
        </row>
        <row r="94">
          <cell r="A94" t="str">
            <v>3000</v>
          </cell>
          <cell r="B94">
            <v>3413</v>
          </cell>
          <cell r="C94" t="str">
            <v>Gastos en Actividades de Seguridad Pública</v>
          </cell>
        </row>
        <row r="95">
          <cell r="A95" t="str">
            <v>3000</v>
          </cell>
          <cell r="B95">
            <v>3501</v>
          </cell>
          <cell r="C95" t="str">
            <v>Mantenimiento y conservación de mobiliario y equipo de oficina</v>
          </cell>
        </row>
        <row r="96">
          <cell r="A96" t="str">
            <v>3000</v>
          </cell>
          <cell r="B96">
            <v>3502</v>
          </cell>
          <cell r="C96" t="str">
            <v>Mantenimiento y conservación de equipo de cómputo</v>
          </cell>
        </row>
        <row r="97">
          <cell r="A97" t="str">
            <v>3000</v>
          </cell>
          <cell r="B97">
            <v>3503</v>
          </cell>
          <cell r="C97" t="str">
            <v>Mantenimiento y conservación de maquinaria y equipo de transporte</v>
          </cell>
        </row>
        <row r="98">
          <cell r="A98" t="str">
            <v>3000</v>
          </cell>
          <cell r="B98">
            <v>3504</v>
          </cell>
          <cell r="C98" t="str">
            <v xml:space="preserve">Mantenimiento y conservación de inmuebles e instalaciones fijas </v>
          </cell>
        </row>
        <row r="99">
          <cell r="A99" t="str">
            <v>3000</v>
          </cell>
          <cell r="B99">
            <v>3505</v>
          </cell>
          <cell r="C99" t="str">
            <v>Mantenimiento y conservación de Material y Equipo de Seguridad Pública (para uso exclusivo de las Secretarías de Vialidad y Transporte, de Procuraduría General de Justicia y de Seguridad Pública)</v>
          </cell>
        </row>
        <row r="100">
          <cell r="A100" t="str">
            <v>3000</v>
          </cell>
          <cell r="B100">
            <v>3506</v>
          </cell>
          <cell r="C100" t="str">
            <v>Mantenimiento y conservación de maquinaria y equipo de trabajo específico</v>
          </cell>
        </row>
        <row r="101">
          <cell r="A101" t="str">
            <v>3000</v>
          </cell>
          <cell r="B101">
            <v>3601</v>
          </cell>
          <cell r="C101" t="str">
            <v>Gastos de difusión, información y publicaciones oficiales</v>
          </cell>
        </row>
        <row r="102">
          <cell r="A102" t="str">
            <v>3000</v>
          </cell>
          <cell r="B102">
            <v>3602</v>
          </cell>
          <cell r="C102" t="str">
            <v>Impresiones de papelería oficial</v>
          </cell>
        </row>
        <row r="103">
          <cell r="A103" t="str">
            <v>3000</v>
          </cell>
          <cell r="B103">
            <v>3603</v>
          </cell>
          <cell r="C103" t="str">
            <v>Espectáculos culturales (para uso exclusivo de las Secretarías de Turismo, de Educación y de Cultura)</v>
          </cell>
        </row>
        <row r="104">
          <cell r="A104" t="str">
            <v>3000</v>
          </cell>
          <cell r="B104">
            <v>3604</v>
          </cell>
          <cell r="C104" t="str">
            <v>Servicio de telecomunicaciones</v>
          </cell>
        </row>
        <row r="105">
          <cell r="A105" t="str">
            <v>3000</v>
          </cell>
          <cell r="B105">
            <v>3605</v>
          </cell>
          <cell r="C105" t="str">
            <v xml:space="preserve">Programa Tarifa Especial </v>
          </cell>
        </row>
        <row r="106">
          <cell r="A106" t="str">
            <v>3000</v>
          </cell>
          <cell r="B106">
            <v>3701</v>
          </cell>
          <cell r="C106" t="str">
            <v xml:space="preserve">Pasajes </v>
          </cell>
        </row>
        <row r="107">
          <cell r="A107" t="str">
            <v>3000</v>
          </cell>
          <cell r="B107">
            <v>3702</v>
          </cell>
          <cell r="C107" t="str">
            <v>Viáticos</v>
          </cell>
        </row>
        <row r="108">
          <cell r="A108" t="str">
            <v>3000</v>
          </cell>
          <cell r="B108">
            <v>3704</v>
          </cell>
          <cell r="C108" t="str">
            <v>Traslado de personal</v>
          </cell>
        </row>
        <row r="109">
          <cell r="A109" t="str">
            <v>3000</v>
          </cell>
          <cell r="B109">
            <v>3801</v>
          </cell>
          <cell r="C109" t="str">
            <v>Gastos de ceremonial y de orden social</v>
          </cell>
        </row>
        <row r="110">
          <cell r="A110" t="str">
            <v>3000</v>
          </cell>
          <cell r="B110">
            <v>3802</v>
          </cell>
          <cell r="C110" t="str">
            <v>Congresos, convenciones y exposiciones</v>
          </cell>
        </row>
        <row r="111">
          <cell r="A111" t="str">
            <v>3000</v>
          </cell>
          <cell r="B111">
            <v>3804</v>
          </cell>
          <cell r="C111" t="str">
            <v>Gastos menores</v>
          </cell>
        </row>
        <row r="112">
          <cell r="A112" t="str">
            <v>4000</v>
          </cell>
          <cell r="B112">
            <v>4101</v>
          </cell>
          <cell r="C112" t="str">
            <v>Poder Legislativo</v>
          </cell>
        </row>
        <row r="113">
          <cell r="A113" t="str">
            <v>4000</v>
          </cell>
          <cell r="B113">
            <v>4102</v>
          </cell>
          <cell r="C113" t="str">
            <v>Consejo Electoral del Estado</v>
          </cell>
        </row>
        <row r="114">
          <cell r="A114" t="str">
            <v>4000</v>
          </cell>
          <cell r="B114">
            <v>4103</v>
          </cell>
          <cell r="C114" t="str">
            <v>Comisión Estatal de Derechos Humanos</v>
          </cell>
        </row>
        <row r="115">
          <cell r="A115" t="str">
            <v>4000</v>
          </cell>
          <cell r="B115">
            <v>4111</v>
          </cell>
          <cell r="C115" t="str">
            <v>Supremo Tribunal de Justicia</v>
          </cell>
        </row>
        <row r="116">
          <cell r="A116" t="str">
            <v>4000</v>
          </cell>
          <cell r="B116">
            <v>4112</v>
          </cell>
          <cell r="C116" t="str">
            <v>Consejo General del Poder Judicial</v>
          </cell>
        </row>
        <row r="117">
          <cell r="A117" t="str">
            <v>4000</v>
          </cell>
          <cell r="B117">
            <v>4113</v>
          </cell>
          <cell r="C117" t="str">
            <v>Tribunal Electoral</v>
          </cell>
        </row>
        <row r="118">
          <cell r="A118" t="str">
            <v>4000</v>
          </cell>
          <cell r="B118">
            <v>4114</v>
          </cell>
          <cell r="C118" t="str">
            <v>Tribunal de lo Administrativo del Estado</v>
          </cell>
        </row>
        <row r="119">
          <cell r="A119" t="str">
            <v>4000</v>
          </cell>
          <cell r="B119">
            <v>4121</v>
          </cell>
          <cell r="C119" t="str">
            <v>Participaciones a Municipios por Ingresos Estatales</v>
          </cell>
        </row>
        <row r="120">
          <cell r="A120" t="str">
            <v>4000</v>
          </cell>
          <cell r="B120">
            <v>4122</v>
          </cell>
          <cell r="C120" t="str">
            <v>Participaciones a Municipios por Ingresos Federales</v>
          </cell>
        </row>
        <row r="121">
          <cell r="A121" t="str">
            <v>4000</v>
          </cell>
          <cell r="B121">
            <v>4131</v>
          </cell>
          <cell r="C121" t="str">
            <v>Fondo de Infraestructura Social Municipal</v>
          </cell>
        </row>
        <row r="122">
          <cell r="A122" t="str">
            <v>4000</v>
          </cell>
          <cell r="B122">
            <v>4132</v>
          </cell>
          <cell r="C122" t="str">
            <v>Fondo de Fortalecimiento Municipal</v>
          </cell>
        </row>
        <row r="123">
          <cell r="A123" t="str">
            <v>4000</v>
          </cell>
          <cell r="B123">
            <v>4211</v>
          </cell>
          <cell r="C123" t="str">
            <v>Universidad de Guadalajara</v>
          </cell>
        </row>
        <row r="124">
          <cell r="A124" t="str">
            <v>4000</v>
          </cell>
          <cell r="B124">
            <v>4212</v>
          </cell>
          <cell r="C124" t="str">
            <v>Colegio de Estudios Científicos y Tecnológicos del Estado de Jalisco</v>
          </cell>
        </row>
        <row r="125">
          <cell r="A125" t="str">
            <v>4000</v>
          </cell>
          <cell r="B125">
            <v>4213</v>
          </cell>
          <cell r="C125" t="str">
            <v>Colegio de Bachilleres del Estado de Jalisco</v>
          </cell>
        </row>
        <row r="126">
          <cell r="A126" t="str">
            <v>4000</v>
          </cell>
          <cell r="B126">
            <v>4214</v>
          </cell>
          <cell r="C126" t="str">
            <v>Instituto de la Madera, Celulosa y Papel</v>
          </cell>
        </row>
        <row r="127">
          <cell r="A127" t="str">
            <v>4000</v>
          </cell>
          <cell r="B127">
            <v>4215</v>
          </cell>
          <cell r="C127" t="str">
            <v>Consejo Estatal para el Fomento Deportivo y el Apoyo a la Juventud</v>
          </cell>
        </row>
        <row r="128">
          <cell r="A128" t="str">
            <v>4000</v>
          </cell>
          <cell r="B128">
            <v>4216</v>
          </cell>
          <cell r="C128" t="str">
            <v>Instituto Descentralizado Estatal de Formación para el Trabajo (IDEFT)</v>
          </cell>
        </row>
        <row r="129">
          <cell r="A129" t="str">
            <v>4000</v>
          </cell>
          <cell r="B129">
            <v>4217</v>
          </cell>
          <cell r="C129" t="str">
            <v>Comité Administrador del Programa Estatal de Construcción de Escuelas (C.A.P.E.C.E.)</v>
          </cell>
        </row>
        <row r="130">
          <cell r="A130" t="str">
            <v>4000</v>
          </cell>
          <cell r="B130">
            <v>4218</v>
          </cell>
          <cell r="C130" t="str">
            <v>Universidad Tecnológica</v>
          </cell>
        </row>
        <row r="131">
          <cell r="A131" t="str">
            <v>4000</v>
          </cell>
          <cell r="B131">
            <v>4219</v>
          </cell>
          <cell r="C131" t="str">
            <v>Instituto Estatal para la Educación de los Adultos (IEEA)</v>
          </cell>
        </row>
        <row r="132">
          <cell r="A132" t="str">
            <v>4000</v>
          </cell>
          <cell r="B132">
            <v>4221</v>
          </cell>
          <cell r="C132" t="str">
            <v>Instituto Cultural Cabañas</v>
          </cell>
        </row>
        <row r="133">
          <cell r="A133" t="str">
            <v>4000</v>
          </cell>
          <cell r="B133">
            <v>4223</v>
          </cell>
          <cell r="C133" t="str">
            <v>Instituto Jalisciense de Antropología e Historia</v>
          </cell>
        </row>
        <row r="134">
          <cell r="A134" t="str">
            <v>4000</v>
          </cell>
          <cell r="B134">
            <v>4224</v>
          </cell>
          <cell r="C134" t="str">
            <v>Instituto de la Artesanía Jalisciense</v>
          </cell>
        </row>
        <row r="135">
          <cell r="A135" t="str">
            <v>4000</v>
          </cell>
          <cell r="B135">
            <v>4225</v>
          </cell>
          <cell r="C135" t="str">
            <v>Instituto Jalisciense de la Calidad</v>
          </cell>
        </row>
        <row r="136">
          <cell r="A136" t="str">
            <v>4000</v>
          </cell>
          <cell r="B136">
            <v>4226</v>
          </cell>
          <cell r="C136" t="str">
            <v>Consejo Estatal de Ciencia y Tecnología del Estado de Jalisco</v>
          </cell>
        </row>
        <row r="137">
          <cell r="A137" t="str">
            <v>4000</v>
          </cell>
          <cell r="B137">
            <v>4227</v>
          </cell>
          <cell r="C137" t="str">
            <v>Fondo de Ciencia y Tecnología</v>
          </cell>
        </row>
        <row r="138">
          <cell r="A138" t="str">
            <v>4000</v>
          </cell>
          <cell r="B138">
            <v>4228</v>
          </cell>
          <cell r="C138" t="str">
            <v>Institutos Tecnológicos en el Interior del Estado</v>
          </cell>
        </row>
        <row r="139">
          <cell r="A139" t="str">
            <v>4000</v>
          </cell>
          <cell r="B139">
            <v>4229</v>
          </cell>
          <cell r="C139" t="str">
            <v>Escuela de Conservación y Restauración de Occidente</v>
          </cell>
        </row>
        <row r="140">
          <cell r="A140" t="str">
            <v>4000</v>
          </cell>
          <cell r="B140">
            <v>4234</v>
          </cell>
          <cell r="C140" t="str">
            <v>Instituto de Información Territorial del Estado de Jalisco</v>
          </cell>
        </row>
        <row r="141">
          <cell r="A141" t="str">
            <v>4000</v>
          </cell>
          <cell r="B141">
            <v>4232</v>
          </cell>
          <cell r="C141" t="str">
            <v>Instituto de Estudios del Federalismo "Prisciliano Sánchez"</v>
          </cell>
        </row>
        <row r="142">
          <cell r="A142" t="str">
            <v>4000</v>
          </cell>
          <cell r="B142">
            <v>4233</v>
          </cell>
          <cell r="C142" t="str">
            <v>Colegio de Educacion Profesional Tecnica del Estado de Jalisco</v>
          </cell>
        </row>
        <row r="143">
          <cell r="A143" t="str">
            <v>4000</v>
          </cell>
          <cell r="B143">
            <v>4234</v>
          </cell>
          <cell r="C143" t="str">
            <v>Instituto Jalisciense de la Juventud</v>
          </cell>
        </row>
        <row r="144">
          <cell r="A144" t="str">
            <v>4000</v>
          </cell>
          <cell r="B144">
            <v>4235</v>
          </cell>
          <cell r="C144" t="str">
            <v>Instituto Estatal de la Mujer</v>
          </cell>
        </row>
        <row r="145">
          <cell r="A145" t="str">
            <v>4000</v>
          </cell>
          <cell r="B145">
            <v>4244</v>
          </cell>
          <cell r="C145" t="str">
            <v>OPD Servicios de Salud Jalisco</v>
          </cell>
        </row>
        <row r="146">
          <cell r="A146" t="str">
            <v>4000</v>
          </cell>
          <cell r="B146">
            <v>4245</v>
          </cell>
          <cell r="C146" t="str">
            <v>OPD Hospital Civil de Guadalajara</v>
          </cell>
        </row>
        <row r="147">
          <cell r="A147" t="str">
            <v>4000</v>
          </cell>
          <cell r="B147">
            <v>4246</v>
          </cell>
          <cell r="C147" t="str">
            <v>Instituto Jalisciense de Cancerología</v>
          </cell>
        </row>
        <row r="148">
          <cell r="A148" t="str">
            <v>4000</v>
          </cell>
          <cell r="B148">
            <v>4247</v>
          </cell>
          <cell r="C148" t="str">
            <v>Consejo Estatal de Transplantes de Órganos y Tejidos</v>
          </cell>
        </row>
        <row r="149">
          <cell r="A149" t="str">
            <v>4000</v>
          </cell>
          <cell r="B149">
            <v>4248</v>
          </cell>
          <cell r="C149" t="str">
            <v>Instituto Jalisciense de Salud Mental</v>
          </cell>
        </row>
        <row r="150">
          <cell r="A150" t="str">
            <v>4000</v>
          </cell>
          <cell r="B150">
            <v>4249</v>
          </cell>
          <cell r="C150" t="str">
            <v>Instituto Jalisciense de Alivio del Dolor y Cuidados Paliativos</v>
          </cell>
        </row>
        <row r="151">
          <cell r="A151" t="str">
            <v>4000</v>
          </cell>
          <cell r="B151">
            <v>4251</v>
          </cell>
          <cell r="C151" t="str">
            <v>Sistema para el Desarrollo Integral de la Familia "Jalisco" (DIF)</v>
          </cell>
        </row>
        <row r="152">
          <cell r="A152" t="str">
            <v>4000</v>
          </cell>
          <cell r="B152">
            <v>4252</v>
          </cell>
          <cell r="C152" t="str">
            <v>Instituto Cabañas</v>
          </cell>
        </row>
        <row r="153">
          <cell r="A153" t="str">
            <v>4000</v>
          </cell>
          <cell r="B153">
            <v>4253</v>
          </cell>
          <cell r="C153" t="str">
            <v>Instituto Jalisciense de Asistencia Social</v>
          </cell>
        </row>
        <row r="154">
          <cell r="A154" t="str">
            <v>4000</v>
          </cell>
          <cell r="B154">
            <v>4254</v>
          </cell>
          <cell r="C154" t="str">
            <v>Industria Jaliscience de Rehabilitación Social (I.N.J.A.L.R.E.S.O.)</v>
          </cell>
        </row>
        <row r="155">
          <cell r="A155" t="str">
            <v>4000</v>
          </cell>
          <cell r="B155">
            <v>4256</v>
          </cell>
          <cell r="C155" t="str">
            <v>Consejo Estatal de Población</v>
          </cell>
        </row>
        <row r="156">
          <cell r="A156" t="str">
            <v>4000</v>
          </cell>
          <cell r="B156">
            <v>4257</v>
          </cell>
          <cell r="C156" t="str">
            <v>Consejo Ciudadano de Seguridad Publica, Prevención y Readaptación Social</v>
          </cell>
        </row>
        <row r="157">
          <cell r="A157" t="str">
            <v>4000</v>
          </cell>
          <cell r="B157">
            <v>4258</v>
          </cell>
          <cell r="C157" t="str">
            <v>Centro de Atención a Víctimas del Delito</v>
          </cell>
        </row>
        <row r="158">
          <cell r="A158" t="str">
            <v>4000</v>
          </cell>
          <cell r="B158">
            <v>4259</v>
          </cell>
          <cell r="C158" t="str">
            <v>Fideicomiso Programa de Seguridad (FOSEG)</v>
          </cell>
        </row>
        <row r="159">
          <cell r="A159" t="str">
            <v>4000</v>
          </cell>
          <cell r="B159">
            <v>4261</v>
          </cell>
          <cell r="C159" t="str">
            <v>Procuraduría de Desarrollo Urbano</v>
          </cell>
        </row>
        <row r="160">
          <cell r="A160" t="str">
            <v>4000</v>
          </cell>
          <cell r="B160">
            <v>4262</v>
          </cell>
          <cell r="C160" t="str">
            <v>Subsidios a Municipios</v>
          </cell>
        </row>
        <row r="161">
          <cell r="A161" t="str">
            <v>4000</v>
          </cell>
          <cell r="B161">
            <v>4263</v>
          </cell>
          <cell r="C161" t="str">
            <v>Aportación Estatal para el  Desarrollo de Infraestructura en los Municipios</v>
          </cell>
        </row>
        <row r="162">
          <cell r="A162" t="str">
            <v>4000</v>
          </cell>
          <cell r="B162">
            <v>4265</v>
          </cell>
          <cell r="C162" t="str">
            <v>Comision Estatal de Agua y Saneamiento del Estado de Jalisco</v>
          </cell>
        </row>
        <row r="163">
          <cell r="A163" t="str">
            <v>4000</v>
          </cell>
          <cell r="B163">
            <v>4266</v>
          </cell>
          <cell r="C163" t="str">
            <v>Fondo de regionalizacion</v>
          </cell>
        </row>
        <row r="164">
          <cell r="A164" t="str">
            <v>4000</v>
          </cell>
          <cell r="B164">
            <v>4271</v>
          </cell>
          <cell r="C164" t="str">
            <v>Unidad Estatal de Protección Civil</v>
          </cell>
        </row>
        <row r="165">
          <cell r="A165" t="str">
            <v>4000</v>
          </cell>
          <cell r="B165">
            <v>4272</v>
          </cell>
          <cell r="C165" t="str">
            <v>Instituto Jalisciense de Ciencias Forenses</v>
          </cell>
        </row>
        <row r="166">
          <cell r="A166" t="str">
            <v>4000</v>
          </cell>
          <cell r="B166">
            <v>4273</v>
          </cell>
          <cell r="C166" t="str">
            <v>Participación Estatal del Convenio de Desarrollo Social</v>
          </cell>
        </row>
        <row r="167">
          <cell r="A167" t="str">
            <v>4000</v>
          </cell>
          <cell r="B167">
            <v>4283</v>
          </cell>
          <cell r="C167" t="str">
            <v>Parque de la Solidaridad</v>
          </cell>
        </row>
        <row r="168">
          <cell r="A168" t="str">
            <v>4000</v>
          </cell>
          <cell r="B168">
            <v>4286</v>
          </cell>
          <cell r="C168" t="str">
            <v>Fomento al Turismo en Puerto Vallarta.</v>
          </cell>
        </row>
        <row r="169">
          <cell r="A169" t="str">
            <v>4000</v>
          </cell>
          <cell r="B169">
            <v>4287</v>
          </cell>
          <cell r="C169" t="str">
            <v>Inmobiliaria y Promotora de Vivienda de Interés Público del Estado (IPROVIPE)</v>
          </cell>
        </row>
        <row r="170">
          <cell r="A170" t="str">
            <v>4000</v>
          </cell>
          <cell r="B170">
            <v>4288</v>
          </cell>
          <cell r="C170" t="str">
            <v>Fondo Jalisco de Fomento Empresarial</v>
          </cell>
        </row>
        <row r="171">
          <cell r="A171" t="str">
            <v>4000</v>
          </cell>
          <cell r="B171">
            <v>4292</v>
          </cell>
          <cell r="C171" t="str">
            <v>Aportación a la Promoción Turística del Estado</v>
          </cell>
        </row>
        <row r="172">
          <cell r="A172" t="str">
            <v>4000</v>
          </cell>
          <cell r="B172">
            <v>4293</v>
          </cell>
          <cell r="C172" t="str">
            <v>Aportación a la Promoción Económica del Estado</v>
          </cell>
        </row>
        <row r="173">
          <cell r="A173" t="str">
            <v>4000</v>
          </cell>
          <cell r="B173">
            <v>4295</v>
          </cell>
          <cell r="C173" t="str">
            <v>Aportación al Consejo Promotor del Museo del Niño</v>
          </cell>
        </row>
        <row r="174">
          <cell r="A174" t="str">
            <v>4000</v>
          </cell>
          <cell r="B174">
            <v>4297</v>
          </cell>
          <cell r="C174" t="str">
            <v>Consejo Estatal de Promoción Económica</v>
          </cell>
        </row>
        <row r="175">
          <cell r="A175" t="str">
            <v>4000</v>
          </cell>
          <cell r="B175">
            <v>4299</v>
          </cell>
          <cell r="C175" t="str">
            <v>Comite para el Fomento y Proteccion Pecuaria, A.C.</v>
          </cell>
        </row>
        <row r="176">
          <cell r="A176" t="str">
            <v>4000</v>
          </cell>
          <cell r="B176">
            <v>4301</v>
          </cell>
          <cell r="C176" t="str">
            <v>Pensiones</v>
          </cell>
        </row>
        <row r="177">
          <cell r="A177" t="str">
            <v>4000</v>
          </cell>
          <cell r="B177">
            <v>4303</v>
          </cell>
          <cell r="C177" t="str">
            <v>Pagos de Defunción</v>
          </cell>
        </row>
        <row r="178">
          <cell r="A178" t="str">
            <v>4000</v>
          </cell>
          <cell r="B178">
            <v>4304</v>
          </cell>
          <cell r="C178" t="str">
            <v>Becas</v>
          </cell>
        </row>
        <row r="179">
          <cell r="A179" t="str">
            <v>4000</v>
          </cell>
          <cell r="B179">
            <v>4306</v>
          </cell>
          <cell r="C179" t="str">
            <v>Pre y Premios</v>
          </cell>
        </row>
        <row r="180">
          <cell r="A180" t="str">
            <v>4000</v>
          </cell>
          <cell r="B180">
            <v>4307</v>
          </cell>
          <cell r="C180" t="str">
            <v>Ayuda a Instituciones sin Fines de Lucro</v>
          </cell>
        </row>
        <row r="181">
          <cell r="A181" t="str">
            <v>4000</v>
          </cell>
          <cell r="B181">
            <v>4311</v>
          </cell>
          <cell r="C181" t="str">
            <v>Fideicomiso Alianza para el Campo (FACEJ)</v>
          </cell>
        </row>
        <row r="182">
          <cell r="A182" t="str">
            <v>4000</v>
          </cell>
          <cell r="B182">
            <v>4312</v>
          </cell>
          <cell r="C182" t="str">
            <v>Fideicomiso para la Administración de Programas de Desarrollo Forestal del Estado de Jalisco (FIPRODEFO)</v>
          </cell>
        </row>
        <row r="183">
          <cell r="A183" t="str">
            <v>4000</v>
          </cell>
          <cell r="B183">
            <v>4313</v>
          </cell>
          <cell r="C183" t="str">
            <v>Fideicomiso Bosque de la Primavera</v>
          </cell>
        </row>
        <row r="184">
          <cell r="A184" t="str">
            <v>4000</v>
          </cell>
          <cell r="B184">
            <v>4314</v>
          </cell>
          <cell r="C184" t="str">
            <v>Fideicomiso para el Desarrollo Forestal (FIDEFOR)</v>
          </cell>
        </row>
        <row r="185">
          <cell r="A185" t="str">
            <v>4000</v>
          </cell>
          <cell r="B185">
            <v>4315</v>
          </cell>
          <cell r="C185" t="str">
            <v>Apoyos a Proyectos Productivos Rurales</v>
          </cell>
        </row>
        <row r="186">
          <cell r="A186" t="str">
            <v>4000</v>
          </cell>
          <cell r="B186">
            <v>4318</v>
          </cell>
          <cell r="C186" t="str">
            <v>Fideicomiso para la gestión integral de la Cuenca del Río Ayuquila</v>
          </cell>
        </row>
        <row r="187">
          <cell r="A187" t="str">
            <v>4000</v>
          </cell>
          <cell r="B187">
            <v>4319</v>
          </cell>
          <cell r="C187" t="str">
            <v>Fideicomiso de Apoyos a la Rentabilidad Agrícola de los Productores de Maíz del Estado de Jalisco (FARAJAL)</v>
          </cell>
        </row>
        <row r="188">
          <cell r="A188" t="str">
            <v>4000</v>
          </cell>
          <cell r="B188">
            <v>4411</v>
          </cell>
          <cell r="C188" t="str">
            <v>Comision de Arbitraje Medico del Estado de Jalisco</v>
          </cell>
        </row>
        <row r="189">
          <cell r="A189" t="str">
            <v>4000</v>
          </cell>
          <cell r="B189">
            <v>412</v>
          </cell>
          <cell r="C189" t="str">
            <v>Programa de Homologación de Defensores de Oficio</v>
          </cell>
        </row>
        <row r="190">
          <cell r="A190" t="str">
            <v>4000</v>
          </cell>
          <cell r="B190">
            <v>4413</v>
          </cell>
          <cell r="C190" t="str">
            <v>Sistema Estatal de Información Jalisco</v>
          </cell>
        </row>
        <row r="191">
          <cell r="A191" t="str">
            <v>4000</v>
          </cell>
          <cell r="B191">
            <v>4414</v>
          </cell>
          <cell r="C191" t="str">
            <v>Instituto de Fomento al Comercio Exterior del Estado de Jalisco</v>
          </cell>
        </row>
        <row r="192">
          <cell r="A192" t="str">
            <v>4000</v>
          </cell>
          <cell r="B192">
            <v>4415</v>
          </cell>
          <cell r="C192" t="str">
            <v>Organismo Coordinador de la Operación Integral del Servicio de Transporte Público del Estado</v>
          </cell>
        </row>
        <row r="193">
          <cell r="A193" t="str">
            <v>4000</v>
          </cell>
          <cell r="B193">
            <v>4416</v>
          </cell>
          <cell r="C193" t="str">
            <v>Centro de Investigación de la Vialidad y el Transporte</v>
          </cell>
        </row>
        <row r="194">
          <cell r="A194" t="str">
            <v>5000</v>
          </cell>
          <cell r="B194">
            <v>5101</v>
          </cell>
          <cell r="C194" t="str">
            <v>Mobiliario</v>
          </cell>
        </row>
        <row r="195">
          <cell r="A195" t="str">
            <v>5000</v>
          </cell>
          <cell r="B195">
            <v>5102</v>
          </cell>
          <cell r="C195" t="str">
            <v>Equipo de oficina</v>
          </cell>
        </row>
        <row r="196">
          <cell r="A196" t="str">
            <v>5000</v>
          </cell>
          <cell r="B196">
            <v>5103</v>
          </cell>
          <cell r="C196" t="str">
            <v xml:space="preserve">Equipo educacional y recreativo </v>
          </cell>
        </row>
        <row r="197">
          <cell r="A197" t="str">
            <v>5000</v>
          </cell>
          <cell r="B197">
            <v>5104</v>
          </cell>
          <cell r="C197" t="str">
            <v>Bienes artísticos y culturales</v>
          </cell>
        </row>
        <row r="198">
          <cell r="A198" t="str">
            <v>5000</v>
          </cell>
          <cell r="B198">
            <v>5201</v>
          </cell>
          <cell r="C198" t="str">
            <v xml:space="preserve">Maquinaria y equipo agropecuario </v>
          </cell>
        </row>
        <row r="199">
          <cell r="A199" t="str">
            <v>5000</v>
          </cell>
          <cell r="B199">
            <v>5202</v>
          </cell>
          <cell r="C199" t="str">
            <v>Maquinaria y equipo industrial</v>
          </cell>
        </row>
        <row r="200">
          <cell r="A200" t="str">
            <v>5000</v>
          </cell>
          <cell r="B200">
            <v>5203</v>
          </cell>
          <cell r="C200" t="str">
            <v xml:space="preserve">Maquinaria y equipo de construcción </v>
          </cell>
        </row>
        <row r="201">
          <cell r="A201" t="str">
            <v>5000</v>
          </cell>
          <cell r="B201">
            <v>5204</v>
          </cell>
          <cell r="C201" t="str">
            <v>Equipo de telefonía y telecomunicaciones</v>
          </cell>
        </row>
        <row r="202">
          <cell r="A202" t="str">
            <v>5000</v>
          </cell>
          <cell r="B202">
            <v>5205</v>
          </cell>
          <cell r="C202" t="str">
            <v>Maquinaria y equipo electrónico</v>
          </cell>
        </row>
        <row r="203">
          <cell r="A203" t="str">
            <v>5000</v>
          </cell>
          <cell r="B203">
            <v>5206</v>
          </cell>
          <cell r="C203" t="str">
            <v>Equipo de computación electrónico</v>
          </cell>
        </row>
        <row r="204">
          <cell r="A204" t="str">
            <v>5000</v>
          </cell>
          <cell r="B204">
            <v>5207</v>
          </cell>
          <cell r="C204" t="str">
            <v>Maquinaria y equipo diverso</v>
          </cell>
        </row>
        <row r="205">
          <cell r="A205" t="str">
            <v>5000</v>
          </cell>
          <cell r="B205">
            <v>5208</v>
          </cell>
          <cell r="C205" t="str">
            <v>Equipo para semaforización (para uso exclusivo de la Secretaría de Vialidad y Transporte)</v>
          </cell>
        </row>
        <row r="206">
          <cell r="A206" t="str">
            <v>5000</v>
          </cell>
          <cell r="B206">
            <v>5301</v>
          </cell>
          <cell r="C206" t="str">
            <v>Vehículos y equipo terrestre</v>
          </cell>
        </row>
        <row r="207">
          <cell r="A207" t="str">
            <v>5000</v>
          </cell>
          <cell r="B207">
            <v>5304</v>
          </cell>
          <cell r="C207" t="str">
            <v>Vehículos y equipo auxiliar de transporte</v>
          </cell>
        </row>
        <row r="208">
          <cell r="A208" t="str">
            <v>5000</v>
          </cell>
          <cell r="B208">
            <v>5401</v>
          </cell>
          <cell r="C208" t="str">
            <v>Equipo médico</v>
          </cell>
        </row>
        <row r="209">
          <cell r="A209" t="str">
            <v>5000</v>
          </cell>
          <cell r="B209">
            <v>5402</v>
          </cell>
          <cell r="C209" t="str">
            <v>Instrumental médico</v>
          </cell>
        </row>
        <row r="210">
          <cell r="A210" t="str">
            <v>5000</v>
          </cell>
          <cell r="B210">
            <v>5501</v>
          </cell>
          <cell r="C210" t="str">
            <v>Herramientas y máquinas-herramienta</v>
          </cell>
        </row>
        <row r="211">
          <cell r="A211" t="str">
            <v>5000</v>
          </cell>
          <cell r="B211">
            <v>5502</v>
          </cell>
          <cell r="C211" t="str">
            <v>Refacciones y accesorios mayores</v>
          </cell>
        </row>
        <row r="212">
          <cell r="A212" t="str">
            <v>5000</v>
          </cell>
          <cell r="B212">
            <v>5602</v>
          </cell>
          <cell r="C212" t="str">
            <v xml:space="preserve">Animales de reproducción </v>
          </cell>
        </row>
        <row r="213">
          <cell r="A213" t="str">
            <v>5000</v>
          </cell>
          <cell r="B213">
            <v>5701</v>
          </cell>
          <cell r="C213" t="str">
            <v>Edificios y locales</v>
          </cell>
        </row>
        <row r="214">
          <cell r="A214" t="str">
            <v>5000</v>
          </cell>
          <cell r="B214">
            <v>5702</v>
          </cell>
          <cell r="C214" t="str">
            <v>Terrenos</v>
          </cell>
        </row>
        <row r="215">
          <cell r="A215" t="str">
            <v>5000</v>
          </cell>
          <cell r="B215">
            <v>5703</v>
          </cell>
          <cell r="C215" t="str">
            <v>Indemnizaciones y expropiaciones de inmuebles</v>
          </cell>
        </row>
        <row r="216">
          <cell r="A216" t="str">
            <v>5000</v>
          </cell>
          <cell r="B216">
            <v>5801</v>
          </cell>
          <cell r="C216" t="str">
            <v>Equipo de seguridad pública (para uso exclusivo de las áreas de Seguridad Pública)</v>
          </cell>
        </row>
        <row r="217">
          <cell r="A217" t="str">
            <v>5000</v>
          </cell>
          <cell r="B217">
            <v>5802</v>
          </cell>
          <cell r="C217" t="str">
            <v>Complementarias</v>
          </cell>
        </row>
        <row r="218">
          <cell r="A218" t="str">
            <v>6000</v>
          </cell>
          <cell r="B218">
            <v>6211</v>
          </cell>
          <cell r="C218" t="str">
            <v>Construcción</v>
          </cell>
        </row>
        <row r="219">
          <cell r="A219" t="str">
            <v>6000</v>
          </cell>
          <cell r="B219">
            <v>6221</v>
          </cell>
          <cell r="C219" t="str">
            <v>Construcción</v>
          </cell>
        </row>
        <row r="220">
          <cell r="A220" t="str">
            <v>6000</v>
          </cell>
          <cell r="B220">
            <v>6222</v>
          </cell>
          <cell r="C220" t="str">
            <v>Ampliación</v>
          </cell>
        </row>
        <row r="221">
          <cell r="A221" t="str">
            <v>6000</v>
          </cell>
          <cell r="B221">
            <v>6223</v>
          </cell>
          <cell r="C221" t="str">
            <v>Rehabilitación</v>
          </cell>
        </row>
        <row r="222">
          <cell r="A222" t="str">
            <v>6000</v>
          </cell>
          <cell r="B222">
            <v>6224</v>
          </cell>
          <cell r="C222" t="str">
            <v>Proyectos</v>
          </cell>
        </row>
        <row r="223">
          <cell r="A223" t="str">
            <v>6000</v>
          </cell>
          <cell r="B223">
            <v>6231</v>
          </cell>
          <cell r="C223" t="str">
            <v>Construcción</v>
          </cell>
        </row>
        <row r="224">
          <cell r="A224" t="str">
            <v>6000</v>
          </cell>
          <cell r="B224">
            <v>6232</v>
          </cell>
          <cell r="C224" t="str">
            <v>Ampliación</v>
          </cell>
        </row>
        <row r="225">
          <cell r="A225" t="str">
            <v>6000</v>
          </cell>
          <cell r="B225">
            <v>6321</v>
          </cell>
          <cell r="C225" t="str">
            <v>Construcción</v>
          </cell>
        </row>
        <row r="226">
          <cell r="A226" t="str">
            <v>6000</v>
          </cell>
          <cell r="B226">
            <v>6322</v>
          </cell>
          <cell r="C226" t="str">
            <v>Ampliación</v>
          </cell>
        </row>
        <row r="227">
          <cell r="A227" t="str">
            <v>6000</v>
          </cell>
          <cell r="B227">
            <v>6331</v>
          </cell>
          <cell r="C227" t="str">
            <v>Construcción</v>
          </cell>
        </row>
        <row r="228">
          <cell r="A228" t="str">
            <v>6000</v>
          </cell>
          <cell r="B228">
            <v>6332</v>
          </cell>
          <cell r="C228" t="str">
            <v xml:space="preserve">Ampliación </v>
          </cell>
        </row>
        <row r="229">
          <cell r="A229" t="str">
            <v>6000</v>
          </cell>
          <cell r="B229">
            <v>6341</v>
          </cell>
          <cell r="C229" t="str">
            <v>Construcción</v>
          </cell>
        </row>
        <row r="230">
          <cell r="A230" t="str">
            <v>6000</v>
          </cell>
          <cell r="B230">
            <v>6342</v>
          </cell>
          <cell r="C230" t="str">
            <v>Ampliación</v>
          </cell>
        </row>
        <row r="231">
          <cell r="A231" t="str">
            <v>6000</v>
          </cell>
          <cell r="B231">
            <v>6343</v>
          </cell>
          <cell r="C231" t="str">
            <v>Rehabilitación</v>
          </cell>
        </row>
        <row r="232">
          <cell r="A232" t="str">
            <v>6000</v>
          </cell>
          <cell r="B232">
            <v>6344</v>
          </cell>
          <cell r="C232" t="str">
            <v>Proyectos</v>
          </cell>
        </row>
        <row r="233">
          <cell r="A233" t="str">
            <v>6000</v>
          </cell>
          <cell r="B233">
            <v>6346</v>
          </cell>
          <cell r="C233" t="str">
            <v>Equipamiento</v>
          </cell>
        </row>
        <row r="234">
          <cell r="A234" t="str">
            <v>6000</v>
          </cell>
          <cell r="B234">
            <v>6411</v>
          </cell>
          <cell r="C234" t="str">
            <v>Construcción</v>
          </cell>
        </row>
        <row r="235">
          <cell r="A235" t="str">
            <v>6000</v>
          </cell>
          <cell r="B235">
            <v>6142</v>
          </cell>
          <cell r="C235" t="str">
            <v>Ampliación</v>
          </cell>
        </row>
        <row r="236">
          <cell r="A236" t="str">
            <v>6000</v>
          </cell>
          <cell r="B236">
            <v>6143</v>
          </cell>
          <cell r="C236" t="str">
            <v>Rehabilitación</v>
          </cell>
        </row>
        <row r="237">
          <cell r="A237" t="str">
            <v>6000</v>
          </cell>
          <cell r="B237">
            <v>6122</v>
          </cell>
          <cell r="C237" t="str">
            <v>Ampliación</v>
          </cell>
        </row>
        <row r="238">
          <cell r="A238" t="str">
            <v>8000</v>
          </cell>
          <cell r="B238">
            <v>8101</v>
          </cell>
          <cell r="C238" t="str">
            <v>Erogaciones Contingentes</v>
          </cell>
        </row>
        <row r="239">
          <cell r="A239" t="str">
            <v>8000</v>
          </cell>
          <cell r="B239">
            <v>8202</v>
          </cell>
          <cell r="C239" t="str">
            <v>Erogaciones imprevistas (para uso exclusivo de la Secretaría de Finanzas)</v>
          </cell>
        </row>
        <row r="240">
          <cell r="A240" t="str">
            <v>9000</v>
          </cell>
          <cell r="B240">
            <v>9101</v>
          </cell>
          <cell r="C240" t="str">
            <v xml:space="preserve">Amortización de la deuda pública </v>
          </cell>
        </row>
        <row r="241">
          <cell r="A241" t="str">
            <v>9000</v>
          </cell>
          <cell r="B241">
            <v>9201</v>
          </cell>
          <cell r="C241" t="str">
            <v>Intereses de la deuda pública</v>
          </cell>
        </row>
        <row r="242">
          <cell r="A242" t="str">
            <v>9000</v>
          </cell>
          <cell r="B242">
            <v>9901</v>
          </cell>
          <cell r="C242" t="str">
            <v>ADEFAS por servicios personales</v>
          </cell>
        </row>
        <row r="243">
          <cell r="A243" t="str">
            <v>9000</v>
          </cell>
          <cell r="B243">
            <v>9902</v>
          </cell>
          <cell r="C243" t="str">
            <v>ADEFAS por conceptos distintos de servicios personales</v>
          </cell>
        </row>
        <row r="244">
          <cell r="A244" t="str">
            <v>9000</v>
          </cell>
          <cell r="B244">
            <v>9903</v>
          </cell>
          <cell r="C244" t="str">
            <v>Devolución de ingresos percibidos indebidamente en ejercicios fiscales anteriores</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PG X EJE GOB"/>
      <sheetName val="PRESUP X PROGRAMAS $"/>
      <sheetName val="PRESUP X PG y DEP"/>
      <sheetName val="PRESUP X CAPITULO"/>
      <sheetName val="UNID RESP X CAP GTO (SEFIN)"/>
      <sheetName val="SEFIN X PY"/>
      <sheetName val="PRESUP SEFIN X PROY CG PG UR"/>
      <sheetName val="ESTRUCT PROGRAM DESAGREGADA '09"/>
      <sheetName val="ESTRUCT PROGRAM DESAGREGADA_CED"/>
      <sheetName val="ORGANISMOS__UEG 2010"/>
      <sheetName val="COMPARA 2000-2005"/>
      <sheetName val="CATALOGO  PRESUP X U.P. y P.I."/>
      <sheetName val="CATALOGO  PRESUP X UP y UR"/>
      <sheetName val="Hoja3"/>
      <sheetName val="PADRON ORGANISMOS X OBJ GTO"/>
    </sheetNames>
    <sheetDataSet>
      <sheetData sheetId="0">
        <row r="7">
          <cell r="A7" t="str">
            <v>PROG GOB</v>
          </cell>
          <cell r="B7" t="str">
            <v>EJE GOB</v>
          </cell>
          <cell r="C7" t="str">
            <v>nombre</v>
          </cell>
          <cell r="D7" t="str">
            <v>sumaprograma</v>
          </cell>
        </row>
        <row r="8">
          <cell r="A8">
            <v>1</v>
          </cell>
          <cell r="B8">
            <v>1</v>
          </cell>
          <cell r="C8" t="str">
            <v>Desarrollo Productivo del Campo</v>
          </cell>
          <cell r="D8">
            <v>298132270</v>
          </cell>
        </row>
        <row r="9">
          <cell r="A9">
            <v>2</v>
          </cell>
          <cell r="B9">
            <v>1</v>
          </cell>
          <cell r="C9" t="str">
            <v>Ciencia y Tecnología para el Desarrollo</v>
          </cell>
          <cell r="D9">
            <v>217090750</v>
          </cell>
        </row>
        <row r="10">
          <cell r="A10">
            <v>3</v>
          </cell>
          <cell r="B10">
            <v>1</v>
          </cell>
          <cell r="C10" t="str">
            <v>Fomento a la Industria, Comercio y Servicios</v>
          </cell>
          <cell r="D10">
            <v>448304494</v>
          </cell>
        </row>
        <row r="11">
          <cell r="A11">
            <v>4</v>
          </cell>
          <cell r="B11">
            <v>1</v>
          </cell>
          <cell r="C11" t="str">
            <v>Desarrollo de Infraestructura Productiva</v>
          </cell>
          <cell r="D11">
            <v>3375154453</v>
          </cell>
        </row>
        <row r="12">
          <cell r="A12">
            <v>5</v>
          </cell>
          <cell r="B12">
            <v>1</v>
          </cell>
          <cell r="C12" t="str">
            <v>Desarrollo y Fomento al Turismo</v>
          </cell>
          <cell r="D12">
            <v>186993440</v>
          </cell>
        </row>
        <row r="13">
          <cell r="A13">
            <v>6</v>
          </cell>
          <cell r="B13">
            <v>1</v>
          </cell>
          <cell r="C13" t="str">
            <v>Generación de Empleo y Seguridad Laboral</v>
          </cell>
          <cell r="D13">
            <v>113279200</v>
          </cell>
        </row>
        <row r="14">
          <cell r="A14">
            <v>7</v>
          </cell>
          <cell r="B14">
            <v>2</v>
          </cell>
          <cell r="C14" t="str">
            <v>Educación y Deporte para una Vida Digna</v>
          </cell>
          <cell r="D14">
            <v>25961474054</v>
          </cell>
        </row>
        <row r="15">
          <cell r="A15">
            <v>8</v>
          </cell>
          <cell r="B15">
            <v>2</v>
          </cell>
          <cell r="C15" t="str">
            <v>Protección y Atención Integral a la Salud</v>
          </cell>
          <cell r="D15">
            <v>4976699003</v>
          </cell>
        </row>
        <row r="16">
          <cell r="A16">
            <v>9</v>
          </cell>
          <cell r="B16">
            <v>2</v>
          </cell>
          <cell r="C16" t="str">
            <v>Desarrollo y Fomento a la Cultura</v>
          </cell>
          <cell r="D16">
            <v>318752844</v>
          </cell>
        </row>
        <row r="17">
          <cell r="A17">
            <v>10</v>
          </cell>
          <cell r="B17">
            <v>2</v>
          </cell>
          <cell r="C17" t="str">
            <v>Desarrollo Humano y Social Sustentable</v>
          </cell>
          <cell r="D17">
            <v>1452708206</v>
          </cell>
        </row>
        <row r="18">
          <cell r="A18">
            <v>11</v>
          </cell>
          <cell r="B18">
            <v>2</v>
          </cell>
          <cell r="C18" t="str">
            <v>Preservación y Restauración del Medio Ambiente</v>
          </cell>
          <cell r="D18">
            <v>97794890</v>
          </cell>
        </row>
        <row r="19">
          <cell r="A19">
            <v>12</v>
          </cell>
          <cell r="B19">
            <v>3</v>
          </cell>
          <cell r="C19" t="str">
            <v>Procuración de Justicia</v>
          </cell>
          <cell r="D19">
            <v>1304581026</v>
          </cell>
        </row>
        <row r="20">
          <cell r="A20">
            <v>13</v>
          </cell>
          <cell r="B20">
            <v>3</v>
          </cell>
          <cell r="C20" t="str">
            <v>Protección Civil</v>
          </cell>
          <cell r="D20">
            <v>94387160</v>
          </cell>
        </row>
        <row r="21">
          <cell r="A21">
            <v>14</v>
          </cell>
          <cell r="B21">
            <v>3</v>
          </cell>
          <cell r="C21" t="str">
            <v>Seguridad Pública</v>
          </cell>
          <cell r="D21">
            <v>2283565924</v>
          </cell>
        </row>
        <row r="22">
          <cell r="A22">
            <v>15</v>
          </cell>
          <cell r="B22">
            <v>3</v>
          </cell>
          <cell r="C22" t="str">
            <v>Seguridad Jurídica de Ciudadanos y Bienes</v>
          </cell>
          <cell r="D22">
            <v>1138992625</v>
          </cell>
        </row>
        <row r="23">
          <cell r="A23">
            <v>16</v>
          </cell>
          <cell r="B23">
            <v>3</v>
          </cell>
          <cell r="C23" t="str">
            <v>Impulso al Desarrollo Democrático</v>
          </cell>
          <cell r="D23">
            <v>1089932758</v>
          </cell>
        </row>
        <row r="24">
          <cell r="A24">
            <v>17</v>
          </cell>
          <cell r="B24">
            <v>4</v>
          </cell>
          <cell r="C24" t="str">
            <v>Fortalecimiento Institucional</v>
          </cell>
          <cell r="D24">
            <v>16557639850</v>
          </cell>
        </row>
        <row r="25">
          <cell r="A25">
            <v>18</v>
          </cell>
          <cell r="B25">
            <v>4</v>
          </cell>
          <cell r="C25" t="str">
            <v>Derechos Humanos</v>
          </cell>
          <cell r="D25">
            <v>92575420</v>
          </cell>
        </row>
        <row r="26">
          <cell r="A26">
            <v>19</v>
          </cell>
          <cell r="B26">
            <v>4</v>
          </cell>
          <cell r="C26" t="str">
            <v>Participación Ciudadana</v>
          </cell>
          <cell r="D26">
            <v>20453850</v>
          </cell>
        </row>
        <row r="27">
          <cell r="A27">
            <v>20</v>
          </cell>
          <cell r="B27">
            <v>2</v>
          </cell>
          <cell r="C27" t="str">
            <v>Movilidad</v>
          </cell>
          <cell r="D27">
            <v>775850025</v>
          </cell>
        </row>
        <row r="28">
          <cell r="A28">
            <v>21</v>
          </cell>
          <cell r="B28">
            <v>1</v>
          </cell>
          <cell r="C28" t="str">
            <v>Administración y Uso del Agua</v>
          </cell>
          <cell r="D28">
            <v>326410360</v>
          </cell>
        </row>
        <row r="29">
          <cell r="A29">
            <v>22</v>
          </cell>
          <cell r="B29">
            <v>1</v>
          </cell>
          <cell r="C29" t="str">
            <v>Juegos Panamericanos</v>
          </cell>
          <cell r="D29">
            <v>53444270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FINANZAS 1999"/>
      <sheetName val="ESTRUCT 1998"/>
    </sheetNames>
    <sheetDataSet>
      <sheetData sheetId="0">
        <row r="15">
          <cell r="A15">
            <v>1</v>
          </cell>
          <cell r="B15">
            <v>1</v>
          </cell>
          <cell r="E15" t="str">
            <v>001</v>
          </cell>
          <cell r="I15" t="str">
            <v>ATENCION  A LAS ASOCIACIONES DE PADRES DE FAMILIA</v>
          </cell>
        </row>
        <row r="18">
          <cell r="C18" t="str">
            <v>8</v>
          </cell>
          <cell r="G18" t="str">
            <v>COMUNICACION SOCIAL Y DIFUSION INSTITUCIONAL</v>
          </cell>
        </row>
        <row r="19">
          <cell r="D19" t="str">
            <v>006</v>
          </cell>
          <cell r="H19" t="str">
            <v>COBERTURA Y EQUIDAD A LA DEMANDA EDUCATIVA</v>
          </cell>
        </row>
        <row r="20">
          <cell r="A20">
            <v>2</v>
          </cell>
          <cell r="B20">
            <v>1</v>
          </cell>
          <cell r="E20" t="str">
            <v>001</v>
          </cell>
          <cell r="I20" t="str">
            <v>DIFUSION DEL PROGRAMA DE EDUCACION PREESCOLAR</v>
          </cell>
        </row>
        <row r="21">
          <cell r="A21">
            <v>3</v>
          </cell>
          <cell r="B21">
            <v>1</v>
          </cell>
          <cell r="E21" t="str">
            <v>002</v>
          </cell>
          <cell r="I21" t="str">
            <v>DIFUSION DEL PROGRAMA DE EDUCACION INICIAL</v>
          </cell>
        </row>
        <row r="22">
          <cell r="A22">
            <v>4</v>
          </cell>
          <cell r="B22">
            <v>1</v>
          </cell>
          <cell r="E22" t="str">
            <v>003</v>
          </cell>
          <cell r="I22" t="str">
            <v>DIFUSION DEL PROGRAMA DE EDUCACION ESPECIAL</v>
          </cell>
        </row>
        <row r="25">
          <cell r="C25" t="str">
            <v>12</v>
          </cell>
          <cell r="G25" t="str">
            <v>CAPACITACION Y APOYO TECNICO A MUNICIPIOS</v>
          </cell>
        </row>
        <row r="27">
          <cell r="C27" t="str">
            <v>18</v>
          </cell>
          <cell r="G27" t="str">
            <v>INFRAESTRUCTURA Y EQUIPAMIENTO EDUCATIVO</v>
          </cell>
        </row>
        <row r="28">
          <cell r="D28" t="str">
            <v>006</v>
          </cell>
          <cell r="H28" t="str">
            <v>COBERTURA Y EQUIDAD A LA DEMANDA EDUCATIVA</v>
          </cell>
        </row>
        <row r="29">
          <cell r="A29">
            <v>5</v>
          </cell>
          <cell r="B29">
            <v>1</v>
          </cell>
          <cell r="E29" t="str">
            <v>001</v>
          </cell>
          <cell r="I29" t="str">
            <v>EQUIPAMIENTO ESCOLAR PARA LA EDUCACION BASICA</v>
          </cell>
        </row>
        <row r="30">
          <cell r="A30">
            <v>6</v>
          </cell>
          <cell r="B30">
            <v>1</v>
          </cell>
          <cell r="E30" t="str">
            <v>002</v>
          </cell>
          <cell r="I30" t="str">
            <v>MANTENIMIENTO PREVENTIVO</v>
          </cell>
        </row>
        <row r="33">
          <cell r="C33" t="str">
            <v>25</v>
          </cell>
          <cell r="G33" t="str">
            <v>PROGRAMA DE DESARROLLO REGIONAL</v>
          </cell>
        </row>
        <row r="34">
          <cell r="D34" t="str">
            <v>001</v>
          </cell>
          <cell r="H34" t="str">
            <v>CONSOLIDAR LA REORGANIZACION DEL SISTEMA EDUCATIVO ESTATAL</v>
          </cell>
        </row>
        <row r="35">
          <cell r="A35">
            <v>8</v>
          </cell>
          <cell r="B35">
            <v>1</v>
          </cell>
          <cell r="E35" t="str">
            <v>001</v>
          </cell>
          <cell r="I35" t="str">
            <v>ADMINISTRACION REGIONAL</v>
          </cell>
        </row>
        <row r="38">
          <cell r="C38" t="str">
            <v>27</v>
          </cell>
          <cell r="G38" t="str">
            <v>DIFUSION Y PROMOCION CULTURAL Y DEL DEPORTE</v>
          </cell>
        </row>
        <row r="39">
          <cell r="D39" t="str">
            <v>004</v>
          </cell>
          <cell r="H39" t="str">
            <v>ELEVAR SUSTANTIVAMENTE LA CALIDAD DE LA EDUCACION</v>
          </cell>
        </row>
        <row r="40">
          <cell r="A40">
            <v>9</v>
          </cell>
          <cell r="B40">
            <v>1</v>
          </cell>
          <cell r="E40" t="str">
            <v>001</v>
          </cell>
          <cell r="I40" t="str">
            <v>EDUCACION FISICA PARA LA EDUCACION BASICA</v>
          </cell>
        </row>
        <row r="43">
          <cell r="C43" t="str">
            <v>28</v>
          </cell>
          <cell r="G43" t="str">
            <v>POLITICA, PLANEACION Y DESARROLLO DE LA EDUCACION</v>
          </cell>
        </row>
        <row r="44">
          <cell r="D44" t="str">
            <v>006</v>
          </cell>
          <cell r="H44" t="str">
            <v>COBERTURA Y EQUIDAD A LA DEMANDA EDUCATIVA</v>
          </cell>
        </row>
        <row r="45">
          <cell r="A45">
            <v>10</v>
          </cell>
          <cell r="B45">
            <v>1</v>
          </cell>
          <cell r="E45" t="str">
            <v>001</v>
          </cell>
          <cell r="I45" t="str">
            <v>MICROPLANEACION</v>
          </cell>
        </row>
        <row r="46">
          <cell r="A46">
            <v>11</v>
          </cell>
          <cell r="B46">
            <v>1</v>
          </cell>
          <cell r="E46" t="str">
            <v>002</v>
          </cell>
          <cell r="I46" t="str">
            <v>INSCRIPCIONES EN FEBRERO</v>
          </cell>
        </row>
        <row r="47">
          <cell r="A47">
            <v>12</v>
          </cell>
          <cell r="B47">
            <v>1</v>
          </cell>
          <cell r="E47" t="str">
            <v>003</v>
          </cell>
          <cell r="I47" t="str">
            <v>SISTEMA ESTATAL DE EVALUACION EDUCATIVA</v>
          </cell>
        </row>
        <row r="49">
          <cell r="C49" t="str">
            <v>29</v>
          </cell>
          <cell r="G49" t="str">
            <v>FORTALECIMIENTO A LA EDUCACION BASICA</v>
          </cell>
        </row>
        <row r="50">
          <cell r="D50" t="str">
            <v>006</v>
          </cell>
          <cell r="H50" t="str">
            <v>COBERTURA Y EQUIDAD A LA DEMANDA EDUCATIVA</v>
          </cell>
        </row>
        <row r="51">
          <cell r="A51">
            <v>13</v>
          </cell>
          <cell r="B51">
            <v>1</v>
          </cell>
          <cell r="E51" t="str">
            <v>001</v>
          </cell>
          <cell r="I51" t="str">
            <v>SUPERVISION Y ASESORIA EN EDUCACION INICIAL</v>
          </cell>
        </row>
        <row r="52">
          <cell r="A52">
            <v>14</v>
          </cell>
          <cell r="B52">
            <v>1</v>
          </cell>
          <cell r="E52" t="str">
            <v>002</v>
          </cell>
          <cell r="I52" t="str">
            <v>CENTRO DE DESARROLLO INFANTIL</v>
          </cell>
        </row>
        <row r="53">
          <cell r="A53">
            <v>15</v>
          </cell>
          <cell r="B53">
            <v>1</v>
          </cell>
          <cell r="E53" t="str">
            <v>003</v>
          </cell>
          <cell r="I53" t="str">
            <v>ORIENTACION A PADRES DE FAMILIA</v>
          </cell>
        </row>
        <row r="54">
          <cell r="A54">
            <v>16</v>
          </cell>
          <cell r="B54">
            <v>1</v>
          </cell>
          <cell r="E54" t="str">
            <v>004</v>
          </cell>
          <cell r="I54" t="str">
            <v>ORIENTACION A PADRES DE FAMILIA INDIGENA</v>
          </cell>
        </row>
        <row r="55">
          <cell r="A55">
            <v>17</v>
          </cell>
          <cell r="B55">
            <v>1</v>
          </cell>
          <cell r="E55" t="str">
            <v>005</v>
          </cell>
          <cell r="I55" t="str">
            <v>PREESCOLAR GENERAL</v>
          </cell>
        </row>
        <row r="56">
          <cell r="A56">
            <v>18</v>
          </cell>
          <cell r="B56">
            <v>1</v>
          </cell>
          <cell r="E56" t="str">
            <v>006</v>
          </cell>
          <cell r="I56" t="str">
            <v>SUPERVISION Y ASESORIA EN EDUCACION PREESCOLAR</v>
          </cell>
        </row>
        <row r="57">
          <cell r="A57">
            <v>19</v>
          </cell>
          <cell r="B57">
            <v>1</v>
          </cell>
          <cell r="E57" t="str">
            <v>007</v>
          </cell>
          <cell r="I57" t="str">
            <v>ALTERNATIVAS PARA LA EDUCACION PREESCOLAR RURAL</v>
          </cell>
        </row>
        <row r="58">
          <cell r="A58">
            <v>20</v>
          </cell>
          <cell r="B58">
            <v>1</v>
          </cell>
          <cell r="E58" t="str">
            <v>008</v>
          </cell>
          <cell r="I58" t="str">
            <v>PREESCOLAR INDIGENA</v>
          </cell>
        </row>
        <row r="59">
          <cell r="A59">
            <v>21</v>
          </cell>
          <cell r="B59">
            <v>1</v>
          </cell>
          <cell r="E59" t="str">
            <v>009</v>
          </cell>
          <cell r="I59" t="str">
            <v>RECONOCIMIENTOS Y ESTIMULOS PARA ALUMNOS</v>
          </cell>
        </row>
        <row r="60">
          <cell r="A60">
            <v>22</v>
          </cell>
          <cell r="B60">
            <v>1</v>
          </cell>
          <cell r="E60" t="str">
            <v>010</v>
          </cell>
          <cell r="I60" t="str">
            <v>SUPERVISION Y ASESORIA EN EDUC. PRIMARIA</v>
          </cell>
        </row>
        <row r="61">
          <cell r="A61">
            <v>23</v>
          </cell>
          <cell r="B61">
            <v>1</v>
          </cell>
          <cell r="E61" t="str">
            <v>011</v>
          </cell>
          <cell r="I61" t="str">
            <v>P R O N A L E E S   ( PALEM )</v>
          </cell>
        </row>
        <row r="62">
          <cell r="A62">
            <v>24</v>
          </cell>
          <cell r="B62">
            <v>1</v>
          </cell>
          <cell r="E62" t="str">
            <v>012</v>
          </cell>
          <cell r="I62" t="str">
            <v>RINCONES DE LECTURA</v>
          </cell>
        </row>
        <row r="63">
          <cell r="A63">
            <v>25</v>
          </cell>
          <cell r="B63">
            <v>1</v>
          </cell>
          <cell r="E63" t="str">
            <v>013</v>
          </cell>
          <cell r="I63" t="str">
            <v>PRIMARIA GENERAL</v>
          </cell>
        </row>
        <row r="64">
          <cell r="A64">
            <v>26</v>
          </cell>
          <cell r="B64">
            <v>1</v>
          </cell>
          <cell r="E64" t="str">
            <v>014</v>
          </cell>
          <cell r="I64" t="str">
            <v>ATENCION PREVENTIVA Y COMPENSATORIA</v>
          </cell>
        </row>
        <row r="65">
          <cell r="A65">
            <v>27</v>
          </cell>
          <cell r="B65">
            <v>1</v>
          </cell>
          <cell r="E65" t="str">
            <v>015</v>
          </cell>
          <cell r="I65" t="str">
            <v>CARRERA MAGISTERIAL</v>
          </cell>
        </row>
        <row r="66">
          <cell r="A66">
            <v>28</v>
          </cell>
          <cell r="B66">
            <v>1</v>
          </cell>
          <cell r="E66" t="str">
            <v>016</v>
          </cell>
          <cell r="I66" t="str">
            <v>PRIMARIA PARA NIÑOS MIGRANTES</v>
          </cell>
        </row>
        <row r="67">
          <cell r="A67">
            <v>29</v>
          </cell>
          <cell r="B67">
            <v>1</v>
          </cell>
          <cell r="E67" t="str">
            <v>017</v>
          </cell>
          <cell r="I67" t="str">
            <v>PRIMARIA INDIGENA</v>
          </cell>
        </row>
        <row r="68">
          <cell r="A68">
            <v>30</v>
          </cell>
          <cell r="B68">
            <v>1</v>
          </cell>
          <cell r="E68" t="str">
            <v>018</v>
          </cell>
          <cell r="I68" t="str">
            <v>SUPERVISION Y ASESORIA EN PRIMARIA INDIGENA</v>
          </cell>
        </row>
        <row r="69">
          <cell r="A69">
            <v>31</v>
          </cell>
          <cell r="B69">
            <v>1</v>
          </cell>
          <cell r="E69" t="str">
            <v>019</v>
          </cell>
          <cell r="I69" t="str">
            <v>SUPERVISION Y ASESORIA  EN EDUC. SEC. GENERAL.</v>
          </cell>
        </row>
        <row r="70">
          <cell r="A70">
            <v>32</v>
          </cell>
          <cell r="B70">
            <v>1</v>
          </cell>
          <cell r="E70" t="str">
            <v>020</v>
          </cell>
          <cell r="I70" t="str">
            <v>SECUNDARIA GENERAL</v>
          </cell>
        </row>
        <row r="71">
          <cell r="A71">
            <v>33</v>
          </cell>
          <cell r="B71">
            <v>1</v>
          </cell>
          <cell r="E71" t="str">
            <v>021</v>
          </cell>
          <cell r="I71" t="str">
            <v>SUPERVISION Y ASESORIA EN EDUC. SEC. TECNICA</v>
          </cell>
        </row>
        <row r="72">
          <cell r="A72">
            <v>34</v>
          </cell>
          <cell r="B72">
            <v>1</v>
          </cell>
          <cell r="E72" t="str">
            <v>022</v>
          </cell>
          <cell r="I72" t="str">
            <v>SECUNDARIA TECNICA</v>
          </cell>
        </row>
        <row r="73">
          <cell r="A73">
            <v>35</v>
          </cell>
          <cell r="B73">
            <v>1</v>
          </cell>
          <cell r="E73" t="str">
            <v>023</v>
          </cell>
          <cell r="I73" t="str">
            <v>SUPERVISION Y ASESORIA EN EDUC. TELESECUNDARIA</v>
          </cell>
        </row>
        <row r="74">
          <cell r="A74">
            <v>36</v>
          </cell>
          <cell r="B74">
            <v>1</v>
          </cell>
          <cell r="E74" t="str">
            <v>024</v>
          </cell>
          <cell r="I74" t="str">
            <v>TELESECUNDARIA</v>
          </cell>
        </row>
        <row r="75">
          <cell r="A75">
            <v>37</v>
          </cell>
          <cell r="B75">
            <v>1</v>
          </cell>
          <cell r="E75" t="str">
            <v>025</v>
          </cell>
          <cell r="I75" t="str">
            <v>BECAS PARA PRIMARIA</v>
          </cell>
        </row>
        <row r="76">
          <cell r="A76">
            <v>38</v>
          </cell>
          <cell r="B76">
            <v>1</v>
          </cell>
          <cell r="E76" t="str">
            <v>026</v>
          </cell>
          <cell r="I76" t="str">
            <v>BECAS PARA SECUNDARIA GENERAL</v>
          </cell>
        </row>
        <row r="77">
          <cell r="A77">
            <v>39</v>
          </cell>
          <cell r="B77">
            <v>1</v>
          </cell>
          <cell r="E77" t="str">
            <v>027</v>
          </cell>
          <cell r="I77" t="str">
            <v>BECAS PARA SECUNDARIA TECNICA</v>
          </cell>
        </row>
        <row r="78">
          <cell r="A78">
            <v>40</v>
          </cell>
          <cell r="B78">
            <v>1</v>
          </cell>
          <cell r="E78" t="str">
            <v>028</v>
          </cell>
          <cell r="I78" t="str">
            <v>APOYO TECNICO PEDAG. PARA  LA EDUCACION BASICA</v>
          </cell>
        </row>
        <row r="79">
          <cell r="A79">
            <v>41</v>
          </cell>
          <cell r="B79">
            <v>1</v>
          </cell>
          <cell r="E79" t="str">
            <v>029</v>
          </cell>
          <cell r="I79" t="str">
            <v>DISTRIBUCION DE LIBROS DE TEXTO GRATUITOS</v>
          </cell>
        </row>
        <row r="80">
          <cell r="A80">
            <v>42</v>
          </cell>
          <cell r="B80">
            <v>1</v>
          </cell>
          <cell r="E80" t="str">
            <v>030</v>
          </cell>
          <cell r="I80" t="str">
            <v>INTERNADOS EN EDUCACION PRIMARIA</v>
          </cell>
        </row>
        <row r="82">
          <cell r="C82" t="str">
            <v>30</v>
          </cell>
          <cell r="G82" t="str">
            <v>EDUCACION EXTRAESCOLAR</v>
          </cell>
        </row>
        <row r="83">
          <cell r="D83" t="str">
            <v>006</v>
          </cell>
          <cell r="H83" t="str">
            <v>COBERTURA Y EQUIDAD A LA DEMANDA EDUCATIVA</v>
          </cell>
        </row>
        <row r="84">
          <cell r="A84">
            <v>43</v>
          </cell>
          <cell r="B84">
            <v>1</v>
          </cell>
          <cell r="E84" t="str">
            <v>001</v>
          </cell>
          <cell r="I84" t="str">
            <v>CENTRO DE ATENCION  PSICOPEDAGOGICA  EN EDUC. PREESCOLAR</v>
          </cell>
        </row>
        <row r="85">
          <cell r="A85">
            <v>44</v>
          </cell>
          <cell r="B85">
            <v>1</v>
          </cell>
          <cell r="E85" t="str">
            <v>002</v>
          </cell>
          <cell r="I85" t="str">
            <v>EDUCACION ESPECIAL EN ZONAS RURALES</v>
          </cell>
        </row>
        <row r="86">
          <cell r="A86">
            <v>45</v>
          </cell>
          <cell r="B86">
            <v>1</v>
          </cell>
          <cell r="E86" t="str">
            <v>003</v>
          </cell>
          <cell r="I86" t="str">
            <v>CENTROS ORIENTACION EVALUACION Y CANALIZACION</v>
          </cell>
        </row>
        <row r="87">
          <cell r="A87">
            <v>46</v>
          </cell>
          <cell r="B87">
            <v>1</v>
          </cell>
          <cell r="E87" t="str">
            <v>004</v>
          </cell>
          <cell r="I87" t="str">
            <v>INVESTIGACION Y ACTUALIZACION DE PERSONAL EN EDUC. ESP.</v>
          </cell>
        </row>
        <row r="88">
          <cell r="A88">
            <v>47</v>
          </cell>
          <cell r="B88">
            <v>1</v>
          </cell>
          <cell r="E88" t="str">
            <v>005</v>
          </cell>
          <cell r="I88" t="str">
            <v>ESCUELA DE EDUCACION ESPECIAL</v>
          </cell>
        </row>
        <row r="89">
          <cell r="A89">
            <v>48</v>
          </cell>
          <cell r="B89">
            <v>1</v>
          </cell>
          <cell r="E89" t="str">
            <v>006</v>
          </cell>
          <cell r="I89" t="str">
            <v>CENTROS PSICOPEDAGOGICOS</v>
          </cell>
        </row>
        <row r="90">
          <cell r="A90">
            <v>49</v>
          </cell>
          <cell r="B90">
            <v>1</v>
          </cell>
          <cell r="E90" t="str">
            <v>007</v>
          </cell>
          <cell r="I90" t="str">
            <v>UNIDAD DE GRUPOS INTEGRADOS</v>
          </cell>
        </row>
        <row r="91">
          <cell r="A91">
            <v>50</v>
          </cell>
          <cell r="B91">
            <v>1</v>
          </cell>
          <cell r="E91" t="str">
            <v>008</v>
          </cell>
          <cell r="I91" t="str">
            <v>CENTROS DE CAPACITACION EDUC. ESPECIAL</v>
          </cell>
        </row>
        <row r="92">
          <cell r="A92">
            <v>51</v>
          </cell>
          <cell r="B92">
            <v>1</v>
          </cell>
          <cell r="E92" t="str">
            <v>009</v>
          </cell>
          <cell r="I92" t="str">
            <v>ATENCION A NIÑOS Y JOVENES CON CAPACIDADES SOBRESALIENTES</v>
          </cell>
        </row>
        <row r="93">
          <cell r="A93">
            <v>52</v>
          </cell>
          <cell r="B93">
            <v>1</v>
          </cell>
          <cell r="E93" t="str">
            <v>010</v>
          </cell>
          <cell r="I93" t="str">
            <v>ATENCION A NIÑOS Y JOVENES AUTISTAS</v>
          </cell>
        </row>
        <row r="96">
          <cell r="C96" t="str">
            <v>31</v>
          </cell>
          <cell r="G96" t="str">
            <v>EDUCACION DE POSGRADO</v>
          </cell>
        </row>
        <row r="97">
          <cell r="D97" t="str">
            <v>003</v>
          </cell>
          <cell r="H97" t="str">
            <v>REVALORAR LA FUNCION SOCIAL DE LOS DOCENTES</v>
          </cell>
        </row>
        <row r="98">
          <cell r="A98">
            <v>53</v>
          </cell>
          <cell r="B98">
            <v>1</v>
          </cell>
          <cell r="E98" t="str">
            <v>001</v>
          </cell>
          <cell r="I98" t="str">
            <v>EDUCACION DE POSGRADO PEDAGOGICO</v>
          </cell>
        </row>
        <row r="101">
          <cell r="C101" t="str">
            <v>32</v>
          </cell>
          <cell r="G101" t="str">
            <v>EDUCACION MEDIA SUPERIOR</v>
          </cell>
        </row>
        <row r="103">
          <cell r="C103" t="str">
            <v>33</v>
          </cell>
          <cell r="G103" t="str">
            <v>EDUCACION PARA ADULTOS</v>
          </cell>
        </row>
        <row r="104">
          <cell r="D104" t="str">
            <v>006</v>
          </cell>
          <cell r="H104" t="str">
            <v>COBERTURA Y EQUIDAD A LA DEMANDA EDUCATIVA</v>
          </cell>
        </row>
        <row r="105">
          <cell r="A105">
            <v>54</v>
          </cell>
          <cell r="B105">
            <v>1</v>
          </cell>
          <cell r="E105" t="str">
            <v>001</v>
          </cell>
          <cell r="I105" t="str">
            <v>CENTROS DE EDUCACION EXTRAESCOLAR</v>
          </cell>
        </row>
        <row r="106">
          <cell r="A106">
            <v>56</v>
          </cell>
          <cell r="B106">
            <v>1</v>
          </cell>
          <cell r="E106" t="str">
            <v>002</v>
          </cell>
          <cell r="I106" t="str">
            <v>MISIONES CULTURALES</v>
          </cell>
        </row>
        <row r="109">
          <cell r="C109" t="str">
            <v>34</v>
          </cell>
          <cell r="G109" t="str">
            <v>EDUCACION SUPERIOR</v>
          </cell>
        </row>
        <row r="110">
          <cell r="D110" t="str">
            <v>004</v>
          </cell>
          <cell r="H110" t="str">
            <v>ELEVAR SUSTANTIVAMENTE LA CALIDAD DE LA EDUCACION</v>
          </cell>
        </row>
        <row r="111">
          <cell r="A111">
            <v>57</v>
          </cell>
          <cell r="B111">
            <v>1</v>
          </cell>
          <cell r="E111" t="str">
            <v>001</v>
          </cell>
          <cell r="I111" t="str">
            <v>DIFUSION Y EXTENSION UNIVERSITARIA</v>
          </cell>
        </row>
        <row r="112">
          <cell r="A112">
            <v>58</v>
          </cell>
          <cell r="B112">
            <v>1</v>
          </cell>
          <cell r="E112" t="str">
            <v>002</v>
          </cell>
          <cell r="I112" t="str">
            <v>MEJORAMIENTO DE BIBLIOTECAS</v>
          </cell>
        </row>
        <row r="113">
          <cell r="A113">
            <v>59</v>
          </cell>
          <cell r="B113">
            <v>1</v>
          </cell>
          <cell r="E113" t="str">
            <v>003</v>
          </cell>
          <cell r="I113" t="str">
            <v>INVESTIGACION DE CIENCIAS DE LA EDUCACION  UPN</v>
          </cell>
        </row>
        <row r="114">
          <cell r="A114">
            <v>60</v>
          </cell>
          <cell r="B114">
            <v>1</v>
          </cell>
          <cell r="E114" t="str">
            <v>004</v>
          </cell>
          <cell r="I114" t="str">
            <v>NORMAL DE EDUCACION PREESCOLAR</v>
          </cell>
        </row>
        <row r="115">
          <cell r="A115">
            <v>61</v>
          </cell>
          <cell r="B115">
            <v>1</v>
          </cell>
          <cell r="E115" t="str">
            <v>005</v>
          </cell>
          <cell r="I115" t="str">
            <v>NORMAL DE EDUCACION PRIMARIA</v>
          </cell>
        </row>
        <row r="116">
          <cell r="A116">
            <v>62</v>
          </cell>
          <cell r="B116">
            <v>1</v>
          </cell>
          <cell r="E116" t="str">
            <v>006</v>
          </cell>
          <cell r="I116" t="str">
            <v>NORMAL RURAL</v>
          </cell>
        </row>
        <row r="117">
          <cell r="A117">
            <v>63</v>
          </cell>
          <cell r="B117">
            <v>1</v>
          </cell>
          <cell r="E117" t="str">
            <v>007</v>
          </cell>
          <cell r="I117" t="str">
            <v>EDUCACION SUPERIOR PEDAGOGICA  (UPN)</v>
          </cell>
        </row>
        <row r="118">
          <cell r="A118">
            <v>64</v>
          </cell>
          <cell r="B118">
            <v>1</v>
          </cell>
          <cell r="E118" t="str">
            <v>008</v>
          </cell>
          <cell r="I118" t="str">
            <v>NORMAL DE  ESPECIALIZACION</v>
          </cell>
        </row>
        <row r="119">
          <cell r="A119">
            <v>65</v>
          </cell>
          <cell r="B119">
            <v>1</v>
          </cell>
          <cell r="E119" t="str">
            <v>009</v>
          </cell>
          <cell r="I119" t="str">
            <v>BECAS PARA NORMAL EXPERIMENTAL</v>
          </cell>
        </row>
        <row r="120">
          <cell r="A120">
            <v>66</v>
          </cell>
          <cell r="B120">
            <v>1</v>
          </cell>
          <cell r="E120" t="str">
            <v>010</v>
          </cell>
          <cell r="I120" t="str">
            <v>BECAS EN CENTROS REGIONALES DE EDUC. NORMAL</v>
          </cell>
        </row>
        <row r="122">
          <cell r="C122" t="str">
            <v>39</v>
          </cell>
          <cell r="G122" t="str">
            <v>PROGRAMA JALISCO DE ABASTO Y ASISTENCIA SOCIAL</v>
          </cell>
        </row>
        <row r="124">
          <cell r="C124" t="str">
            <v>41</v>
          </cell>
          <cell r="G124" t="str">
            <v>CAPACITACION Y DESARROLLO DEL SERVIDOR PUBLICO</v>
          </cell>
        </row>
        <row r="127">
          <cell r="C127" t="str">
            <v>039</v>
          </cell>
          <cell r="G127" t="str">
            <v>PROGRAMA JALISCO DE ABASTO Y ASISTENCIA SOCIAL</v>
          </cell>
        </row>
        <row r="128">
          <cell r="D128" t="str">
            <v>004</v>
          </cell>
          <cell r="H128" t="str">
            <v>ELEVAR SUSTANTIVAMENTE LA CALIDAD DE LA EDUCACION</v>
          </cell>
        </row>
        <row r="129">
          <cell r="A129">
            <v>67</v>
          </cell>
          <cell r="B129">
            <v>1</v>
          </cell>
          <cell r="E129" t="str">
            <v>001</v>
          </cell>
          <cell r="I129" t="str">
            <v>EDUCACION PARA LA HIGIENE</v>
          </cell>
        </row>
        <row r="130">
          <cell r="A130">
            <v>68</v>
          </cell>
          <cell r="B130">
            <v>1</v>
          </cell>
          <cell r="E130" t="str">
            <v>002</v>
          </cell>
          <cell r="I130" t="str">
            <v>SEGURIDAD Y EMERGENCIA ESCOLAR</v>
          </cell>
        </row>
        <row r="133">
          <cell r="C133" t="str">
            <v>041</v>
          </cell>
          <cell r="G133" t="str">
            <v>CAPACITACIÓN Y DESARROLLO DEL SERVIDOR PUBLICO</v>
          </cell>
        </row>
        <row r="134">
          <cell r="D134" t="str">
            <v>003</v>
          </cell>
          <cell r="H134" t="str">
            <v>REVALORAR LA FUNCION SOCIAL DE LOS DOCENTES</v>
          </cell>
        </row>
        <row r="135">
          <cell r="A135">
            <v>69</v>
          </cell>
          <cell r="B135">
            <v>1</v>
          </cell>
          <cell r="E135" t="str">
            <v>001</v>
          </cell>
          <cell r="I135" t="str">
            <v>ACTUALIZACION DEL MAGISTERIO</v>
          </cell>
        </row>
        <row r="136">
          <cell r="A136">
            <v>70</v>
          </cell>
          <cell r="B136">
            <v>1</v>
          </cell>
          <cell r="E136" t="str">
            <v>002</v>
          </cell>
          <cell r="I136" t="str">
            <v>CENTROS DE MAESTROS</v>
          </cell>
        </row>
        <row r="137">
          <cell r="A137">
            <v>71</v>
          </cell>
          <cell r="B137">
            <v>1</v>
          </cell>
          <cell r="E137" t="str">
            <v>003</v>
          </cell>
          <cell r="I137" t="str">
            <v>CEDERHTEJ</v>
          </cell>
        </row>
        <row r="138">
          <cell r="A138">
            <v>72</v>
          </cell>
          <cell r="B138">
            <v>1</v>
          </cell>
          <cell r="E138" t="str">
            <v>004</v>
          </cell>
          <cell r="I138" t="str">
            <v>EN LA COMUNIDAD ENCUENTROS (ENLACE)</v>
          </cell>
        </row>
        <row r="141">
          <cell r="C141" t="str">
            <v>42</v>
          </cell>
          <cell r="G141" t="str">
            <v>MODERNIZACION TECNOLOGICA Y DE SISTEMAS DE INFORMACION</v>
          </cell>
        </row>
        <row r="142">
          <cell r="D142" t="str">
            <v>001</v>
          </cell>
          <cell r="H142" t="str">
            <v>CONSOLIDAR LA REORGANIZACION DEL SISTEMA EDUCATIVO ESTATAL</v>
          </cell>
        </row>
        <row r="143">
          <cell r="A143">
            <v>73</v>
          </cell>
          <cell r="B143">
            <v>1</v>
          </cell>
          <cell r="E143" t="str">
            <v>001</v>
          </cell>
          <cell r="I143" t="str">
            <v>REDES DE COMPUTACION INSTITUCIONAL</v>
          </cell>
        </row>
        <row r="144">
          <cell r="A144">
            <v>74</v>
          </cell>
          <cell r="B144">
            <v>1</v>
          </cell>
          <cell r="E144" t="str">
            <v>002</v>
          </cell>
          <cell r="I144" t="str">
            <v>SISTEMA INTEGRAL DE ADMINISTRACION DE PERSONAL</v>
          </cell>
        </row>
        <row r="147">
          <cell r="C147" t="str">
            <v>44</v>
          </cell>
          <cell r="G147" t="str">
            <v>ADMINISTRACION GUBERNAMENTAL</v>
          </cell>
        </row>
        <row r="148">
          <cell r="D148" t="str">
            <v>001</v>
          </cell>
          <cell r="H148" t="str">
            <v>CONSOLIDAR LA REORGANIZACION DEL SISTEMA EDUCATIVO ESTATAL</v>
          </cell>
        </row>
        <row r="149">
          <cell r="A149">
            <v>75</v>
          </cell>
          <cell r="B149">
            <v>1</v>
          </cell>
          <cell r="E149" t="str">
            <v>001</v>
          </cell>
          <cell r="I149" t="str">
            <v>DESARROLLO ADMINISTRATIVO</v>
          </cell>
        </row>
        <row r="150">
          <cell r="A150">
            <v>76</v>
          </cell>
          <cell r="B150">
            <v>1</v>
          </cell>
          <cell r="E150" t="str">
            <v>002</v>
          </cell>
          <cell r="I150" t="str">
            <v>ADMINISTRACION DE LAS UNIDADES UPN</v>
          </cell>
        </row>
        <row r="151">
          <cell r="A151">
            <v>77</v>
          </cell>
          <cell r="B151">
            <v>1</v>
          </cell>
          <cell r="E151" t="str">
            <v>003</v>
          </cell>
          <cell r="I151" t="str">
            <v>APOYO A PROGRAMAS EDUCATIVOS</v>
          </cell>
        </row>
        <row r="153">
          <cell r="C153" t="str">
            <v>45</v>
          </cell>
          <cell r="G153" t="str">
            <v>SERVICIOS GUBERNAMENTALES DE ATENCION A LA CIUDADANIA.</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IFIC"/>
      <sheetName val="nuevas part"/>
    </sheetNames>
    <sheetDataSet>
      <sheetData sheetId="0" refreshError="1">
        <row r="5">
          <cell r="C5" t="str">
            <v>MATERIALES DE ADMINISTRACION</v>
          </cell>
        </row>
        <row r="7">
          <cell r="C7">
            <v>2101</v>
          </cell>
          <cell r="D7" t="str">
            <v>Material de oficina</v>
          </cell>
        </row>
        <row r="8">
          <cell r="C8">
            <v>0</v>
          </cell>
          <cell r="D8" t="str">
            <v>Subtotal</v>
          </cell>
        </row>
        <row r="9">
          <cell r="C9">
            <v>1101</v>
          </cell>
          <cell r="D9" t="str">
            <v>Sueldos</v>
          </cell>
        </row>
        <row r="10">
          <cell r="C10">
            <v>1309</v>
          </cell>
          <cell r="D10" t="str">
            <v>Compensaciones por nómina</v>
          </cell>
        </row>
        <row r="11">
          <cell r="C11">
            <v>8100</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1">
          <cell r="C21">
            <v>2102</v>
          </cell>
          <cell r="D21" t="str">
            <v>Material de limpieza</v>
          </cell>
        </row>
        <row r="22">
          <cell r="C22">
            <v>2103</v>
          </cell>
          <cell r="D22" t="str">
            <v>Material didáctico</v>
          </cell>
        </row>
        <row r="23">
          <cell r="C23">
            <v>2104</v>
          </cell>
          <cell r="D23" t="str">
            <v>Material estadístico y geográfico</v>
          </cell>
        </row>
        <row r="24">
          <cell r="C24">
            <v>2105</v>
          </cell>
          <cell r="D24" t="str">
            <v>Materiales y útiles de impresión y reproducción</v>
          </cell>
        </row>
        <row r="25">
          <cell r="C25">
            <v>2106</v>
          </cell>
          <cell r="D25" t="str">
            <v>Materiales y útiles de impresión para el procesamiento de equipo de computo electrónico</v>
          </cell>
        </row>
        <row r="27">
          <cell r="C27">
            <v>2107</v>
          </cell>
          <cell r="D27" t="str">
            <v>Materiales y suministros para hospitales</v>
          </cell>
        </row>
        <row r="29">
          <cell r="C29" t="str">
            <v>ALIMENTOS Y UTENSILIOS</v>
          </cell>
        </row>
        <row r="31">
          <cell r="C31">
            <v>2201</v>
          </cell>
          <cell r="D31" t="str">
            <v>Alimentación para servidores Públicos estatales</v>
          </cell>
        </row>
        <row r="32">
          <cell r="C32">
            <v>2202</v>
          </cell>
          <cell r="D32" t="str">
            <v>Alimentación para internos</v>
          </cell>
        </row>
        <row r="33">
          <cell r="C33">
            <v>2203</v>
          </cell>
          <cell r="D33" t="str">
            <v>Alimentación de animales</v>
          </cell>
        </row>
        <row r="34">
          <cell r="C34">
            <v>2204</v>
          </cell>
          <cell r="D34" t="str">
            <v>Utensilios para el servicio de alimentación</v>
          </cell>
        </row>
        <row r="36">
          <cell r="C36" t="str">
            <v>MATERIAS PRIMAS Y MATERIALES DE PRODUCCION</v>
          </cell>
        </row>
        <row r="38">
          <cell r="C38">
            <v>2301</v>
          </cell>
          <cell r="D38" t="str">
            <v>Materias primas</v>
          </cell>
        </row>
        <row r="39">
          <cell r="C39">
            <v>2302</v>
          </cell>
          <cell r="D39" t="str">
            <v>Refacciones, accesorios y herramientas menores</v>
          </cell>
        </row>
        <row r="41">
          <cell r="C41" t="str">
            <v>MATERIALES Y ARTICULOS DE CONSTRUCCION</v>
          </cell>
        </row>
        <row r="43">
          <cell r="C43">
            <v>2401</v>
          </cell>
          <cell r="D43" t="str">
            <v>Materiales de construcción</v>
          </cell>
        </row>
        <row r="44">
          <cell r="C44">
            <v>2402</v>
          </cell>
          <cell r="D44" t="str">
            <v>Estructuras y manufacturas</v>
          </cell>
        </row>
        <row r="45">
          <cell r="C45">
            <v>2403</v>
          </cell>
          <cell r="D45" t="str">
            <v>Materiales complementarios</v>
          </cell>
        </row>
        <row r="46">
          <cell r="C46">
            <v>2404</v>
          </cell>
          <cell r="D46" t="str">
            <v>Material eléctrico</v>
          </cell>
        </row>
        <row r="48">
          <cell r="C48" t="str">
            <v>PRODUCTOS QUIMICOS, FARMACEUTICOS Y DE LABORATORIO</v>
          </cell>
        </row>
        <row r="50">
          <cell r="C50">
            <v>2501</v>
          </cell>
          <cell r="D50" t="str">
            <v>Sustancias químicas</v>
          </cell>
        </row>
        <row r="51">
          <cell r="C51">
            <v>2502</v>
          </cell>
          <cell r="D51" t="str">
            <v>Plaguicidas, abono y fertilizantes</v>
          </cell>
        </row>
        <row r="52">
          <cell r="C52">
            <v>2503</v>
          </cell>
          <cell r="D52" t="str">
            <v>Medicinas y productos farmacéuticos</v>
          </cell>
        </row>
        <row r="53">
          <cell r="C53">
            <v>2504</v>
          </cell>
          <cell r="D53" t="str">
            <v>Vacunas</v>
          </cell>
        </row>
        <row r="54">
          <cell r="C54">
            <v>2505</v>
          </cell>
          <cell r="D54" t="str">
            <v>Sangre y plasma</v>
          </cell>
        </row>
        <row r="55">
          <cell r="C55">
            <v>2506</v>
          </cell>
          <cell r="D55" t="str">
            <v>Materiales y suministros médicos</v>
          </cell>
        </row>
        <row r="56">
          <cell r="C56">
            <v>2507</v>
          </cell>
          <cell r="D56" t="str">
            <v>Materiales y suministros de laboratorio</v>
          </cell>
        </row>
        <row r="58">
          <cell r="C58" t="str">
            <v>COMBUSTIBLES, LUBRICANTES Y ADITIVOS</v>
          </cell>
        </row>
        <row r="60">
          <cell r="C60">
            <v>2601</v>
          </cell>
          <cell r="D60" t="str">
            <v>Combustibles</v>
          </cell>
        </row>
        <row r="61">
          <cell r="C61">
            <v>2602</v>
          </cell>
          <cell r="D61" t="str">
            <v>Lubricantes y aditivos</v>
          </cell>
        </row>
        <row r="63">
          <cell r="C63" t="str">
            <v>VESTUARIO, BLANCOS PRENDAS DE PROTECCION Y ARTICULOS</v>
          </cell>
        </row>
        <row r="64">
          <cell r="C64" t="str">
            <v>DEPORTIVOS</v>
          </cell>
        </row>
        <row r="66">
          <cell r="C66">
            <v>2701</v>
          </cell>
          <cell r="D66" t="str">
            <v>Vestuario, uniformes y blancos</v>
          </cell>
        </row>
        <row r="67">
          <cell r="C67">
            <v>2702</v>
          </cell>
          <cell r="D67" t="str">
            <v>Prendas de protección</v>
          </cell>
        </row>
        <row r="68">
          <cell r="C68">
            <v>2703</v>
          </cell>
          <cell r="D68" t="str">
            <v>Artículos deportivos</v>
          </cell>
        </row>
        <row r="69">
          <cell r="C69" t="str">
            <v>MATERIALES EXPLOSIVOS Y DE SEGURIDAD PUBLICA</v>
          </cell>
        </row>
        <row r="71">
          <cell r="C71">
            <v>2801</v>
          </cell>
          <cell r="D71" t="str">
            <v>Sustancias y materiales explosivos</v>
          </cell>
        </row>
        <row r="72">
          <cell r="C72">
            <v>2802</v>
          </cell>
          <cell r="D72" t="str">
            <v>Materiales de seguridad pública</v>
          </cell>
        </row>
        <row r="74">
          <cell r="C74" t="str">
            <v>MERCANCIAS DIVERSAS</v>
          </cell>
        </row>
        <row r="76">
          <cell r="C76">
            <v>2901</v>
          </cell>
          <cell r="D76" t="str">
            <v>Placas para registro</v>
          </cell>
        </row>
        <row r="77">
          <cell r="C77">
            <v>2902</v>
          </cell>
          <cell r="D77" t="str">
            <v>Otros</v>
          </cell>
        </row>
        <row r="78">
          <cell r="C78">
            <v>2903</v>
          </cell>
          <cell r="D78" t="str">
            <v>Materiales y suministros para el subsistema transferido integrado</v>
          </cell>
        </row>
        <row r="82">
          <cell r="C82" t="str">
            <v>SERVICIOS BASICOS</v>
          </cell>
        </row>
        <row r="84">
          <cell r="C84">
            <v>3101</v>
          </cell>
          <cell r="D84" t="str">
            <v>Servicio postal</v>
          </cell>
        </row>
        <row r="85">
          <cell r="C85">
            <v>3102</v>
          </cell>
          <cell r="D85" t="str">
            <v>Servicio telegráfico</v>
          </cell>
        </row>
        <row r="86">
          <cell r="C86">
            <v>3103</v>
          </cell>
          <cell r="D86" t="str">
            <v>Servicio telefónico</v>
          </cell>
        </row>
        <row r="87">
          <cell r="C87">
            <v>3104</v>
          </cell>
          <cell r="D87" t="str">
            <v>Servicio de energía eléctrica</v>
          </cell>
        </row>
        <row r="88">
          <cell r="C88">
            <v>3105</v>
          </cell>
          <cell r="D88" t="str">
            <v>Servicio de agua potable</v>
          </cell>
        </row>
        <row r="90">
          <cell r="C90" t="str">
            <v>SERVICIOS DE ARRENDAMIENTOS</v>
          </cell>
        </row>
        <row r="92">
          <cell r="C92">
            <v>3201</v>
          </cell>
          <cell r="D92" t="str">
            <v xml:space="preserve">Arrendamiento de edificios y locales </v>
          </cell>
        </row>
        <row r="93">
          <cell r="C93">
            <v>3202</v>
          </cell>
          <cell r="D93" t="str">
            <v>Arrendamiento de terrenos</v>
          </cell>
        </row>
        <row r="94">
          <cell r="C94">
            <v>3203</v>
          </cell>
          <cell r="D94" t="str">
            <v>Arrendamiento de maquinaria y equipo</v>
          </cell>
        </row>
        <row r="95">
          <cell r="C95">
            <v>3204</v>
          </cell>
          <cell r="D95" t="str">
            <v>Arrendamiento de equipo de cómputo</v>
          </cell>
        </row>
        <row r="96">
          <cell r="C96">
            <v>3205</v>
          </cell>
          <cell r="D96" t="str">
            <v>Arrendamiento de vehículos</v>
          </cell>
        </row>
        <row r="97">
          <cell r="C97">
            <v>3206</v>
          </cell>
          <cell r="D97" t="str">
            <v>Arrendamientos especiales</v>
          </cell>
        </row>
        <row r="98">
          <cell r="C98">
            <v>3207</v>
          </cell>
          <cell r="D98" t="str">
            <v>subrogaciones</v>
          </cell>
        </row>
        <row r="100">
          <cell r="C100" t="str">
            <v xml:space="preserve">SERVICIOS DE ASESORIA, INFORMATICOS, ESTUDIO E </v>
          </cell>
        </row>
        <row r="101">
          <cell r="C101" t="str">
            <v>INVESTIGACION</v>
          </cell>
        </row>
        <row r="103">
          <cell r="C103">
            <v>3301</v>
          </cell>
          <cell r="D103" t="str">
            <v>Asesoría y capacitación</v>
          </cell>
        </row>
        <row r="104">
          <cell r="C104">
            <v>3302</v>
          </cell>
          <cell r="D104" t="str">
            <v>Estudios de informática</v>
          </cell>
        </row>
        <row r="105">
          <cell r="C105">
            <v>3303</v>
          </cell>
          <cell r="D105" t="str">
            <v>Estudios e investigación</v>
          </cell>
        </row>
        <row r="107">
          <cell r="C107" t="str">
            <v>SERVICIOS  COMERCIAL Y BANCARIO</v>
          </cell>
        </row>
        <row r="109">
          <cell r="C109">
            <v>3401</v>
          </cell>
          <cell r="D109" t="str">
            <v>Almacenaje, embalaje y envases</v>
          </cell>
        </row>
        <row r="110">
          <cell r="C110">
            <v>3402</v>
          </cell>
          <cell r="D110" t="str">
            <v>Fletes y maniobras</v>
          </cell>
        </row>
        <row r="111">
          <cell r="C111">
            <v>3403</v>
          </cell>
          <cell r="D111" t="str">
            <v>Intereses, descuentos y otros servicios bancarios</v>
          </cell>
        </row>
        <row r="112">
          <cell r="C112">
            <v>3404</v>
          </cell>
          <cell r="D112" t="str">
            <v>Seguros</v>
          </cell>
        </row>
        <row r="113">
          <cell r="C113">
            <v>3405</v>
          </cell>
          <cell r="D113" t="str">
            <v>Patentes, regalías y otros</v>
          </cell>
        </row>
        <row r="114">
          <cell r="C114">
            <v>3406</v>
          </cell>
          <cell r="D114" t="str">
            <v>Diferencias en cambios</v>
          </cell>
        </row>
        <row r="115">
          <cell r="C115">
            <v>3407</v>
          </cell>
          <cell r="D115" t="str">
            <v>Servicios de vigilancia</v>
          </cell>
        </row>
        <row r="116">
          <cell r="C116">
            <v>3408</v>
          </cell>
          <cell r="D116" t="str">
            <v>Servicios de lavandería, limpieza, higiene y fumigación</v>
          </cell>
        </row>
        <row r="117">
          <cell r="C117">
            <v>3409</v>
          </cell>
          <cell r="D117" t="str">
            <v>Otros impuestos y derechos</v>
          </cell>
        </row>
        <row r="118">
          <cell r="C118">
            <v>3410</v>
          </cell>
          <cell r="D118" t="str">
            <v>Impuestos de importaciones</v>
          </cell>
        </row>
        <row r="119">
          <cell r="C119">
            <v>3411</v>
          </cell>
          <cell r="D119" t="str">
            <v>Impuestos de exportaciones</v>
          </cell>
        </row>
        <row r="120">
          <cell r="C120">
            <v>3412</v>
          </cell>
          <cell r="D120" t="str">
            <v>Comisiones por ventas</v>
          </cell>
        </row>
        <row r="122">
          <cell r="C122" t="str">
            <v>SERVICIOS DE MANTENIMIENTO, CONSERVACION E INSTALACION</v>
          </cell>
        </row>
        <row r="124">
          <cell r="C124">
            <v>3501</v>
          </cell>
          <cell r="D124" t="str">
            <v>Mantenimiento y conservación de mobiliario y equipo</v>
          </cell>
        </row>
        <row r="125">
          <cell r="C125">
            <v>3502</v>
          </cell>
          <cell r="D125" t="str">
            <v>Mantenimiento y conservación de equipo de computo</v>
          </cell>
        </row>
        <row r="126">
          <cell r="C126">
            <v>3503</v>
          </cell>
          <cell r="D126" t="str">
            <v>Mantenimiento y conservación de maquinaria y equipo</v>
          </cell>
        </row>
        <row r="127">
          <cell r="C127">
            <v>3504</v>
          </cell>
          <cell r="D127" t="str">
            <v>Mantenimiento y conservación de inmuebles</v>
          </cell>
        </row>
        <row r="128">
          <cell r="C128">
            <v>3505</v>
          </cell>
          <cell r="D128" t="str">
            <v>Instalaciones</v>
          </cell>
        </row>
        <row r="130">
          <cell r="C130" t="str">
            <v>SERVICIOS DE DIFUSION E INFORMACION</v>
          </cell>
        </row>
        <row r="132">
          <cell r="C132">
            <v>3601</v>
          </cell>
          <cell r="D132" t="str">
            <v>Gastos de propaganda</v>
          </cell>
        </row>
        <row r="133">
          <cell r="C133">
            <v>3602</v>
          </cell>
          <cell r="D133" t="str">
            <v>Impresiones y publicaciones oficiales</v>
          </cell>
        </row>
        <row r="134">
          <cell r="C134">
            <v>3603</v>
          </cell>
          <cell r="D134" t="str">
            <v>Espectáculos culturales</v>
          </cell>
        </row>
        <row r="135">
          <cell r="C135">
            <v>3604</v>
          </cell>
          <cell r="D135" t="str">
            <v>Servicio de telecomunicaciones</v>
          </cell>
        </row>
        <row r="136">
          <cell r="C136">
            <v>3605</v>
          </cell>
          <cell r="D136" t="str">
            <v>Otros gastos de difusión e información</v>
          </cell>
        </row>
        <row r="138">
          <cell r="C138" t="str">
            <v>SERVICIOS DE TRASLADO E INSTALACION</v>
          </cell>
        </row>
        <row r="140">
          <cell r="C140">
            <v>3701</v>
          </cell>
          <cell r="D140" t="str">
            <v xml:space="preserve">Pasajes </v>
          </cell>
        </row>
        <row r="141">
          <cell r="C141">
            <v>3702</v>
          </cell>
          <cell r="D141" t="str">
            <v>Viáticos</v>
          </cell>
        </row>
        <row r="142">
          <cell r="C142">
            <v>3703</v>
          </cell>
          <cell r="D142" t="str">
            <v>Instalación de personal estatal</v>
          </cell>
        </row>
        <row r="143">
          <cell r="C143">
            <v>3704</v>
          </cell>
          <cell r="D143" t="str">
            <v>Traslado de personal</v>
          </cell>
        </row>
        <row r="145">
          <cell r="C145" t="str">
            <v>SERVICIOS OFICIALES</v>
          </cell>
        </row>
        <row r="147">
          <cell r="C147">
            <v>3801</v>
          </cell>
          <cell r="D147" t="str">
            <v>Gastos de ceremonial y de orden social</v>
          </cell>
        </row>
        <row r="148">
          <cell r="C148">
            <v>3802</v>
          </cell>
          <cell r="D148" t="str">
            <v>Gastos menores</v>
          </cell>
        </row>
        <row r="149">
          <cell r="C149">
            <v>3803</v>
          </cell>
          <cell r="D149" t="str">
            <v>Congresos, convenciones y exposiciones</v>
          </cell>
        </row>
        <row r="150">
          <cell r="C150">
            <v>3804</v>
          </cell>
          <cell r="D150" t="str">
            <v>Gastos de representación</v>
          </cell>
        </row>
        <row r="152">
          <cell r="C152" t="str">
            <v>SERVICIOS DIVERSOS</v>
          </cell>
        </row>
        <row r="154">
          <cell r="C154">
            <v>3901</v>
          </cell>
          <cell r="D154" t="str">
            <v>Servicios asistenciales</v>
          </cell>
        </row>
        <row r="155">
          <cell r="C155">
            <v>3902</v>
          </cell>
          <cell r="D155" t="str">
            <v xml:space="preserve">Servicios generales </v>
          </cell>
        </row>
        <row r="157">
          <cell r="C157" t="str">
            <v>TRANSFERENCIAS</v>
          </cell>
        </row>
        <row r="159">
          <cell r="C159">
            <v>4101</v>
          </cell>
          <cell r="D159" t="str">
            <v>Pensiones</v>
          </cell>
        </row>
        <row r="160">
          <cell r="C160">
            <v>4102</v>
          </cell>
          <cell r="D160" t="str">
            <v>Funerales</v>
          </cell>
        </row>
        <row r="161">
          <cell r="C161">
            <v>4103</v>
          </cell>
          <cell r="D161" t="str">
            <v>Pagos de defunción</v>
          </cell>
        </row>
        <row r="162">
          <cell r="C162">
            <v>4104</v>
          </cell>
          <cell r="D162" t="str">
            <v>Becas</v>
          </cell>
        </row>
        <row r="163">
          <cell r="C163">
            <v>4105</v>
          </cell>
          <cell r="D163" t="str">
            <v>Ayudas culturales y sociales</v>
          </cell>
        </row>
        <row r="164">
          <cell r="C164">
            <v>4106</v>
          </cell>
          <cell r="D164" t="str">
            <v>Pre y premios</v>
          </cell>
        </row>
        <row r="165">
          <cell r="C165">
            <v>4107</v>
          </cell>
          <cell r="D165" t="str">
            <v>Ayuda a instituciones privadas sin fines de lucro</v>
          </cell>
        </row>
        <row r="166">
          <cell r="C166">
            <v>4108</v>
          </cell>
          <cell r="D166" t="str">
            <v>Ayudas al subsistema transferido integrado</v>
          </cell>
        </row>
        <row r="168">
          <cell r="C168" t="str">
            <v>ESTIMULOS FISCALES</v>
          </cell>
        </row>
        <row r="170">
          <cell r="C170">
            <v>4201</v>
          </cell>
          <cell r="D170" t="str">
            <v>Estímulos fiscales a la industria</v>
          </cell>
        </row>
        <row r="171">
          <cell r="C171">
            <v>4202</v>
          </cell>
          <cell r="D171" t="str">
            <v>Estímulos fiscales al comercio y otros servicios</v>
          </cell>
        </row>
        <row r="175">
          <cell r="C175" t="str">
            <v>PARTICIPACIONES</v>
          </cell>
        </row>
        <row r="177">
          <cell r="C177">
            <v>4301</v>
          </cell>
          <cell r="D177" t="str">
            <v>Participaciones a Municipios por Ingresos Estatales</v>
          </cell>
        </row>
        <row r="178">
          <cell r="C178">
            <v>4302</v>
          </cell>
          <cell r="D178" t="str">
            <v>Participaciones a Municipios por Ingresos Federales</v>
          </cell>
        </row>
        <row r="179">
          <cell r="C179" t="str">
            <v>SUBSIDIOS A GASTO CORRIENTE</v>
          </cell>
        </row>
        <row r="181">
          <cell r="C181">
            <v>4401</v>
          </cell>
          <cell r="D181" t="str">
            <v>Subsidios a la agricultura</v>
          </cell>
        </row>
        <row r="182">
          <cell r="C182">
            <v>4402</v>
          </cell>
          <cell r="D182" t="str">
            <v>Subsidios a la industria</v>
          </cell>
        </row>
        <row r="183">
          <cell r="C183">
            <v>4403</v>
          </cell>
          <cell r="D183" t="str">
            <v>Subsidios al comercio y otros servicios</v>
          </cell>
        </row>
        <row r="184">
          <cell r="C184">
            <v>4404</v>
          </cell>
          <cell r="D184" t="str">
            <v>Subsidios a fideicomisos agrícolas</v>
          </cell>
        </row>
        <row r="185">
          <cell r="C185">
            <v>4405</v>
          </cell>
          <cell r="D185" t="str">
            <v>Subsidios a fideicomisos industriales</v>
          </cell>
        </row>
        <row r="186">
          <cell r="C186">
            <v>4406</v>
          </cell>
          <cell r="D186" t="str">
            <v>Subsidios a fideicomisos dedicados al comercio y otros servicios</v>
          </cell>
        </row>
        <row r="187">
          <cell r="C187">
            <v>4407</v>
          </cell>
          <cell r="D187" t="str">
            <v>Subsidios a municipios</v>
          </cell>
        </row>
        <row r="188">
          <cell r="C188">
            <v>4408</v>
          </cell>
          <cell r="D188" t="str">
            <v>Subsidios a organismos y empresas públicas</v>
          </cell>
        </row>
        <row r="189">
          <cell r="C189">
            <v>4409</v>
          </cell>
          <cell r="D189" t="str">
            <v>Subsidios a instituciones privadas sin fines de lucro</v>
          </cell>
        </row>
        <row r="190">
          <cell r="C190">
            <v>4410</v>
          </cell>
          <cell r="D190" t="str">
            <v>Subsidios a  partidos políticos</v>
          </cell>
        </row>
        <row r="191">
          <cell r="C191">
            <v>4411</v>
          </cell>
          <cell r="D191" t="str">
            <v>Subsidios a  promociones diversas</v>
          </cell>
        </row>
        <row r="195">
          <cell r="C195" t="str">
            <v>MOBILIARIO Y EQUIPO DE ADMINISTRACION</v>
          </cell>
        </row>
        <row r="197">
          <cell r="C197">
            <v>5101</v>
          </cell>
          <cell r="D197" t="str">
            <v>Mobiliario</v>
          </cell>
        </row>
        <row r="198">
          <cell r="C198">
            <v>5102</v>
          </cell>
          <cell r="D198" t="str">
            <v>Equipo de administración</v>
          </cell>
        </row>
        <row r="199">
          <cell r="C199">
            <v>5103</v>
          </cell>
          <cell r="D199" t="str">
            <v>Equipo educacional y recreativo</v>
          </cell>
        </row>
        <row r="200">
          <cell r="C200">
            <v>5104</v>
          </cell>
          <cell r="D200" t="str">
            <v>Bienes artísticos y culturales</v>
          </cell>
        </row>
        <row r="201">
          <cell r="C201">
            <v>5105</v>
          </cell>
          <cell r="D201" t="str">
            <v>Adjudicaciones, expropiaciones e indemnizaciones de bienes</v>
          </cell>
        </row>
        <row r="202">
          <cell r="D202" t="str">
            <v>muebles</v>
          </cell>
        </row>
        <row r="204">
          <cell r="C204" t="str">
            <v xml:space="preserve">MAQUINARIA Y EQUIPO AGROPECUARIO, INDUSTRIAL DE </v>
          </cell>
        </row>
        <row r="205">
          <cell r="C205" t="str">
            <v>COMUNICACION Y VIALIDAD</v>
          </cell>
        </row>
        <row r="207">
          <cell r="C207">
            <v>5201</v>
          </cell>
          <cell r="D207" t="str">
            <v>maquinaria y equipo agropecuario</v>
          </cell>
        </row>
        <row r="208">
          <cell r="C208">
            <v>5202</v>
          </cell>
          <cell r="D208" t="str">
            <v>maquinaria y equipo industrial</v>
          </cell>
        </row>
        <row r="209">
          <cell r="C209">
            <v>5203</v>
          </cell>
          <cell r="D209" t="str">
            <v>maquinaria y equipo de construcción</v>
          </cell>
        </row>
        <row r="210">
          <cell r="C210">
            <v>5204</v>
          </cell>
          <cell r="D210" t="str">
            <v>Equipos y aparatos de comunicaciones y telecomunicaciones</v>
          </cell>
        </row>
        <row r="211">
          <cell r="C211">
            <v>5205</v>
          </cell>
          <cell r="D211" t="str">
            <v>maquinaria y equipo electrónico</v>
          </cell>
        </row>
        <row r="212">
          <cell r="C212">
            <v>5206</v>
          </cell>
          <cell r="D212" t="str">
            <v>Equipo de computación electrónico</v>
          </cell>
        </row>
        <row r="213">
          <cell r="C213">
            <v>5207</v>
          </cell>
          <cell r="D213" t="str">
            <v>maquinaria y equipo diverso</v>
          </cell>
        </row>
        <row r="214">
          <cell r="C214">
            <v>5208</v>
          </cell>
          <cell r="D214" t="str">
            <v>Equipo para semaforización</v>
          </cell>
        </row>
        <row r="216">
          <cell r="C216" t="str">
            <v>VEHICULOS Y EQUIPO DE TRANSPORTE</v>
          </cell>
        </row>
        <row r="218">
          <cell r="C218">
            <v>5301</v>
          </cell>
          <cell r="D218" t="str">
            <v>Vehículos y equipo terrestre</v>
          </cell>
        </row>
        <row r="219">
          <cell r="C219">
            <v>5302</v>
          </cell>
          <cell r="D219" t="str">
            <v>Vehículos y equipo  marítimo, lacustre y pluvial</v>
          </cell>
        </row>
        <row r="220">
          <cell r="C220">
            <v>5303</v>
          </cell>
          <cell r="D220" t="str">
            <v>Vehículos y equipo de transporte aéreo</v>
          </cell>
        </row>
        <row r="221">
          <cell r="C221">
            <v>5304</v>
          </cell>
          <cell r="D221" t="str">
            <v>Vehículos y equipo auxiliar de transporte</v>
          </cell>
        </row>
        <row r="223">
          <cell r="C223" t="str">
            <v>EQUIPO E INSTRUMENTAL MEDICO</v>
          </cell>
        </row>
        <row r="225">
          <cell r="C225">
            <v>5401</v>
          </cell>
          <cell r="D225" t="str">
            <v>Equipo médico</v>
          </cell>
        </row>
        <row r="226">
          <cell r="C226">
            <v>5402</v>
          </cell>
          <cell r="D226" t="str">
            <v>Instrumental médico</v>
          </cell>
        </row>
        <row r="228">
          <cell r="C228" t="str">
            <v>HERRAMIENTAS Y REFACCIONES</v>
          </cell>
        </row>
        <row r="230">
          <cell r="C230">
            <v>5501</v>
          </cell>
          <cell r="D230" t="str">
            <v>Herramientas y máquinas-herramientas</v>
          </cell>
        </row>
        <row r="231">
          <cell r="C231">
            <v>5502</v>
          </cell>
          <cell r="D231" t="str">
            <v>Refacciones y accesorios mayores</v>
          </cell>
        </row>
        <row r="233">
          <cell r="C233" t="str">
            <v>ANIMALES DE TRABAJO Y REPRODUCCION</v>
          </cell>
        </row>
        <row r="235">
          <cell r="C235">
            <v>5601</v>
          </cell>
          <cell r="D235" t="str">
            <v>Animales de trabajo</v>
          </cell>
        </row>
        <row r="236">
          <cell r="C236">
            <v>5602</v>
          </cell>
          <cell r="D236" t="str">
            <v>Animales de  reproducción</v>
          </cell>
        </row>
        <row r="238">
          <cell r="C238" t="str">
            <v>BIENES INMUEBLES</v>
          </cell>
        </row>
        <row r="240">
          <cell r="C240">
            <v>5701</v>
          </cell>
          <cell r="D240" t="str">
            <v>Edificios y locales</v>
          </cell>
        </row>
        <row r="241">
          <cell r="C241">
            <v>5702</v>
          </cell>
          <cell r="D241" t="str">
            <v>Terrenos</v>
          </cell>
        </row>
        <row r="242">
          <cell r="C242">
            <v>5703</v>
          </cell>
          <cell r="D242" t="str">
            <v>Adjudicaciones, expropiaciones e indemnizaciones de</v>
          </cell>
        </row>
        <row r="243">
          <cell r="D243" t="str">
            <v>inmuebles</v>
          </cell>
        </row>
        <row r="246">
          <cell r="C246" t="str">
            <v>EQUIPO DE SEGURIDAD PUBLICA</v>
          </cell>
        </row>
        <row r="248">
          <cell r="C248">
            <v>5801</v>
          </cell>
          <cell r="D248" t="str">
            <v>Equipo de seguridad pública</v>
          </cell>
        </row>
        <row r="249">
          <cell r="C249">
            <v>5802</v>
          </cell>
          <cell r="D249" t="str">
            <v>Complementarias</v>
          </cell>
        </row>
        <row r="251">
          <cell r="C251" t="str">
            <v>DIVERSOS</v>
          </cell>
        </row>
        <row r="253">
          <cell r="C253">
            <v>5901</v>
          </cell>
          <cell r="D253" t="str">
            <v>Equipamiento de áreas de seguridad</v>
          </cell>
        </row>
        <row r="254">
          <cell r="C254">
            <v>5902</v>
          </cell>
          <cell r="D254" t="str">
            <v>Equipamiento (programa de reforma electoral)</v>
          </cell>
        </row>
        <row r="255">
          <cell r="C255">
            <v>5903</v>
          </cell>
          <cell r="D255" t="str">
            <v>Adquisiciones de bienes muebles e inmuebles para el subsistema</v>
          </cell>
        </row>
        <row r="256">
          <cell r="D256" t="str">
            <v>transferido integrado</v>
          </cell>
        </row>
        <row r="260">
          <cell r="C260" t="str">
            <v>EROGACIONES CONTINGENTES</v>
          </cell>
        </row>
        <row r="262">
          <cell r="C262" t="str">
            <v>EROGACIONES ESPECIALES</v>
          </cell>
        </row>
        <row r="264">
          <cell r="C264">
            <v>8201</v>
          </cell>
          <cell r="D264" t="str">
            <v>Erogaciones complementaria</v>
          </cell>
        </row>
        <row r="265">
          <cell r="C265">
            <v>8202</v>
          </cell>
          <cell r="D265" t="str">
            <v>Erogaciones imprevistas</v>
          </cell>
        </row>
        <row r="266">
          <cell r="C266">
            <v>8203</v>
          </cell>
          <cell r="D266" t="str">
            <v>Erogaciones extraordinarias</v>
          </cell>
        </row>
        <row r="267">
          <cell r="C267">
            <v>8204</v>
          </cell>
          <cell r="D267" t="str">
            <v>Erogaciones diversas para el subsistema transferido integrado</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evas part"/>
    </sheetNames>
    <sheetDataSet>
      <sheetData sheetId="0" refreshError="1">
        <row r="5">
          <cell r="C5" t="str">
            <v>MATERIALES DE ADMINISTRACION</v>
          </cell>
        </row>
        <row r="7">
          <cell r="C7">
            <v>2101</v>
          </cell>
          <cell r="D7" t="str">
            <v>Material de oficina</v>
          </cell>
        </row>
        <row r="8">
          <cell r="D8" t="str">
            <v>Subtotal</v>
          </cell>
        </row>
        <row r="9">
          <cell r="C9">
            <v>0</v>
          </cell>
          <cell r="D9" t="str">
            <v>Subtotal</v>
          </cell>
        </row>
        <row r="10">
          <cell r="C10">
            <v>1901</v>
          </cell>
          <cell r="D10" t="str">
            <v>Salarios, gratificación anual y percepciones por seguridad social</v>
          </cell>
        </row>
        <row r="11">
          <cell r="C11">
            <v>8101</v>
          </cell>
          <cell r="D11" t="str">
            <v>Erogaciones contingentes</v>
          </cell>
        </row>
        <row r="12">
          <cell r="C12">
            <v>9100</v>
          </cell>
          <cell r="D12" t="str">
            <v>Amortización de la Deuda Pública</v>
          </cell>
        </row>
        <row r="13">
          <cell r="C13">
            <v>5000</v>
          </cell>
          <cell r="D13" t="str">
            <v>INVERSION</v>
          </cell>
        </row>
        <row r="14">
          <cell r="C14">
            <v>4000</v>
          </cell>
          <cell r="D14" t="str">
            <v>TRANSFERENCIAS</v>
          </cell>
        </row>
        <row r="15">
          <cell r="C15">
            <v>3000</v>
          </cell>
          <cell r="D15" t="str">
            <v>SERVICIOS GENERALES</v>
          </cell>
        </row>
        <row r="16">
          <cell r="C16">
            <v>2000</v>
          </cell>
          <cell r="D16" t="str">
            <v>MATERIALES Y SUMINISTROS</v>
          </cell>
        </row>
        <row r="17">
          <cell r="C17">
            <v>8000</v>
          </cell>
          <cell r="D17" t="str">
            <v>EROGACIONES EXTRAORDINARIAS</v>
          </cell>
        </row>
        <row r="18">
          <cell r="C18">
            <v>9000</v>
          </cell>
          <cell r="D18" t="str">
            <v>ADEFAS</v>
          </cell>
        </row>
        <row r="19">
          <cell r="C19">
            <v>1000</v>
          </cell>
          <cell r="D19" t="str">
            <v>SERVICIOS PERSONALES</v>
          </cell>
        </row>
        <row r="20">
          <cell r="C20">
            <v>2102</v>
          </cell>
          <cell r="D20" t="str">
            <v>Material de limpieza</v>
          </cell>
        </row>
        <row r="21">
          <cell r="C21">
            <v>2103</v>
          </cell>
          <cell r="D21" t="str">
            <v>Material didáctico</v>
          </cell>
        </row>
        <row r="22">
          <cell r="C22">
            <v>2104</v>
          </cell>
          <cell r="D22" t="str">
            <v>Material estadístico y geográfico</v>
          </cell>
        </row>
        <row r="23">
          <cell r="C23">
            <v>2105</v>
          </cell>
          <cell r="D23" t="str">
            <v>Materiales y útiles de impresión y reproducción</v>
          </cell>
        </row>
        <row r="24">
          <cell r="C24">
            <v>2106</v>
          </cell>
          <cell r="D24" t="str">
            <v>Accesorios, materiales y útiles de impresión y procesamiento de equipo de computo electrónico</v>
          </cell>
        </row>
        <row r="26">
          <cell r="C26">
            <v>2107</v>
          </cell>
          <cell r="D26" t="str">
            <v>Materiales y suministros para hospitales</v>
          </cell>
        </row>
        <row r="28">
          <cell r="C28" t="str">
            <v>ALIMENTOS Y UTENSILIOS</v>
          </cell>
        </row>
        <row r="30">
          <cell r="C30">
            <v>2201</v>
          </cell>
          <cell r="D30" t="str">
            <v>Alimentación para servidores públicos estatales</v>
          </cell>
        </row>
        <row r="31">
          <cell r="C31">
            <v>2202</v>
          </cell>
          <cell r="D31" t="str">
            <v>Alimentación para internos</v>
          </cell>
        </row>
        <row r="32">
          <cell r="C32">
            <v>2203</v>
          </cell>
          <cell r="D32" t="str">
            <v>Alimentación de animales</v>
          </cell>
        </row>
        <row r="33">
          <cell r="C33">
            <v>2204</v>
          </cell>
          <cell r="D33" t="str">
            <v>Utensilios para el servicio de alimentación</v>
          </cell>
        </row>
        <row r="35">
          <cell r="C35" t="str">
            <v>MATERIAS PRIMAS Y MATERIALES DE PRODUCCION</v>
          </cell>
        </row>
        <row r="37">
          <cell r="C37">
            <v>2301</v>
          </cell>
          <cell r="D37" t="str">
            <v>Materias primas</v>
          </cell>
        </row>
        <row r="38">
          <cell r="C38">
            <v>2302</v>
          </cell>
          <cell r="D38" t="str">
            <v>Refacciones, accesorios y herramientas menores</v>
          </cell>
        </row>
        <row r="40">
          <cell r="C40" t="str">
            <v>MATERIALES Y ARTICULOS DE CONSTRUCCION</v>
          </cell>
        </row>
        <row r="42">
          <cell r="C42">
            <v>2401</v>
          </cell>
          <cell r="D42" t="str">
            <v>Materiales de construcción</v>
          </cell>
        </row>
        <row r="43">
          <cell r="C43">
            <v>2402</v>
          </cell>
          <cell r="D43" t="str">
            <v>Estructuras y manufacturas</v>
          </cell>
        </row>
        <row r="44">
          <cell r="C44">
            <v>2403</v>
          </cell>
          <cell r="D44" t="str">
            <v>Materiales complementarios</v>
          </cell>
        </row>
        <row r="45">
          <cell r="C45">
            <v>2404</v>
          </cell>
          <cell r="D45" t="str">
            <v>Material eléctrico</v>
          </cell>
        </row>
        <row r="47">
          <cell r="C47" t="str">
            <v>PRODUCTOS QUIMICOS, FARMACEUTICOS Y DE LABORATORIO</v>
          </cell>
        </row>
        <row r="49">
          <cell r="C49">
            <v>2501</v>
          </cell>
          <cell r="D49" t="str">
            <v>Sustancias químicas</v>
          </cell>
        </row>
        <row r="50">
          <cell r="C50">
            <v>2502</v>
          </cell>
          <cell r="D50" t="str">
            <v>Plaguicidas, abono y fertilizantes</v>
          </cell>
        </row>
        <row r="51">
          <cell r="C51">
            <v>2503</v>
          </cell>
          <cell r="D51" t="str">
            <v>Medicinas y productos farmacéuticos</v>
          </cell>
        </row>
        <row r="52">
          <cell r="C52">
            <v>2504</v>
          </cell>
          <cell r="D52" t="str">
            <v>Vacunas</v>
          </cell>
        </row>
        <row r="53">
          <cell r="C53">
            <v>2505</v>
          </cell>
          <cell r="D53" t="str">
            <v>Sangre y plasma</v>
          </cell>
        </row>
        <row r="54">
          <cell r="C54">
            <v>2506</v>
          </cell>
          <cell r="D54" t="str">
            <v>Materiales y suministros médicos</v>
          </cell>
        </row>
        <row r="55">
          <cell r="C55">
            <v>2507</v>
          </cell>
          <cell r="D55" t="str">
            <v>Materiales y suministros de laboratorio</v>
          </cell>
        </row>
        <row r="57">
          <cell r="C57" t="str">
            <v>COMBUSTIBLES, LUBRICANTES Y ADITIVOS</v>
          </cell>
        </row>
        <row r="59">
          <cell r="C59">
            <v>2601</v>
          </cell>
          <cell r="D59" t="str">
            <v>Combustibles</v>
          </cell>
        </row>
        <row r="60">
          <cell r="C60">
            <v>2602</v>
          </cell>
          <cell r="D60" t="str">
            <v>Lubricantes y aditivos</v>
          </cell>
        </row>
        <row r="62">
          <cell r="C62" t="str">
            <v>VESTUARIO, BLANCOS PRENDAS DE PROTECCION Y ARTICULOS</v>
          </cell>
        </row>
        <row r="63">
          <cell r="C63" t="str">
            <v>DEPORTIVOS</v>
          </cell>
        </row>
        <row r="65">
          <cell r="C65">
            <v>2701</v>
          </cell>
          <cell r="D65" t="str">
            <v>Vestuario, uniformes y blancos</v>
          </cell>
        </row>
        <row r="66">
          <cell r="C66">
            <v>2702</v>
          </cell>
          <cell r="D66" t="str">
            <v>Prendas de protección</v>
          </cell>
        </row>
        <row r="67">
          <cell r="C67">
            <v>2703</v>
          </cell>
          <cell r="D67" t="str">
            <v>Artículos deportivos</v>
          </cell>
        </row>
        <row r="68">
          <cell r="C68" t="str">
            <v>MATERIALES EXPLOSIVOS Y DE SEGURIDAD PUBLICA</v>
          </cell>
        </row>
        <row r="70">
          <cell r="C70">
            <v>2801</v>
          </cell>
          <cell r="D70" t="str">
            <v>Sustancias y materiales explosivos</v>
          </cell>
        </row>
        <row r="71">
          <cell r="C71">
            <v>2802</v>
          </cell>
          <cell r="D71" t="str">
            <v>Materiales de seguridad pública</v>
          </cell>
        </row>
        <row r="73">
          <cell r="C73" t="str">
            <v>ARTICULOS PARA REGISTRO</v>
          </cell>
        </row>
        <row r="75">
          <cell r="C75">
            <v>2901</v>
          </cell>
          <cell r="D75" t="str">
            <v>Placas para registro</v>
          </cell>
        </row>
        <row r="79">
          <cell r="C79" t="str">
            <v>SERVICIOS BASICOS</v>
          </cell>
        </row>
        <row r="81">
          <cell r="C81">
            <v>3101</v>
          </cell>
          <cell r="D81" t="str">
            <v>Servicio postal</v>
          </cell>
        </row>
        <row r="82">
          <cell r="C82">
            <v>3102</v>
          </cell>
          <cell r="D82" t="str">
            <v>Servicio telegráfico</v>
          </cell>
        </row>
        <row r="83">
          <cell r="C83">
            <v>3103</v>
          </cell>
          <cell r="D83" t="str">
            <v>Servicio telefónico</v>
          </cell>
        </row>
        <row r="84">
          <cell r="C84">
            <v>3104</v>
          </cell>
          <cell r="D84" t="str">
            <v>Servicio de energía eléctrica</v>
          </cell>
        </row>
        <row r="85">
          <cell r="C85">
            <v>3105</v>
          </cell>
          <cell r="D85" t="str">
            <v>Servicio de agua potable</v>
          </cell>
        </row>
        <row r="87">
          <cell r="C87" t="str">
            <v>SERVICIOS DE ARRENDAMIENTOS</v>
          </cell>
        </row>
        <row r="89">
          <cell r="C89">
            <v>3201</v>
          </cell>
          <cell r="D89" t="str">
            <v xml:space="preserve">Arrendamiento de edificios y locales </v>
          </cell>
        </row>
        <row r="90">
          <cell r="C90">
            <v>3202</v>
          </cell>
          <cell r="D90" t="str">
            <v>Arrendamiento de terrenos</v>
          </cell>
        </row>
        <row r="91">
          <cell r="C91">
            <v>3203</v>
          </cell>
          <cell r="D91" t="str">
            <v>Arrendamiento de maquinaria y equipo</v>
          </cell>
        </row>
        <row r="92">
          <cell r="C92">
            <v>3204</v>
          </cell>
          <cell r="D92" t="str">
            <v>Arrendamiento de equipo de cómputo</v>
          </cell>
        </row>
        <row r="93">
          <cell r="C93">
            <v>3205</v>
          </cell>
          <cell r="D93" t="str">
            <v>Arrendamiento de vehículos</v>
          </cell>
        </row>
        <row r="94">
          <cell r="C94">
            <v>3206</v>
          </cell>
          <cell r="D94" t="str">
            <v>Arrendamientos especiales</v>
          </cell>
        </row>
        <row r="95">
          <cell r="C95">
            <v>3207</v>
          </cell>
          <cell r="D95" t="str">
            <v>Subrogaciones</v>
          </cell>
        </row>
        <row r="97">
          <cell r="C97" t="str">
            <v xml:space="preserve">SERVICIOS DE CAPACITACION, ASESORIA, INFORMATICOS, ESTUDIO E </v>
          </cell>
        </row>
        <row r="98">
          <cell r="C98" t="str">
            <v>INVESTIGACION</v>
          </cell>
        </row>
        <row r="100">
          <cell r="C100">
            <v>3301</v>
          </cell>
          <cell r="D100" t="str">
            <v xml:space="preserve">Servicios de Asesoría </v>
          </cell>
        </row>
        <row r="101">
          <cell r="C101">
            <v>3302</v>
          </cell>
          <cell r="D101" t="str">
            <v>Capacitación Institucional</v>
          </cell>
        </row>
        <row r="102">
          <cell r="C102">
            <v>3303</v>
          </cell>
          <cell r="D102" t="str">
            <v>Estudios Diversos</v>
          </cell>
        </row>
        <row r="103">
          <cell r="C103">
            <v>3304</v>
          </cell>
          <cell r="D103" t="str">
            <v>Capacitación Especializada</v>
          </cell>
        </row>
        <row r="104">
          <cell r="C104" t="str">
            <v>SERVICIOS  COMERCIAL Y BANCARIO</v>
          </cell>
        </row>
        <row r="106">
          <cell r="C106">
            <v>3401</v>
          </cell>
          <cell r="D106" t="str">
            <v>Almacenaje, embalaje y envases</v>
          </cell>
        </row>
        <row r="107">
          <cell r="C107">
            <v>3402</v>
          </cell>
          <cell r="D107" t="str">
            <v>Fletes y maniobras</v>
          </cell>
        </row>
        <row r="108">
          <cell r="C108">
            <v>3403</v>
          </cell>
          <cell r="D108" t="str">
            <v>Servicios de Vigilancia</v>
          </cell>
        </row>
        <row r="109">
          <cell r="C109">
            <v>3404</v>
          </cell>
          <cell r="D109" t="str">
            <v>Servicios de lavandería, limpieza, higiene y fumigación</v>
          </cell>
        </row>
        <row r="110">
          <cell r="C110">
            <v>3405</v>
          </cell>
          <cell r="D110" t="str">
            <v>Seguros</v>
          </cell>
        </row>
        <row r="111">
          <cell r="C111">
            <v>3406</v>
          </cell>
          <cell r="D111" t="str">
            <v xml:space="preserve">Intereses, descuentos y otros servicios bancarios </v>
          </cell>
        </row>
        <row r="112">
          <cell r="C112">
            <v>3407</v>
          </cell>
          <cell r="D112" t="str">
            <v>Patentes, regalias y otros</v>
          </cell>
        </row>
        <row r="113">
          <cell r="C113">
            <v>3408</v>
          </cell>
          <cell r="D113" t="str">
            <v>Diferencias en cambios</v>
          </cell>
        </row>
        <row r="114">
          <cell r="C114">
            <v>3409</v>
          </cell>
          <cell r="D114" t="str">
            <v>Otros impuestos y derechos</v>
          </cell>
        </row>
        <row r="115">
          <cell r="C115">
            <v>3410</v>
          </cell>
          <cell r="D115" t="str">
            <v>Impuestos de importaciones</v>
          </cell>
        </row>
        <row r="116">
          <cell r="C116">
            <v>3411</v>
          </cell>
          <cell r="D116" t="str">
            <v>Impuestos de exportaciones</v>
          </cell>
        </row>
        <row r="117">
          <cell r="C117">
            <v>3412</v>
          </cell>
          <cell r="D117" t="str">
            <v>Comisiones por ventas</v>
          </cell>
        </row>
        <row r="119">
          <cell r="C119" t="str">
            <v>SERVICIOS DE MANTENIMIENTO, CONSERVACION E INSTALACION</v>
          </cell>
        </row>
        <row r="121">
          <cell r="C121">
            <v>3501</v>
          </cell>
          <cell r="D121" t="str">
            <v>Mantenimiento y conservación de mobiliario y equipo de oficina</v>
          </cell>
        </row>
        <row r="122">
          <cell r="C122">
            <v>3502</v>
          </cell>
          <cell r="D122" t="str">
            <v>Mantenimiento y conservación de equipo de cómputo</v>
          </cell>
        </row>
        <row r="123">
          <cell r="C123">
            <v>3503</v>
          </cell>
          <cell r="D123" t="str">
            <v>Mantenimiento y conservación de maquinaria y equipo de transporte</v>
          </cell>
        </row>
        <row r="124">
          <cell r="C124">
            <v>3504</v>
          </cell>
          <cell r="D124" t="str">
            <v>Mantenimiento y conservación de inmuebles e instalaciones fijas</v>
          </cell>
        </row>
        <row r="125">
          <cell r="C125">
            <v>3505</v>
          </cell>
          <cell r="D125" t="str">
            <v>Mantenimiento y conservacion de material y equipo de seguridad pública</v>
          </cell>
        </row>
        <row r="126">
          <cell r="C126">
            <v>3506</v>
          </cell>
          <cell r="D126" t="str">
            <v>Mantenimiento y conservación de maquinaria y equipo de trabajo específico</v>
          </cell>
        </row>
        <row r="128">
          <cell r="C128" t="str">
            <v>SERVICIOS DE DIFUSION E INFORMACION</v>
          </cell>
        </row>
        <row r="130">
          <cell r="C130">
            <v>3601</v>
          </cell>
          <cell r="D130" t="str">
            <v>Gastos de difusión, información y publicaciones oficiales</v>
          </cell>
        </row>
        <row r="131">
          <cell r="C131">
            <v>3602</v>
          </cell>
          <cell r="D131" t="str">
            <v>Impresiones de  papelería oficial</v>
          </cell>
        </row>
        <row r="132">
          <cell r="C132">
            <v>3603</v>
          </cell>
          <cell r="D132" t="str">
            <v>Espectáculos culturales</v>
          </cell>
        </row>
        <row r="133">
          <cell r="C133">
            <v>3604</v>
          </cell>
          <cell r="D133" t="str">
            <v>Servicio de telecomunicaciones</v>
          </cell>
        </row>
        <row r="136">
          <cell r="C136" t="str">
            <v>SERVICIOS DE TRASLADO E INSTALACION</v>
          </cell>
        </row>
        <row r="138">
          <cell r="C138">
            <v>3701</v>
          </cell>
          <cell r="D138" t="str">
            <v xml:space="preserve">Pasajes </v>
          </cell>
        </row>
        <row r="139">
          <cell r="C139">
            <v>3702</v>
          </cell>
          <cell r="D139" t="str">
            <v>Viáticos</v>
          </cell>
        </row>
        <row r="140">
          <cell r="C140">
            <v>3703</v>
          </cell>
          <cell r="D140" t="str">
            <v>Instalación de personal estatal</v>
          </cell>
        </row>
        <row r="141">
          <cell r="C141">
            <v>3704</v>
          </cell>
          <cell r="D141" t="str">
            <v>Traslado de personal</v>
          </cell>
        </row>
        <row r="143">
          <cell r="C143" t="str">
            <v>SERVICIOS OFICIALES</v>
          </cell>
        </row>
        <row r="145">
          <cell r="C145">
            <v>3801</v>
          </cell>
          <cell r="D145" t="str">
            <v>Gastos de ceremonial y de orden social</v>
          </cell>
        </row>
        <row r="146">
          <cell r="C146">
            <v>3802</v>
          </cell>
          <cell r="D146" t="str">
            <v>Congresos, convenciones y exposiciones</v>
          </cell>
        </row>
        <row r="147">
          <cell r="C147">
            <v>3803</v>
          </cell>
          <cell r="D147" t="str">
            <v>Gastos de representación</v>
          </cell>
        </row>
        <row r="150">
          <cell r="C150" t="str">
            <v>SERVICIOS DIVERSOS</v>
          </cell>
        </row>
        <row r="152">
          <cell r="C152">
            <v>3901</v>
          </cell>
          <cell r="D152" t="str">
            <v>Servicios asistenciales</v>
          </cell>
        </row>
        <row r="155">
          <cell r="C155" t="str">
            <v>TRANSFERENCIAS</v>
          </cell>
        </row>
        <row r="156">
          <cell r="C156" t="str">
            <v>EDUCACIONALES</v>
          </cell>
        </row>
        <row r="157">
          <cell r="C157">
            <v>4211</v>
          </cell>
          <cell r="D157" t="str">
            <v>Universidad de Guadalajara</v>
          </cell>
        </row>
        <row r="158">
          <cell r="C158">
            <v>4212</v>
          </cell>
          <cell r="D158" t="str">
            <v>Colegio de Estudios Científicos y Tecnológicos</v>
          </cell>
        </row>
        <row r="159">
          <cell r="C159">
            <v>4213</v>
          </cell>
          <cell r="D159" t="str">
            <v>Colegio de Bachilleres</v>
          </cell>
        </row>
        <row r="160">
          <cell r="C160">
            <v>4214</v>
          </cell>
          <cell r="D160" t="str">
            <v>Instituto de madera Celulosa y Papel</v>
          </cell>
        </row>
        <row r="161">
          <cell r="C161">
            <v>4215</v>
          </cell>
          <cell r="D161" t="str">
            <v>Consejo Estatal para el Fomento Deportivo y el apoyo a la Juventud</v>
          </cell>
        </row>
        <row r="162">
          <cell r="C162">
            <v>4216</v>
          </cell>
          <cell r="D162" t="str">
            <v>Instituto de formación para el trabajo</v>
          </cell>
        </row>
        <row r="163">
          <cell r="C163">
            <v>4217</v>
          </cell>
          <cell r="D163" t="str">
            <v>Comité Administrador del Programa Estatal de Construcción de Escuelas (C.A.P.E.C.E.)</v>
          </cell>
        </row>
        <row r="164">
          <cell r="C164">
            <v>4218</v>
          </cell>
          <cell r="D164" t="str">
            <v>Universidad Tecnológica</v>
          </cell>
        </row>
        <row r="165">
          <cell r="C165" t="str">
            <v>SUBVENCIONES</v>
          </cell>
        </row>
        <row r="166">
          <cell r="C166">
            <v>4301</v>
          </cell>
          <cell r="D166" t="str">
            <v>Pensiones</v>
          </cell>
        </row>
        <row r="167">
          <cell r="C167">
            <v>4302</v>
          </cell>
          <cell r="D167" t="str">
            <v>Funerales</v>
          </cell>
        </row>
        <row r="168">
          <cell r="C168">
            <v>4303</v>
          </cell>
          <cell r="D168" t="str">
            <v>Pagos de defunción</v>
          </cell>
        </row>
        <row r="169">
          <cell r="C169">
            <v>4304</v>
          </cell>
          <cell r="D169" t="str">
            <v>Becas</v>
          </cell>
        </row>
        <row r="170">
          <cell r="C170">
            <v>4305</v>
          </cell>
          <cell r="D170" t="str">
            <v>Ayudas culturales y sociales</v>
          </cell>
        </row>
        <row r="171">
          <cell r="C171">
            <v>4306</v>
          </cell>
          <cell r="D171" t="str">
            <v>Pre y premios</v>
          </cell>
        </row>
        <row r="172">
          <cell r="C172">
            <v>4307</v>
          </cell>
          <cell r="D172" t="str">
            <v>Ayuda a instituciones sin fines de lucro</v>
          </cell>
        </row>
        <row r="173">
          <cell r="C173">
            <v>4308</v>
          </cell>
          <cell r="D173" t="str">
            <v>Ayudas al subsistema transferido integrado</v>
          </cell>
        </row>
        <row r="176">
          <cell r="C176" t="str">
            <v>PARTICIPACIONES</v>
          </cell>
        </row>
        <row r="178">
          <cell r="C178">
            <v>4301</v>
          </cell>
          <cell r="D178" t="str">
            <v>Participaciones a Municipios por Ingresos Estatales</v>
          </cell>
        </row>
        <row r="179">
          <cell r="C179">
            <v>4302</v>
          </cell>
          <cell r="D179" t="str">
            <v>Participaciones a Municipios por Ingresos Federales</v>
          </cell>
        </row>
        <row r="180">
          <cell r="C180" t="str">
            <v>SUBSIDIOS A GASTO CORRIENTE</v>
          </cell>
        </row>
        <row r="182">
          <cell r="C182">
            <v>4401</v>
          </cell>
          <cell r="D182" t="str">
            <v>Subsidios a la agricultura</v>
          </cell>
        </row>
        <row r="183">
          <cell r="C183">
            <v>4402</v>
          </cell>
          <cell r="D183" t="str">
            <v>Subsidios a la industria</v>
          </cell>
        </row>
        <row r="184">
          <cell r="C184">
            <v>4403</v>
          </cell>
          <cell r="D184" t="str">
            <v>Subsidios al comercio y otros servicios</v>
          </cell>
        </row>
        <row r="185">
          <cell r="C185">
            <v>4404</v>
          </cell>
          <cell r="D185" t="str">
            <v>Subsidios a fideicomisos agrícolas</v>
          </cell>
        </row>
        <row r="186">
          <cell r="C186">
            <v>4405</v>
          </cell>
          <cell r="D186" t="str">
            <v>Subsidios a fideicomisos industriales</v>
          </cell>
        </row>
        <row r="187">
          <cell r="C187">
            <v>4406</v>
          </cell>
          <cell r="D187" t="str">
            <v>Subsidios a fideicomisos dedicados al comercio y otros servicios</v>
          </cell>
        </row>
        <row r="188">
          <cell r="C188">
            <v>4407</v>
          </cell>
          <cell r="D188" t="str">
            <v>Subsidios a municipios</v>
          </cell>
        </row>
        <row r="189">
          <cell r="C189">
            <v>4408</v>
          </cell>
          <cell r="D189" t="str">
            <v>Subsidios a organismos y empresas públicas</v>
          </cell>
        </row>
        <row r="190">
          <cell r="C190">
            <v>4409</v>
          </cell>
          <cell r="D190" t="str">
            <v>Subsidios a instituciones privadas sin fines de lucro</v>
          </cell>
        </row>
        <row r="191">
          <cell r="C191">
            <v>4410</v>
          </cell>
          <cell r="D191" t="str">
            <v>Subsidios a  partidos políticos</v>
          </cell>
        </row>
        <row r="192">
          <cell r="C192">
            <v>4411</v>
          </cell>
          <cell r="D192" t="str">
            <v>Subsidios a  promociones diversas</v>
          </cell>
        </row>
        <row r="196">
          <cell r="C196" t="str">
            <v>MOBILIARIO Y EQUIPO DE ADMINISTRACION</v>
          </cell>
        </row>
        <row r="198">
          <cell r="C198">
            <v>5101</v>
          </cell>
          <cell r="D198" t="str">
            <v>Mobiliario</v>
          </cell>
        </row>
        <row r="199">
          <cell r="C199">
            <v>5102</v>
          </cell>
          <cell r="D199" t="str">
            <v>Equipo de administración</v>
          </cell>
        </row>
        <row r="200">
          <cell r="C200">
            <v>5103</v>
          </cell>
          <cell r="D200" t="str">
            <v>Equipo educacional y recreativo</v>
          </cell>
        </row>
        <row r="201">
          <cell r="C201">
            <v>5104</v>
          </cell>
          <cell r="D201" t="str">
            <v>Bienes artísticos y culturales</v>
          </cell>
        </row>
        <row r="202">
          <cell r="C202">
            <v>5105</v>
          </cell>
          <cell r="D202" t="str">
            <v>Adjudicaciones, expropiaciones e indemnizaciones de bienes muebles</v>
          </cell>
        </row>
        <row r="205">
          <cell r="C205" t="str">
            <v xml:space="preserve">MAQUINARIA Y EQUIPO AGROPECUARIO, INDUSTRIAL DE </v>
          </cell>
        </row>
        <row r="206">
          <cell r="C206" t="str">
            <v>COMUNICACION Y VIALIDAD</v>
          </cell>
        </row>
        <row r="208">
          <cell r="C208">
            <v>5201</v>
          </cell>
          <cell r="D208" t="str">
            <v>Maquinaria y equipo agropecuario</v>
          </cell>
        </row>
        <row r="209">
          <cell r="C209">
            <v>5202</v>
          </cell>
          <cell r="D209" t="str">
            <v>Maquinaria y equipo industrial</v>
          </cell>
        </row>
        <row r="210">
          <cell r="C210">
            <v>5203</v>
          </cell>
          <cell r="D210" t="str">
            <v>Maquinaria y equipo de construcción</v>
          </cell>
        </row>
        <row r="211">
          <cell r="C211">
            <v>5204</v>
          </cell>
          <cell r="D211" t="str">
            <v>Equipos de telefonía y telecomunicaciones</v>
          </cell>
        </row>
        <row r="212">
          <cell r="C212">
            <v>5205</v>
          </cell>
          <cell r="D212" t="str">
            <v>Maquinaria y equipo electrónico</v>
          </cell>
        </row>
        <row r="213">
          <cell r="C213">
            <v>5206</v>
          </cell>
          <cell r="D213" t="str">
            <v>Equipo de computación electrónico</v>
          </cell>
        </row>
        <row r="214">
          <cell r="C214">
            <v>5207</v>
          </cell>
          <cell r="D214" t="str">
            <v>Maquinaria y equipo diverso</v>
          </cell>
        </row>
        <row r="215">
          <cell r="C215">
            <v>5208</v>
          </cell>
          <cell r="D215" t="str">
            <v>Equipo para semaforización</v>
          </cell>
        </row>
        <row r="217">
          <cell r="C217" t="str">
            <v>VEHICULOS Y EQUIPO DE TRANSPORTE</v>
          </cell>
        </row>
        <row r="219">
          <cell r="C219">
            <v>5301</v>
          </cell>
          <cell r="D219" t="str">
            <v>Vehículos y equipo terrestre</v>
          </cell>
        </row>
        <row r="220">
          <cell r="C220">
            <v>5302</v>
          </cell>
          <cell r="D220" t="str">
            <v>Vehículos y equipo  marítimo, lacustre y pluvial</v>
          </cell>
        </row>
        <row r="221">
          <cell r="C221">
            <v>5303</v>
          </cell>
          <cell r="D221" t="str">
            <v>Vehículos y equipo de transporte aéreo</v>
          </cell>
        </row>
        <row r="222">
          <cell r="C222">
            <v>5304</v>
          </cell>
          <cell r="D222" t="str">
            <v>Vehículos y equipo auxiliar de transporte</v>
          </cell>
        </row>
        <row r="224">
          <cell r="C224" t="str">
            <v>EQUIPO E INSTRUMENTAL MEDICO</v>
          </cell>
        </row>
        <row r="226">
          <cell r="C226">
            <v>5401</v>
          </cell>
          <cell r="D226" t="str">
            <v>Equipo médico</v>
          </cell>
        </row>
        <row r="227">
          <cell r="C227">
            <v>5402</v>
          </cell>
          <cell r="D227" t="str">
            <v>Instrumental médico</v>
          </cell>
        </row>
        <row r="229">
          <cell r="C229" t="str">
            <v>HERRAMIENTAS Y REFACCIONES</v>
          </cell>
        </row>
        <row r="231">
          <cell r="C231">
            <v>5501</v>
          </cell>
          <cell r="D231" t="str">
            <v>Herramientas y máquinas-herramientas</v>
          </cell>
        </row>
        <row r="232">
          <cell r="C232">
            <v>5502</v>
          </cell>
          <cell r="D232" t="str">
            <v>Refacciones y accesorios mayores</v>
          </cell>
        </row>
        <row r="234">
          <cell r="C234" t="str">
            <v>ANIMALES DE TRABAJO Y REPRODUCCION</v>
          </cell>
        </row>
        <row r="236">
          <cell r="C236">
            <v>5601</v>
          </cell>
          <cell r="D236" t="str">
            <v>Animales de trabajo</v>
          </cell>
        </row>
        <row r="237">
          <cell r="C237">
            <v>5602</v>
          </cell>
          <cell r="D237" t="str">
            <v>Animales de  reproducción</v>
          </cell>
        </row>
        <row r="239">
          <cell r="C239" t="str">
            <v>BIENES INMUEBLES</v>
          </cell>
        </row>
        <row r="241">
          <cell r="C241">
            <v>5701</v>
          </cell>
          <cell r="D241" t="str">
            <v>Edificios y locales</v>
          </cell>
        </row>
        <row r="242">
          <cell r="C242">
            <v>5702</v>
          </cell>
          <cell r="D242" t="str">
            <v>Terrenos</v>
          </cell>
        </row>
        <row r="243">
          <cell r="C243">
            <v>5703</v>
          </cell>
          <cell r="D243" t="str">
            <v>Adjudicaciones, expropiaciones e indemnizaciones de</v>
          </cell>
        </row>
        <row r="244">
          <cell r="D244" t="str">
            <v>inmuebles</v>
          </cell>
        </row>
        <row r="247">
          <cell r="C247" t="str">
            <v>EQUIPO DE SEGURIDAD PUBLICA</v>
          </cell>
        </row>
        <row r="249">
          <cell r="C249">
            <v>5801</v>
          </cell>
          <cell r="D249" t="str">
            <v>Equipo de seguridad pública</v>
          </cell>
        </row>
        <row r="250">
          <cell r="C250">
            <v>5802</v>
          </cell>
          <cell r="D250" t="str">
            <v>Complementarias</v>
          </cell>
        </row>
        <row r="252">
          <cell r="C252" t="str">
            <v>DIVERSOS</v>
          </cell>
        </row>
        <row r="254">
          <cell r="C254">
            <v>5902</v>
          </cell>
          <cell r="D254" t="str">
            <v>Equipamiento (programa de reforma electoral)</v>
          </cell>
        </row>
        <row r="258">
          <cell r="C258" t="str">
            <v>EROGACIONES CONTINGENTES</v>
          </cell>
        </row>
        <row r="260">
          <cell r="C260" t="str">
            <v>EROGACIONES ESPECIALES</v>
          </cell>
        </row>
        <row r="262">
          <cell r="C262">
            <v>8201</v>
          </cell>
          <cell r="D262" t="str">
            <v>Erogaciones complementaria</v>
          </cell>
        </row>
        <row r="263">
          <cell r="C263">
            <v>8202</v>
          </cell>
          <cell r="D263" t="str">
            <v>Erogaciones imprevistas</v>
          </cell>
        </row>
        <row r="264">
          <cell r="C264">
            <v>8203</v>
          </cell>
          <cell r="D264" t="str">
            <v>Erogaciones extraordinarias</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02.- BD Av x Cve JUN al 02-Jul"/>
      <sheetName val="Hoja1"/>
      <sheetName val="ESTADISTICAS JUN OK"/>
      <sheetName val="ESTADISTICAS SEFIN JUN OK"/>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 x CG Y PG "/>
      <sheetName val="Reporte de Asignacionxmulti (2)"/>
      <sheetName val="Reporte de Asignacionxmultiples"/>
      <sheetName val="Hoja1"/>
      <sheetName val="Hoja1 (2)"/>
    </sheetNames>
    <sheetDataSet>
      <sheetData sheetId="0">
        <row r="7">
          <cell r="A7" t="str">
            <v>PROG GOB</v>
          </cell>
          <cell r="B7" t="str">
            <v>COMP GOB</v>
          </cell>
          <cell r="C7" t="str">
            <v>nombre</v>
          </cell>
          <cell r="D7" t="str">
            <v>sumaprograma</v>
          </cell>
        </row>
        <row r="8">
          <cell r="A8">
            <v>1</v>
          </cell>
          <cell r="B8" t="str">
            <v xml:space="preserve">05        </v>
          </cell>
          <cell r="C8" t="str">
            <v>Legislativo</v>
          </cell>
          <cell r="D8">
            <v>418545400</v>
          </cell>
        </row>
        <row r="9">
          <cell r="A9">
            <v>2</v>
          </cell>
          <cell r="B9" t="str">
            <v xml:space="preserve">05        </v>
          </cell>
          <cell r="C9" t="str">
            <v>Poder Judicial</v>
          </cell>
          <cell r="D9">
            <v>629403500</v>
          </cell>
        </row>
        <row r="10">
          <cell r="A10">
            <v>3</v>
          </cell>
          <cell r="B10" t="str">
            <v xml:space="preserve">05        </v>
          </cell>
          <cell r="C10" t="str">
            <v>Justicia Electoral</v>
          </cell>
          <cell r="D10">
            <v>21458500</v>
          </cell>
        </row>
        <row r="11">
          <cell r="A11">
            <v>4</v>
          </cell>
          <cell r="B11" t="str">
            <v xml:space="preserve">05        </v>
          </cell>
          <cell r="C11" t="str">
            <v>Tribunal Administrativo</v>
          </cell>
          <cell r="D11">
            <v>40138900</v>
          </cell>
        </row>
        <row r="12">
          <cell r="A12">
            <v>5</v>
          </cell>
          <cell r="B12" t="str">
            <v xml:space="preserve">04        </v>
          </cell>
          <cell r="C12" t="str">
            <v>Procuración e Impartición de Justicia Eficiente, Rápida y Honesta</v>
          </cell>
          <cell r="D12">
            <v>890501638</v>
          </cell>
        </row>
        <row r="13">
          <cell r="A13">
            <v>6</v>
          </cell>
          <cell r="B13" t="str">
            <v xml:space="preserve">04        </v>
          </cell>
          <cell r="C13" t="str">
            <v>Derechos Humanos</v>
          </cell>
          <cell r="D13">
            <v>50610100</v>
          </cell>
        </row>
        <row r="14">
          <cell r="A14">
            <v>7</v>
          </cell>
          <cell r="B14" t="str">
            <v xml:space="preserve">04        </v>
          </cell>
          <cell r="C14" t="str">
            <v>Seguridad Pública</v>
          </cell>
          <cell r="D14">
            <v>1688228498</v>
          </cell>
        </row>
        <row r="15">
          <cell r="A15">
            <v>8</v>
          </cell>
          <cell r="B15" t="str">
            <v xml:space="preserve">04        </v>
          </cell>
          <cell r="C15" t="str">
            <v>Protección Civil</v>
          </cell>
          <cell r="D15">
            <v>120366672</v>
          </cell>
        </row>
        <row r="16">
          <cell r="A16">
            <v>9</v>
          </cell>
          <cell r="B16" t="str">
            <v xml:space="preserve">02        </v>
          </cell>
          <cell r="C16" t="str">
            <v>Impulso a la Dinámica Económica</v>
          </cell>
          <cell r="D16">
            <v>129482822</v>
          </cell>
        </row>
        <row r="17">
          <cell r="A17">
            <v>10</v>
          </cell>
          <cell r="B17" t="str">
            <v xml:space="preserve">02        </v>
          </cell>
          <cell r="C17" t="str">
            <v>Promoción Internacional de Jalisco</v>
          </cell>
          <cell r="D17">
            <v>36617917</v>
          </cell>
        </row>
        <row r="18">
          <cell r="A18">
            <v>11</v>
          </cell>
          <cell r="B18" t="str">
            <v xml:space="preserve">02        </v>
          </cell>
          <cell r="C18" t="str">
            <v>Impulso al Turismo de Jalisco</v>
          </cell>
          <cell r="D18">
            <v>61072919</v>
          </cell>
        </row>
        <row r="19">
          <cell r="A19">
            <v>12</v>
          </cell>
          <cell r="B19" t="str">
            <v xml:space="preserve">02        </v>
          </cell>
          <cell r="C19" t="str">
            <v>Visión de Futuro en el Campo</v>
          </cell>
          <cell r="D19">
            <v>536387884</v>
          </cell>
        </row>
        <row r="20">
          <cell r="A20">
            <v>13</v>
          </cell>
          <cell r="B20" t="str">
            <v xml:space="preserve">03        </v>
          </cell>
          <cell r="C20" t="str">
            <v>Abastecimiento y Saneamiento de Agua para la Zona Conurbada de Guadalajara</v>
          </cell>
          <cell r="D20">
            <v>3443901894</v>
          </cell>
        </row>
        <row r="21">
          <cell r="A21">
            <v>14</v>
          </cell>
          <cell r="B21" t="str">
            <v xml:space="preserve">01        </v>
          </cell>
          <cell r="C21" t="str">
            <v>Promoción Integral de la Salud</v>
          </cell>
          <cell r="D21">
            <v>4015953400</v>
          </cell>
        </row>
        <row r="22">
          <cell r="A22">
            <v>15</v>
          </cell>
          <cell r="B22" t="str">
            <v xml:space="preserve">01        </v>
          </cell>
          <cell r="C22" t="str">
            <v>Desarrollo Socioeconómico de Personas en Condiciones de Pobreza y Vulnerabilidad</v>
          </cell>
          <cell r="D22">
            <v>882221993</v>
          </cell>
        </row>
        <row r="23">
          <cell r="A23">
            <v>16</v>
          </cell>
          <cell r="B23" t="str">
            <v xml:space="preserve">01        </v>
          </cell>
          <cell r="C23" t="str">
            <v>Administración y Mejoramiento de la Educación Básica</v>
          </cell>
          <cell r="D23">
            <v>14937903729.450001</v>
          </cell>
        </row>
        <row r="24">
          <cell r="A24">
            <v>17</v>
          </cell>
          <cell r="B24" t="str">
            <v xml:space="preserve">02        </v>
          </cell>
          <cell r="C24" t="str">
            <v>Administración y Mejoramiento de la Educación Media Superior</v>
          </cell>
          <cell r="D24">
            <v>2948851303</v>
          </cell>
        </row>
        <row r="25">
          <cell r="A25">
            <v>18</v>
          </cell>
          <cell r="B25" t="str">
            <v xml:space="preserve">02        </v>
          </cell>
          <cell r="C25" t="str">
            <v>Administración y Mejoramiento de la Educación Superior</v>
          </cell>
          <cell r="D25">
            <v>2226606611</v>
          </cell>
        </row>
        <row r="26">
          <cell r="A26">
            <v>19</v>
          </cell>
          <cell r="B26" t="str">
            <v xml:space="preserve">01        </v>
          </cell>
          <cell r="C26" t="str">
            <v>Gestión del Sistema Educativo Estatal</v>
          </cell>
          <cell r="D26">
            <v>535463631.55000001</v>
          </cell>
        </row>
        <row r="27">
          <cell r="A27">
            <v>20</v>
          </cell>
          <cell r="B27" t="str">
            <v xml:space="preserve">01        </v>
          </cell>
          <cell r="C27" t="str">
            <v>Promoción Cultural y Artística</v>
          </cell>
          <cell r="D27">
            <v>315719200</v>
          </cell>
        </row>
        <row r="28">
          <cell r="A28">
            <v>21</v>
          </cell>
          <cell r="B28" t="str">
            <v xml:space="preserve">01        </v>
          </cell>
          <cell r="C28" t="str">
            <v>Fomento al Deporte</v>
          </cell>
          <cell r="D28">
            <v>464501525</v>
          </cell>
        </row>
        <row r="29">
          <cell r="A29">
            <v>22</v>
          </cell>
          <cell r="B29" t="str">
            <v xml:space="preserve">02        </v>
          </cell>
          <cell r="C29" t="str">
            <v>Desarrollo de la Ciencia y Tecnología</v>
          </cell>
          <cell r="D29">
            <v>25147200</v>
          </cell>
        </row>
        <row r="30">
          <cell r="A30">
            <v>23</v>
          </cell>
          <cell r="B30" t="str">
            <v xml:space="preserve">05        </v>
          </cell>
          <cell r="C30" t="str">
            <v>Administración al Servicio de la Ciudadanía</v>
          </cell>
          <cell r="D30">
            <v>421306737</v>
          </cell>
        </row>
        <row r="31">
          <cell r="A31">
            <v>24</v>
          </cell>
          <cell r="B31" t="str">
            <v xml:space="preserve">05        </v>
          </cell>
          <cell r="C31" t="str">
            <v>Conducción de las Políticas Generales de Gobierno</v>
          </cell>
          <cell r="D31">
            <v>165150060</v>
          </cell>
        </row>
        <row r="32">
          <cell r="A32">
            <v>25</v>
          </cell>
          <cell r="B32" t="str">
            <v xml:space="preserve">05        </v>
          </cell>
          <cell r="C32" t="str">
            <v>Protección Jurídica de Los Ciudadanos y sus Bienes</v>
          </cell>
          <cell r="D32">
            <v>120237243</v>
          </cell>
        </row>
        <row r="33">
          <cell r="A33">
            <v>26</v>
          </cell>
          <cell r="B33" t="str">
            <v xml:space="preserve">05        </v>
          </cell>
          <cell r="C33" t="str">
            <v>Impulso al Desarrollo Democrático del Estado</v>
          </cell>
          <cell r="D33">
            <v>77428861</v>
          </cell>
        </row>
        <row r="34">
          <cell r="A34">
            <v>27</v>
          </cell>
          <cell r="B34" t="str">
            <v xml:space="preserve">05        </v>
          </cell>
          <cell r="C34" t="str">
            <v>Comunicación Pública e Información de los Actos de Gobierno</v>
          </cell>
          <cell r="D34">
            <v>142443822</v>
          </cell>
        </row>
        <row r="35">
          <cell r="A35">
            <v>28</v>
          </cell>
          <cell r="B35" t="str">
            <v xml:space="preserve">05        </v>
          </cell>
          <cell r="C35" t="str">
            <v>Control y Evaluación de la Gestión Pública</v>
          </cell>
          <cell r="D35">
            <v>80356693</v>
          </cell>
        </row>
        <row r="36">
          <cell r="A36">
            <v>29</v>
          </cell>
          <cell r="B36" t="str">
            <v xml:space="preserve">03        </v>
          </cell>
          <cell r="C36" t="str">
            <v>Fortalecimiento del Sistema Integral de Planeación del Estado</v>
          </cell>
          <cell r="D36">
            <v>55741364</v>
          </cell>
        </row>
        <row r="37">
          <cell r="A37">
            <v>30</v>
          </cell>
          <cell r="B37" t="str">
            <v xml:space="preserve">03        </v>
          </cell>
          <cell r="C37" t="str">
            <v>Fortalecimiento del Federalismo y la Hacienda Municipal</v>
          </cell>
          <cell r="D37">
            <v>9215197100</v>
          </cell>
        </row>
        <row r="38">
          <cell r="A38">
            <v>31</v>
          </cell>
          <cell r="B38" t="str">
            <v xml:space="preserve">03        </v>
          </cell>
          <cell r="C38" t="str">
            <v>Fomento al Desarrollo Regional</v>
          </cell>
          <cell r="D38">
            <v>1515732417</v>
          </cell>
        </row>
        <row r="39">
          <cell r="A39">
            <v>32</v>
          </cell>
          <cell r="B39" t="str">
            <v xml:space="preserve">03        </v>
          </cell>
          <cell r="C39" t="str">
            <v>Coordinación Metropolitana</v>
          </cell>
          <cell r="D39">
            <v>227357879</v>
          </cell>
        </row>
        <row r="40">
          <cell r="A40">
            <v>33</v>
          </cell>
          <cell r="B40" t="str">
            <v xml:space="preserve">03        </v>
          </cell>
          <cell r="C40" t="str">
            <v>Promoción del Desarrollo Urbano Sustentable</v>
          </cell>
          <cell r="D40">
            <v>137817539</v>
          </cell>
        </row>
        <row r="41">
          <cell r="A41">
            <v>34</v>
          </cell>
          <cell r="B41" t="str">
            <v xml:space="preserve">01        </v>
          </cell>
          <cell r="C41" t="str">
            <v>Fomento a la Vivienda</v>
          </cell>
          <cell r="D41">
            <v>30000000</v>
          </cell>
        </row>
        <row r="42">
          <cell r="A42">
            <v>35</v>
          </cell>
          <cell r="B42" t="str">
            <v xml:space="preserve">03        </v>
          </cell>
          <cell r="C42" t="str">
            <v>Agua Limpia para Jalisco</v>
          </cell>
          <cell r="D42">
            <v>128767570</v>
          </cell>
        </row>
        <row r="43">
          <cell r="A43">
            <v>36</v>
          </cell>
          <cell r="B43" t="str">
            <v xml:space="preserve">03        </v>
          </cell>
          <cell r="C43" t="str">
            <v>Protección al Medio Ambiente y Sustentabilidad</v>
          </cell>
          <cell r="D43">
            <v>159720110</v>
          </cell>
        </row>
        <row r="44">
          <cell r="A44">
            <v>37</v>
          </cell>
          <cell r="B44" t="str">
            <v xml:space="preserve">03        </v>
          </cell>
          <cell r="C44" t="str">
            <v>Modernización de las Comunicaciones y el Transporte</v>
          </cell>
          <cell r="D44">
            <v>1442570482</v>
          </cell>
        </row>
        <row r="45">
          <cell r="A45">
            <v>38</v>
          </cell>
          <cell r="B45" t="str">
            <v xml:space="preserve">05        </v>
          </cell>
          <cell r="C45" t="str">
            <v>Gestión y Fortalecimiento de la Hacienda Pública Estatal</v>
          </cell>
          <cell r="D45">
            <v>386988780</v>
          </cell>
        </row>
        <row r="46">
          <cell r="A46">
            <v>39</v>
          </cell>
          <cell r="B46" t="str">
            <v xml:space="preserve">05        </v>
          </cell>
          <cell r="C46" t="str">
            <v>Financiamiento para el Desarrollo</v>
          </cell>
          <cell r="D46">
            <v>1207208106</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D1" zoomScale="75" zoomScaleNormal="75" workbookViewId="0">
      <selection activeCell="Q14" sqref="Q14"/>
    </sheetView>
  </sheetViews>
  <sheetFormatPr baseColWidth="10" defaultRowHeight="15" x14ac:dyDescent="0.25"/>
  <cols>
    <col min="1" max="1" width="12" style="27" customWidth="1"/>
    <col min="2" max="2" width="36.7109375" style="27" customWidth="1"/>
    <col min="3" max="3" width="25.7109375" style="27" customWidth="1"/>
    <col min="4" max="5" width="11.42578125" style="27"/>
    <col min="6" max="6" width="0" style="27" hidden="1" customWidth="1"/>
    <col min="7" max="7" width="2.85546875" style="27" customWidth="1"/>
    <col min="8" max="16" width="11.42578125" style="27"/>
    <col min="17" max="17" width="13.140625" style="27" customWidth="1"/>
    <col min="18" max="18" width="11.42578125" style="27"/>
    <col min="19" max="19" width="13.28515625" style="27" customWidth="1"/>
    <col min="20" max="20" width="12.28515625" style="27" customWidth="1"/>
    <col min="21" max="21" width="3.28515625" style="27" customWidth="1"/>
    <col min="22" max="23" width="11.42578125" style="27"/>
  </cols>
  <sheetData>
    <row r="1" spans="1:23" x14ac:dyDescent="0.25">
      <c r="A1" s="1"/>
      <c r="B1" s="1"/>
      <c r="C1" s="1"/>
      <c r="D1" s="2"/>
      <c r="E1" s="2"/>
      <c r="F1" s="3"/>
      <c r="G1" s="4"/>
      <c r="H1" s="2"/>
      <c r="I1" s="2"/>
      <c r="J1" s="2"/>
      <c r="K1" s="2"/>
      <c r="L1" s="2"/>
      <c r="M1" s="2"/>
      <c r="N1" s="2"/>
      <c r="O1" s="2"/>
      <c r="P1" s="2"/>
      <c r="Q1" s="2"/>
      <c r="R1" s="2"/>
      <c r="S1" s="2"/>
      <c r="T1" s="2"/>
      <c r="U1" s="2"/>
      <c r="V1" s="2"/>
      <c r="W1" s="2"/>
    </row>
    <row r="2" spans="1:23" ht="25.5" x14ac:dyDescent="0.35">
      <c r="A2" s="5"/>
      <c r="B2" s="6"/>
      <c r="C2" s="6"/>
      <c r="D2" s="7"/>
      <c r="E2" s="7"/>
      <c r="F2" s="8"/>
      <c r="G2" s="4"/>
      <c r="H2" s="7"/>
      <c r="I2" s="7"/>
      <c r="J2" s="7"/>
      <c r="K2" s="7"/>
      <c r="L2" s="7"/>
      <c r="M2" s="7"/>
      <c r="N2" s="7"/>
      <c r="O2" s="7"/>
      <c r="P2" s="9"/>
      <c r="Q2" s="9"/>
      <c r="R2" s="9"/>
      <c r="S2" s="2"/>
      <c r="T2" s="2"/>
      <c r="U2" s="2"/>
      <c r="V2" s="10"/>
      <c r="W2" s="11"/>
    </row>
    <row r="3" spans="1:23" ht="20.25" x14ac:dyDescent="0.3">
      <c r="A3" s="12"/>
      <c r="B3" s="6"/>
      <c r="C3" s="6"/>
      <c r="D3" s="7"/>
      <c r="E3" s="9"/>
      <c r="F3" s="13"/>
      <c r="G3" s="4"/>
      <c r="H3" s="14"/>
      <c r="I3" s="14"/>
      <c r="J3" s="14"/>
      <c r="K3" s="14"/>
      <c r="L3" s="14"/>
      <c r="M3" s="14"/>
      <c r="N3" s="14"/>
      <c r="O3" s="14"/>
      <c r="P3" s="160"/>
      <c r="Q3" s="160"/>
      <c r="R3" s="160"/>
      <c r="S3" s="160"/>
      <c r="T3" s="160"/>
      <c r="U3" s="160"/>
      <c r="V3" s="160"/>
      <c r="W3" s="160"/>
    </row>
    <row r="4" spans="1:23" ht="18" x14ac:dyDescent="0.25">
      <c r="A4" s="161" t="s">
        <v>48</v>
      </c>
      <c r="B4" s="161"/>
      <c r="C4" s="161"/>
      <c r="D4" s="161"/>
      <c r="E4" s="161"/>
      <c r="F4" s="161"/>
      <c r="G4" s="161"/>
      <c r="H4" s="161"/>
      <c r="I4" s="161"/>
      <c r="J4" s="161"/>
      <c r="K4" s="161"/>
      <c r="L4" s="161"/>
      <c r="M4" s="161"/>
      <c r="N4" s="161"/>
      <c r="O4" s="161"/>
      <c r="P4" s="161"/>
      <c r="Q4" s="161"/>
      <c r="R4" s="161"/>
      <c r="S4" s="161"/>
      <c r="T4" s="161"/>
      <c r="U4" s="161"/>
      <c r="V4" s="161"/>
      <c r="W4" s="15"/>
    </row>
    <row r="5" spans="1:23" ht="15.75" x14ac:dyDescent="0.25">
      <c r="A5" s="16"/>
      <c r="B5" s="1"/>
      <c r="C5" s="17"/>
      <c r="D5" s="18"/>
      <c r="E5" s="4"/>
      <c r="F5" s="4"/>
      <c r="G5" s="4"/>
      <c r="H5" s="18"/>
      <c r="I5" s="18"/>
      <c r="J5" s="18"/>
      <c r="K5" s="18"/>
      <c r="L5" s="18"/>
      <c r="M5" s="18"/>
      <c r="N5" s="18"/>
      <c r="O5" s="18"/>
      <c r="P5" s="2"/>
      <c r="Q5" s="2"/>
      <c r="R5" s="2"/>
      <c r="S5" s="2"/>
      <c r="T5" s="2"/>
      <c r="U5" s="2"/>
      <c r="V5" s="2"/>
      <c r="W5" s="19"/>
    </row>
    <row r="6" spans="1:23" x14ac:dyDescent="0.25">
      <c r="A6" s="1"/>
      <c r="B6" s="1"/>
      <c r="C6" s="1"/>
      <c r="D6" s="2"/>
      <c r="E6" s="2"/>
      <c r="F6" s="3"/>
      <c r="G6" s="4"/>
      <c r="H6" s="2"/>
      <c r="I6" s="2"/>
      <c r="J6" s="2"/>
      <c r="K6" s="2"/>
      <c r="L6" s="2"/>
      <c r="M6" s="2"/>
      <c r="N6" s="2"/>
      <c r="O6" s="2"/>
      <c r="P6" s="2"/>
      <c r="Q6" s="2"/>
      <c r="R6" s="2"/>
      <c r="S6" s="2"/>
      <c r="T6" s="2"/>
      <c r="U6" s="2"/>
      <c r="V6" s="2"/>
      <c r="W6" s="2"/>
    </row>
    <row r="7" spans="1:23" ht="26.25" x14ac:dyDescent="0.4">
      <c r="A7" s="162" t="s">
        <v>0</v>
      </c>
      <c r="B7" s="162"/>
      <c r="C7" s="162"/>
      <c r="D7" s="162"/>
      <c r="E7" s="162"/>
      <c r="F7" s="162"/>
      <c r="G7" s="162"/>
      <c r="H7" s="162"/>
      <c r="I7" s="162"/>
      <c r="J7" s="162"/>
      <c r="K7" s="162"/>
      <c r="L7" s="162"/>
      <c r="M7" s="162"/>
      <c r="N7" s="162"/>
      <c r="O7" s="162"/>
      <c r="P7" s="162"/>
      <c r="Q7" s="162"/>
      <c r="R7" s="162"/>
      <c r="S7" s="162"/>
      <c r="T7" s="162"/>
      <c r="U7" s="162"/>
      <c r="V7" s="162"/>
      <c r="W7" s="2"/>
    </row>
    <row r="8" spans="1:23" ht="15.75" thickBot="1" x14ac:dyDescent="0.3">
      <c r="A8" s="1"/>
      <c r="B8" s="1"/>
      <c r="C8" s="1"/>
      <c r="D8" s="2"/>
      <c r="E8" s="2"/>
      <c r="F8" s="3"/>
      <c r="G8" s="4"/>
      <c r="H8" s="2"/>
      <c r="I8" s="2"/>
      <c r="J8" s="2"/>
      <c r="K8" s="2"/>
      <c r="L8" s="2"/>
      <c r="M8" s="2"/>
      <c r="N8" s="2"/>
      <c r="O8" s="2"/>
      <c r="P8" s="2"/>
      <c r="Q8" s="2"/>
      <c r="R8" s="2"/>
      <c r="S8" s="2"/>
      <c r="T8" s="2"/>
      <c r="U8" s="2"/>
      <c r="V8" s="2"/>
      <c r="W8" s="2"/>
    </row>
    <row r="9" spans="1:23" ht="15.75" thickBot="1" x14ac:dyDescent="0.3">
      <c r="A9" s="1"/>
      <c r="B9" s="1"/>
      <c r="C9" s="1"/>
      <c r="D9" s="2"/>
      <c r="E9" s="2"/>
      <c r="F9" s="3"/>
      <c r="G9" s="1"/>
      <c r="H9" s="163" t="s">
        <v>1</v>
      </c>
      <c r="I9" s="164"/>
      <c r="J9" s="164"/>
      <c r="K9" s="164"/>
      <c r="L9" s="164"/>
      <c r="M9" s="164"/>
      <c r="N9" s="164"/>
      <c r="O9" s="164"/>
      <c r="P9" s="164"/>
      <c r="Q9" s="164"/>
      <c r="R9" s="164"/>
      <c r="S9" s="164"/>
      <c r="T9" s="164"/>
      <c r="U9" s="164"/>
      <c r="V9" s="164"/>
      <c r="W9" s="165"/>
    </row>
    <row r="10" spans="1:23" ht="15.75" thickBot="1" x14ac:dyDescent="0.3">
      <c r="A10" s="20"/>
      <c r="B10" s="20"/>
      <c r="C10" s="21"/>
      <c r="D10" s="21"/>
      <c r="E10" s="21"/>
      <c r="F10" s="22"/>
      <c r="G10" s="23"/>
      <c r="H10" s="24"/>
      <c r="I10" s="24"/>
      <c r="J10" s="24"/>
      <c r="K10" s="24"/>
      <c r="L10" s="24"/>
      <c r="M10" s="24"/>
      <c r="N10" s="24"/>
      <c r="O10" s="24"/>
      <c r="P10" s="24"/>
      <c r="Q10" s="24"/>
      <c r="R10" s="24"/>
      <c r="S10" s="24"/>
      <c r="T10" s="25"/>
      <c r="U10" s="26"/>
      <c r="V10" s="26"/>
    </row>
    <row r="11" spans="1:23" ht="36" thickBot="1" x14ac:dyDescent="0.3">
      <c r="A11" s="28" t="s">
        <v>2</v>
      </c>
      <c r="B11" s="29" t="s">
        <v>3</v>
      </c>
      <c r="C11" s="30" t="s">
        <v>4</v>
      </c>
      <c r="D11" s="31" t="s">
        <v>5</v>
      </c>
      <c r="E11" s="32" t="s">
        <v>6</v>
      </c>
      <c r="F11" s="33" t="s">
        <v>7</v>
      </c>
      <c r="G11" s="34"/>
      <c r="H11" s="29" t="s">
        <v>8</v>
      </c>
      <c r="I11" s="30" t="s">
        <v>9</v>
      </c>
      <c r="J11" s="30" t="s">
        <v>10</v>
      </c>
      <c r="K11" s="30" t="s">
        <v>11</v>
      </c>
      <c r="L11" s="30" t="s">
        <v>12</v>
      </c>
      <c r="M11" s="30" t="s">
        <v>13</v>
      </c>
      <c r="N11" s="30" t="s">
        <v>14</v>
      </c>
      <c r="O11" s="30" t="s">
        <v>15</v>
      </c>
      <c r="P11" s="30" t="s">
        <v>16</v>
      </c>
      <c r="Q11" s="30" t="s">
        <v>17</v>
      </c>
      <c r="R11" s="30" t="s">
        <v>18</v>
      </c>
      <c r="S11" s="30" t="s">
        <v>19</v>
      </c>
      <c r="T11" s="32" t="s">
        <v>20</v>
      </c>
      <c r="U11" s="35"/>
      <c r="V11" s="36" t="s">
        <v>21</v>
      </c>
      <c r="W11" s="37" t="s">
        <v>22</v>
      </c>
    </row>
    <row r="12" spans="1:23" ht="36.75" thickBot="1" x14ac:dyDescent="0.3">
      <c r="A12" s="38">
        <v>376</v>
      </c>
      <c r="B12" s="39" t="s">
        <v>23</v>
      </c>
      <c r="C12" s="40" t="s">
        <v>24</v>
      </c>
      <c r="D12" s="41" t="s">
        <v>25</v>
      </c>
      <c r="E12" s="42">
        <v>0</v>
      </c>
      <c r="F12" s="43">
        <v>0</v>
      </c>
      <c r="G12" s="44"/>
      <c r="H12" s="45">
        <v>6</v>
      </c>
      <c r="I12" s="46"/>
      <c r="J12" s="46"/>
      <c r="K12" s="46"/>
      <c r="L12" s="46"/>
      <c r="M12" s="46"/>
      <c r="N12" s="46"/>
      <c r="O12" s="46"/>
      <c r="P12" s="46"/>
      <c r="Q12" s="47"/>
      <c r="R12" s="48"/>
      <c r="S12" s="48"/>
      <c r="T12" s="49"/>
      <c r="U12" s="50"/>
      <c r="V12" s="51">
        <v>0</v>
      </c>
      <c r="W12" s="52"/>
    </row>
    <row r="13" spans="1:23" ht="15.75" thickBot="1" x14ac:dyDescent="0.3">
      <c r="A13" s="53"/>
      <c r="B13" s="54"/>
      <c r="C13" s="54"/>
      <c r="D13" s="53"/>
      <c r="E13" s="55"/>
      <c r="F13" s="56"/>
      <c r="G13" s="44"/>
      <c r="H13" s="57"/>
      <c r="I13" s="54"/>
      <c r="J13" s="54"/>
      <c r="K13" s="54"/>
      <c r="L13" s="54"/>
      <c r="M13" s="54"/>
      <c r="N13" s="54"/>
      <c r="O13" s="54"/>
      <c r="P13" s="54"/>
      <c r="Q13" s="58"/>
      <c r="R13" s="54"/>
      <c r="S13" s="54"/>
      <c r="T13" s="54"/>
      <c r="U13" s="50"/>
      <c r="V13" s="54"/>
      <c r="W13" s="54"/>
    </row>
    <row r="14" spans="1:23" ht="36.75" thickBot="1" x14ac:dyDescent="0.3">
      <c r="A14" s="38">
        <v>378</v>
      </c>
      <c r="B14" s="59" t="s">
        <v>26</v>
      </c>
      <c r="C14" s="54"/>
      <c r="D14" s="53"/>
      <c r="E14" s="55"/>
      <c r="F14" s="56"/>
      <c r="G14" s="44"/>
      <c r="H14" s="57"/>
      <c r="I14" s="54"/>
      <c r="J14" s="54"/>
      <c r="K14" s="54"/>
      <c r="L14" s="54"/>
      <c r="M14" s="54"/>
      <c r="N14" s="54"/>
      <c r="O14" s="54"/>
      <c r="P14" s="54"/>
      <c r="Q14" s="58"/>
      <c r="R14" s="54"/>
      <c r="S14" s="54"/>
      <c r="T14" s="54"/>
      <c r="U14" s="50"/>
      <c r="V14" s="54"/>
      <c r="W14" s="54"/>
    </row>
    <row r="15" spans="1:23" ht="45.75" thickBot="1" x14ac:dyDescent="0.3">
      <c r="A15" s="53"/>
      <c r="B15" s="60" t="s">
        <v>27</v>
      </c>
      <c r="C15" s="61" t="s">
        <v>28</v>
      </c>
      <c r="D15" s="62" t="s">
        <v>29</v>
      </c>
      <c r="E15" s="63">
        <v>0</v>
      </c>
      <c r="F15" s="64">
        <v>200</v>
      </c>
      <c r="G15" s="44"/>
      <c r="H15" s="65">
        <v>648</v>
      </c>
      <c r="I15" s="66">
        <v>59</v>
      </c>
      <c r="J15" s="66">
        <v>70</v>
      </c>
      <c r="K15" s="66">
        <v>71</v>
      </c>
      <c r="L15" s="66"/>
      <c r="M15" s="66"/>
      <c r="N15" s="66"/>
      <c r="O15" s="66"/>
      <c r="P15" s="66"/>
      <c r="Q15" s="67"/>
      <c r="R15" s="68"/>
      <c r="S15" s="68"/>
      <c r="T15" s="69"/>
      <c r="U15" s="50"/>
      <c r="V15" s="70">
        <v>200</v>
      </c>
      <c r="W15" s="71"/>
    </row>
    <row r="16" spans="1:23" ht="15.75" thickBot="1" x14ac:dyDescent="0.3">
      <c r="A16" s="53"/>
      <c r="B16" s="54"/>
      <c r="C16" s="54"/>
      <c r="D16" s="53"/>
      <c r="E16" s="55"/>
      <c r="F16" s="56">
        <v>0</v>
      </c>
      <c r="G16" s="44"/>
      <c r="H16" s="57"/>
      <c r="I16" s="54"/>
      <c r="J16" s="54"/>
      <c r="K16" s="54"/>
      <c r="L16" s="54"/>
      <c r="M16" s="54"/>
      <c r="N16" s="54"/>
      <c r="O16" s="54"/>
      <c r="P16" s="54"/>
      <c r="Q16" s="58"/>
      <c r="R16" s="54"/>
      <c r="S16" s="54"/>
      <c r="T16" s="54"/>
      <c r="U16" s="50"/>
      <c r="V16" s="54"/>
      <c r="W16" s="54"/>
    </row>
    <row r="17" spans="1:23" ht="75.75" thickBot="1" x14ac:dyDescent="0.3">
      <c r="A17" s="53"/>
      <c r="B17" s="60" t="s">
        <v>30</v>
      </c>
      <c r="C17" s="61" t="s">
        <v>31</v>
      </c>
      <c r="D17" s="62" t="s">
        <v>29</v>
      </c>
      <c r="E17" s="63">
        <v>0</v>
      </c>
      <c r="F17" s="64">
        <v>738</v>
      </c>
      <c r="G17" s="44"/>
      <c r="H17" s="65">
        <v>2376</v>
      </c>
      <c r="I17" s="66">
        <v>245</v>
      </c>
      <c r="J17" s="66">
        <v>248</v>
      </c>
      <c r="K17" s="66">
        <v>245</v>
      </c>
      <c r="L17" s="66"/>
      <c r="M17" s="66"/>
      <c r="N17" s="66"/>
      <c r="O17" s="66"/>
      <c r="P17" s="66"/>
      <c r="Q17" s="67"/>
      <c r="R17" s="68"/>
      <c r="S17" s="68"/>
      <c r="T17" s="69"/>
      <c r="U17" s="50"/>
      <c r="V17" s="70">
        <v>738</v>
      </c>
      <c r="W17" s="71"/>
    </row>
    <row r="18" spans="1:23" ht="45.75" thickBot="1" x14ac:dyDescent="0.3">
      <c r="A18" s="53"/>
      <c r="B18" s="60"/>
      <c r="C18" s="61" t="s">
        <v>32</v>
      </c>
      <c r="D18" s="62" t="s">
        <v>33</v>
      </c>
      <c r="E18" s="63"/>
      <c r="F18" s="64">
        <v>62</v>
      </c>
      <c r="G18" s="44"/>
      <c r="H18" s="65">
        <v>96</v>
      </c>
      <c r="I18" s="66">
        <v>22</v>
      </c>
      <c r="J18" s="66">
        <v>24</v>
      </c>
      <c r="K18" s="66">
        <v>16</v>
      </c>
      <c r="L18" s="66"/>
      <c r="M18" s="66"/>
      <c r="N18" s="66"/>
      <c r="O18" s="66"/>
      <c r="P18" s="66"/>
      <c r="Q18" s="67"/>
      <c r="R18" s="68"/>
      <c r="S18" s="68"/>
      <c r="T18" s="69"/>
      <c r="U18" s="50"/>
      <c r="V18" s="70">
        <v>62</v>
      </c>
      <c r="W18" s="71"/>
    </row>
    <row r="19" spans="1:23" ht="15.75" thickBot="1" x14ac:dyDescent="0.3">
      <c r="A19" s="53"/>
      <c r="B19" s="54"/>
      <c r="C19" s="54"/>
      <c r="D19" s="53"/>
      <c r="E19" s="55"/>
      <c r="F19" s="55"/>
      <c r="G19" s="44"/>
      <c r="H19" s="57"/>
      <c r="I19" s="54"/>
      <c r="J19" s="54"/>
      <c r="K19" s="54"/>
      <c r="L19" s="54"/>
      <c r="M19" s="54"/>
      <c r="N19" s="54"/>
      <c r="O19" s="54"/>
      <c r="P19" s="54"/>
      <c r="Q19" s="58"/>
      <c r="R19" s="54"/>
      <c r="S19" s="54"/>
      <c r="T19" s="54"/>
      <c r="U19" s="50"/>
      <c r="V19" s="54"/>
      <c r="W19" s="54"/>
    </row>
    <row r="20" spans="1:23" ht="45.75" thickBot="1" x14ac:dyDescent="0.3">
      <c r="A20" s="53"/>
      <c r="B20" s="60" t="s">
        <v>34</v>
      </c>
      <c r="C20" s="61" t="s">
        <v>35</v>
      </c>
      <c r="D20" s="62" t="s">
        <v>33</v>
      </c>
      <c r="E20" s="63">
        <v>0</v>
      </c>
      <c r="F20" s="64">
        <v>1003</v>
      </c>
      <c r="G20" s="44"/>
      <c r="H20" s="65">
        <v>1200</v>
      </c>
      <c r="I20" s="66">
        <v>315</v>
      </c>
      <c r="J20" s="66">
        <v>334</v>
      </c>
      <c r="K20" s="66">
        <v>354</v>
      </c>
      <c r="L20" s="66"/>
      <c r="M20" s="66"/>
      <c r="N20" s="66"/>
      <c r="O20" s="66"/>
      <c r="P20" s="66"/>
      <c r="Q20" s="67"/>
      <c r="R20" s="68"/>
      <c r="S20" s="68"/>
      <c r="T20" s="69"/>
      <c r="U20" s="50"/>
      <c r="V20" s="70">
        <v>1003</v>
      </c>
      <c r="W20" s="71"/>
    </row>
    <row r="21" spans="1:23" ht="15.75" thickBot="1" x14ac:dyDescent="0.3">
      <c r="A21" s="53"/>
      <c r="B21" s="54"/>
      <c r="C21" s="54"/>
      <c r="D21" s="53"/>
      <c r="E21" s="55"/>
      <c r="F21" s="55"/>
      <c r="G21" s="44"/>
      <c r="H21" s="57"/>
      <c r="I21" s="54"/>
      <c r="J21" s="54"/>
      <c r="K21" s="54"/>
      <c r="L21" s="54"/>
      <c r="M21" s="54"/>
      <c r="N21" s="54"/>
      <c r="O21" s="54"/>
      <c r="P21" s="54"/>
      <c r="Q21" s="58"/>
      <c r="R21" s="54"/>
      <c r="S21" s="54"/>
      <c r="T21" s="54"/>
      <c r="U21" s="50"/>
      <c r="V21" s="54"/>
      <c r="W21" s="54"/>
    </row>
    <row r="22" spans="1:23" ht="30.75" thickBot="1" x14ac:dyDescent="0.3">
      <c r="A22" s="53"/>
      <c r="B22" s="60" t="s">
        <v>36</v>
      </c>
      <c r="C22" s="61" t="s">
        <v>37</v>
      </c>
      <c r="D22" s="62" t="s">
        <v>33</v>
      </c>
      <c r="E22" s="63">
        <v>0</v>
      </c>
      <c r="F22" s="64">
        <v>280</v>
      </c>
      <c r="G22" s="44"/>
      <c r="H22" s="65">
        <v>1200</v>
      </c>
      <c r="I22" s="66">
        <v>94</v>
      </c>
      <c r="J22" s="66">
        <v>98</v>
      </c>
      <c r="K22" s="66">
        <v>88</v>
      </c>
      <c r="L22" s="66"/>
      <c r="M22" s="66"/>
      <c r="N22" s="66"/>
      <c r="O22" s="66"/>
      <c r="P22" s="66"/>
      <c r="Q22" s="67"/>
      <c r="R22" s="68"/>
      <c r="S22" s="68"/>
      <c r="T22" s="69"/>
      <c r="U22" s="50"/>
      <c r="V22" s="70">
        <v>280</v>
      </c>
      <c r="W22" s="71"/>
    </row>
    <row r="23" spans="1:23" ht="15.75" thickBot="1" x14ac:dyDescent="0.3">
      <c r="A23" s="53"/>
      <c r="B23" s="54"/>
      <c r="C23" s="54"/>
      <c r="D23" s="53"/>
      <c r="E23" s="55"/>
      <c r="F23" s="55"/>
      <c r="G23" s="44"/>
      <c r="H23" s="57"/>
      <c r="I23" s="54"/>
      <c r="J23" s="54"/>
      <c r="K23" s="54"/>
      <c r="L23" s="54"/>
      <c r="M23" s="54"/>
      <c r="N23" s="54"/>
      <c r="O23" s="54"/>
      <c r="P23" s="54"/>
      <c r="Q23" s="58"/>
      <c r="R23" s="54"/>
      <c r="S23" s="54"/>
      <c r="T23" s="54"/>
      <c r="U23" s="50"/>
      <c r="V23" s="54"/>
      <c r="W23" s="54"/>
    </row>
    <row r="24" spans="1:23" ht="60.75" thickBot="1" x14ac:dyDescent="0.3">
      <c r="A24" s="53"/>
      <c r="B24" s="60" t="s">
        <v>38</v>
      </c>
      <c r="C24" s="61" t="s">
        <v>39</v>
      </c>
      <c r="D24" s="62" t="s">
        <v>29</v>
      </c>
      <c r="E24" s="63">
        <v>0</v>
      </c>
      <c r="F24" s="64">
        <v>0</v>
      </c>
      <c r="G24" s="44"/>
      <c r="H24" s="65">
        <v>750</v>
      </c>
      <c r="I24" s="66">
        <v>728</v>
      </c>
      <c r="J24" s="66">
        <v>724</v>
      </c>
      <c r="K24" s="66">
        <v>684</v>
      </c>
      <c r="L24" s="66"/>
      <c r="M24" s="66"/>
      <c r="N24" s="66"/>
      <c r="O24" s="66"/>
      <c r="P24" s="66"/>
      <c r="Q24" s="67"/>
      <c r="R24" s="68"/>
      <c r="S24" s="68"/>
      <c r="T24" s="69"/>
      <c r="U24" s="50"/>
      <c r="V24" s="70">
        <v>0</v>
      </c>
      <c r="W24" s="71"/>
    </row>
    <row r="25" spans="1:23" ht="15.75" thickBot="1" x14ac:dyDescent="0.3">
      <c r="A25" s="53"/>
      <c r="B25" s="54"/>
      <c r="C25" s="54"/>
      <c r="D25" s="53"/>
      <c r="E25" s="55"/>
      <c r="F25" s="55"/>
      <c r="G25" s="44"/>
      <c r="H25" s="57"/>
      <c r="I25" s="54"/>
      <c r="J25" s="54"/>
      <c r="K25" s="54"/>
      <c r="L25" s="54"/>
      <c r="M25" s="54"/>
      <c r="N25" s="54"/>
      <c r="O25" s="54"/>
      <c r="P25" s="54"/>
      <c r="Q25" s="58"/>
      <c r="R25" s="54"/>
      <c r="S25" s="54"/>
      <c r="T25" s="54"/>
      <c r="U25" s="50"/>
      <c r="V25" s="54"/>
      <c r="W25" s="54"/>
    </row>
    <row r="26" spans="1:23" ht="60.75" thickBot="1" x14ac:dyDescent="0.3">
      <c r="A26" s="53"/>
      <c r="B26" s="60" t="s">
        <v>40</v>
      </c>
      <c r="C26" s="61" t="s">
        <v>41</v>
      </c>
      <c r="D26" s="62" t="s">
        <v>29</v>
      </c>
      <c r="E26" s="63">
        <v>0</v>
      </c>
      <c r="F26" s="64">
        <v>1281</v>
      </c>
      <c r="G26" s="44"/>
      <c r="H26" s="65">
        <v>4332</v>
      </c>
      <c r="I26" s="66">
        <v>427</v>
      </c>
      <c r="J26" s="66">
        <v>427</v>
      </c>
      <c r="K26" s="66">
        <v>427</v>
      </c>
      <c r="L26" s="66"/>
      <c r="M26" s="66"/>
      <c r="N26" s="66"/>
      <c r="O26" s="66"/>
      <c r="P26" s="66"/>
      <c r="Q26" s="67"/>
      <c r="R26" s="68"/>
      <c r="S26" s="68"/>
      <c r="T26" s="69"/>
      <c r="U26" s="50"/>
      <c r="V26" s="70">
        <v>1281</v>
      </c>
      <c r="W26" s="71"/>
    </row>
    <row r="27" spans="1:23" ht="45.75" thickBot="1" x14ac:dyDescent="0.3">
      <c r="A27" s="53"/>
      <c r="B27" s="54"/>
      <c r="C27" s="72" t="s">
        <v>42</v>
      </c>
      <c r="D27" s="68" t="s">
        <v>43</v>
      </c>
      <c r="E27" s="63">
        <v>0</v>
      </c>
      <c r="F27" s="64">
        <v>5</v>
      </c>
      <c r="G27" s="44"/>
      <c r="H27" s="65">
        <v>5</v>
      </c>
      <c r="I27" s="66">
        <v>5</v>
      </c>
      <c r="J27" s="66"/>
      <c r="K27" s="66"/>
      <c r="L27" s="66"/>
      <c r="M27" s="66"/>
      <c r="N27" s="66"/>
      <c r="O27" s="66"/>
      <c r="P27" s="66"/>
      <c r="Q27" s="67"/>
      <c r="R27" s="68"/>
      <c r="S27" s="68"/>
      <c r="T27" s="69"/>
      <c r="U27" s="50"/>
      <c r="V27" s="70">
        <v>5</v>
      </c>
      <c r="W27" s="71"/>
    </row>
    <row r="28" spans="1:23" ht="15.75" thickBot="1" x14ac:dyDescent="0.3">
      <c r="A28" s="53"/>
      <c r="B28" s="54"/>
      <c r="C28" s="54"/>
      <c r="D28" s="53"/>
      <c r="E28" s="55"/>
      <c r="F28" s="55"/>
      <c r="G28" s="44"/>
      <c r="H28" s="57"/>
      <c r="I28" s="54"/>
      <c r="J28" s="54"/>
      <c r="K28" s="54"/>
      <c r="L28" s="54"/>
      <c r="M28" s="54"/>
      <c r="N28" s="54"/>
      <c r="O28" s="54"/>
      <c r="P28" s="54"/>
      <c r="Q28" s="58"/>
      <c r="R28" s="54"/>
      <c r="S28" s="54"/>
      <c r="T28" s="54"/>
      <c r="U28" s="50"/>
      <c r="V28" s="54"/>
      <c r="W28" s="54"/>
    </row>
    <row r="29" spans="1:23" ht="45.75" thickBot="1" x14ac:dyDescent="0.3">
      <c r="A29" s="53"/>
      <c r="B29" s="60" t="s">
        <v>44</v>
      </c>
      <c r="C29" s="61" t="s">
        <v>45</v>
      </c>
      <c r="D29" s="62" t="s">
        <v>29</v>
      </c>
      <c r="E29" s="63">
        <v>0</v>
      </c>
      <c r="F29" s="64">
        <v>19713</v>
      </c>
      <c r="G29" s="44"/>
      <c r="H29" s="65">
        <v>66000</v>
      </c>
      <c r="I29" s="66">
        <v>6571</v>
      </c>
      <c r="J29" s="66">
        <v>6571</v>
      </c>
      <c r="K29" s="66">
        <v>6571</v>
      </c>
      <c r="L29" s="66"/>
      <c r="M29" s="66"/>
      <c r="N29" s="66"/>
      <c r="O29" s="66"/>
      <c r="P29" s="66"/>
      <c r="Q29" s="67"/>
      <c r="R29" s="68"/>
      <c r="S29" s="68"/>
      <c r="T29" s="69"/>
      <c r="U29" s="50"/>
      <c r="V29" s="70">
        <v>19713</v>
      </c>
      <c r="W29" s="71"/>
    </row>
    <row r="30" spans="1:23" ht="60.75" thickBot="1" x14ac:dyDescent="0.3">
      <c r="A30" s="53"/>
      <c r="B30" s="54"/>
      <c r="C30" s="72" t="s">
        <v>46</v>
      </c>
      <c r="D30" s="68" t="s">
        <v>29</v>
      </c>
      <c r="E30" s="63">
        <v>0</v>
      </c>
      <c r="F30" s="64">
        <v>120</v>
      </c>
      <c r="G30" s="44"/>
      <c r="H30" s="65">
        <v>480</v>
      </c>
      <c r="I30" s="66">
        <v>40</v>
      </c>
      <c r="J30" s="66">
        <v>40</v>
      </c>
      <c r="K30" s="66">
        <v>40</v>
      </c>
      <c r="L30" s="66"/>
      <c r="M30" s="66"/>
      <c r="N30" s="66"/>
      <c r="O30" s="66"/>
      <c r="P30" s="66"/>
      <c r="Q30" s="67"/>
      <c r="R30" s="68"/>
      <c r="S30" s="68"/>
      <c r="T30" s="69"/>
      <c r="U30" s="50"/>
      <c r="V30" s="70">
        <v>120</v>
      </c>
      <c r="W30" s="71"/>
    </row>
    <row r="31" spans="1:23" x14ac:dyDescent="0.25">
      <c r="A31" s="73"/>
      <c r="B31" s="74"/>
      <c r="C31" s="74"/>
      <c r="D31" s="74"/>
      <c r="E31" s="73"/>
      <c r="F31" s="73"/>
      <c r="G31" s="44"/>
      <c r="H31" s="75"/>
      <c r="I31" s="73"/>
      <c r="J31" s="73"/>
      <c r="K31" s="73"/>
      <c r="L31" s="73"/>
      <c r="M31" s="73"/>
      <c r="N31" s="73"/>
      <c r="O31" s="73"/>
      <c r="P31" s="73"/>
      <c r="Q31" s="73"/>
      <c r="R31" s="73"/>
      <c r="S31" s="73"/>
      <c r="T31" s="73"/>
      <c r="U31" s="73"/>
      <c r="V31" s="73"/>
      <c r="W31" s="73"/>
    </row>
    <row r="32" spans="1:23" x14ac:dyDescent="0.25">
      <c r="A32" s="76" t="s">
        <v>47</v>
      </c>
      <c r="B32"/>
      <c r="C32"/>
      <c r="D32"/>
      <c r="E32"/>
      <c r="F32"/>
      <c r="G32"/>
      <c r="H32"/>
      <c r="I32"/>
      <c r="J32"/>
      <c r="K32"/>
      <c r="L32"/>
      <c r="M32"/>
      <c r="N32"/>
      <c r="O32"/>
      <c r="P32"/>
      <c r="Q32"/>
      <c r="R32"/>
      <c r="S32"/>
      <c r="T32"/>
      <c r="U32"/>
      <c r="V32"/>
      <c r="W32"/>
    </row>
    <row r="33" spans="1:23" x14ac:dyDescent="0.25">
      <c r="A33" s="77"/>
      <c r="B33"/>
      <c r="C33"/>
      <c r="D33"/>
      <c r="E33"/>
      <c r="F33"/>
      <c r="G33"/>
      <c r="H33"/>
      <c r="I33"/>
      <c r="J33"/>
      <c r="K33"/>
      <c r="L33"/>
      <c r="M33"/>
      <c r="N33"/>
      <c r="O33"/>
      <c r="P33"/>
      <c r="Q33"/>
      <c r="R33"/>
      <c r="S33"/>
      <c r="T33"/>
      <c r="U33"/>
      <c r="V33"/>
      <c r="W33"/>
    </row>
    <row r="34" spans="1:23" x14ac:dyDescent="0.25">
      <c r="A34" s="77"/>
      <c r="B34"/>
      <c r="C34"/>
      <c r="D34"/>
      <c r="E34"/>
      <c r="F34"/>
      <c r="G34"/>
      <c r="H34"/>
      <c r="I34"/>
      <c r="J34"/>
      <c r="K34"/>
      <c r="L34"/>
      <c r="M34"/>
      <c r="N34"/>
      <c r="O34"/>
      <c r="P34"/>
      <c r="Q34"/>
      <c r="R34"/>
      <c r="S34"/>
      <c r="T34"/>
      <c r="U34"/>
      <c r="V34"/>
      <c r="W34"/>
    </row>
    <row r="35" spans="1:23" x14ac:dyDescent="0.25">
      <c r="A35" s="77"/>
      <c r="B35"/>
      <c r="C35"/>
      <c r="D35"/>
      <c r="E35"/>
      <c r="F35"/>
      <c r="G35"/>
      <c r="H35"/>
      <c r="I35"/>
      <c r="J35"/>
      <c r="K35"/>
      <c r="L35"/>
      <c r="M35"/>
      <c r="N35"/>
      <c r="O35"/>
      <c r="P35"/>
      <c r="Q35"/>
      <c r="R35"/>
      <c r="S35"/>
      <c r="T35"/>
      <c r="U35"/>
      <c r="V35"/>
      <c r="W35"/>
    </row>
    <row r="36" spans="1:23" x14ac:dyDescent="0.25">
      <c r="A36" s="77"/>
      <c r="B36"/>
      <c r="C36"/>
      <c r="D36"/>
      <c r="E36"/>
      <c r="F36"/>
      <c r="G36"/>
      <c r="H36"/>
      <c r="I36"/>
      <c r="J36"/>
      <c r="K36"/>
      <c r="L36"/>
      <c r="M36"/>
      <c r="N36"/>
      <c r="O36"/>
      <c r="P36"/>
      <c r="Q36"/>
      <c r="R36"/>
      <c r="S36"/>
      <c r="T36"/>
      <c r="U36"/>
      <c r="V36"/>
      <c r="W36"/>
    </row>
    <row r="37" spans="1:23" x14ac:dyDescent="0.25">
      <c r="A37" s="77"/>
      <c r="B37"/>
      <c r="C37"/>
      <c r="D37"/>
      <c r="E37"/>
      <c r="F37"/>
      <c r="G37"/>
      <c r="H37"/>
      <c r="I37"/>
      <c r="J37"/>
      <c r="K37"/>
      <c r="L37"/>
      <c r="M37"/>
      <c r="N37"/>
      <c r="O37"/>
      <c r="P37"/>
      <c r="Q37"/>
      <c r="R37"/>
      <c r="S37"/>
      <c r="T37"/>
      <c r="U37"/>
      <c r="V37"/>
      <c r="W37"/>
    </row>
  </sheetData>
  <mergeCells count="4">
    <mergeCell ref="P3:W3"/>
    <mergeCell ref="A4:V4"/>
    <mergeCell ref="A7:V7"/>
    <mergeCell ref="H9:W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workbookViewId="0">
      <selection activeCell="F2" sqref="F2"/>
    </sheetView>
  </sheetViews>
  <sheetFormatPr baseColWidth="10" defaultRowHeight="15" x14ac:dyDescent="0.25"/>
  <sheetData>
    <row r="1" spans="1:51" ht="91.5" thickBot="1" x14ac:dyDescent="0.35">
      <c r="A1" s="78" t="s">
        <v>49</v>
      </c>
      <c r="B1" s="79" t="s">
        <v>50</v>
      </c>
      <c r="C1" s="79" t="s">
        <v>51</v>
      </c>
      <c r="D1" s="79" t="s">
        <v>52</v>
      </c>
      <c r="E1" s="79" t="s">
        <v>53</v>
      </c>
      <c r="F1" s="79" t="s">
        <v>54</v>
      </c>
      <c r="G1" s="79" t="s">
        <v>55</v>
      </c>
      <c r="H1" s="78" t="s">
        <v>56</v>
      </c>
      <c r="I1" s="78" t="s">
        <v>2</v>
      </c>
      <c r="J1" s="79" t="s">
        <v>57</v>
      </c>
      <c r="K1" s="79" t="s">
        <v>58</v>
      </c>
      <c r="L1" s="80" t="s">
        <v>59</v>
      </c>
      <c r="M1" s="78" t="s">
        <v>60</v>
      </c>
      <c r="N1" s="79" t="s">
        <v>61</v>
      </c>
      <c r="O1" s="79" t="s">
        <v>62</v>
      </c>
      <c r="P1" s="79" t="s">
        <v>63</v>
      </c>
      <c r="Q1" s="79" t="s">
        <v>64</v>
      </c>
      <c r="R1" s="79" t="s">
        <v>65</v>
      </c>
      <c r="S1" s="79" t="s">
        <v>66</v>
      </c>
      <c r="T1" s="78" t="s">
        <v>67</v>
      </c>
      <c r="U1" s="78" t="s">
        <v>68</v>
      </c>
      <c r="V1" s="78" t="s">
        <v>69</v>
      </c>
      <c r="W1" s="78" t="s">
        <v>70</v>
      </c>
      <c r="X1" s="78" t="s">
        <v>71</v>
      </c>
      <c r="Y1" s="78" t="s">
        <v>72</v>
      </c>
      <c r="Z1" s="78" t="s">
        <v>73</v>
      </c>
      <c r="AA1" s="78" t="s">
        <v>74</v>
      </c>
      <c r="AB1" s="78" t="s">
        <v>75</v>
      </c>
      <c r="AC1" s="78" t="s">
        <v>76</v>
      </c>
      <c r="AD1" s="78" t="s">
        <v>77</v>
      </c>
      <c r="AE1" s="78" t="s">
        <v>78</v>
      </c>
      <c r="AF1" s="78" t="s">
        <v>79</v>
      </c>
      <c r="AG1" s="78" t="s">
        <v>80</v>
      </c>
      <c r="AH1" s="78" t="s">
        <v>9</v>
      </c>
      <c r="AI1" s="78" t="s">
        <v>10</v>
      </c>
      <c r="AJ1" s="78" t="s">
        <v>11</v>
      </c>
      <c r="AK1" s="78" t="s">
        <v>12</v>
      </c>
      <c r="AL1" s="78" t="s">
        <v>13</v>
      </c>
      <c r="AM1" s="78" t="s">
        <v>14</v>
      </c>
      <c r="AN1" s="78" t="s">
        <v>15</v>
      </c>
      <c r="AO1" s="78" t="s">
        <v>16</v>
      </c>
      <c r="AP1" s="78" t="s">
        <v>17</v>
      </c>
      <c r="AQ1" s="78" t="s">
        <v>18</v>
      </c>
      <c r="AR1" s="78" t="s">
        <v>19</v>
      </c>
      <c r="AS1" s="78" t="s">
        <v>20</v>
      </c>
      <c r="AT1" s="81" t="s">
        <v>81</v>
      </c>
      <c r="AU1" s="82" t="s">
        <v>82</v>
      </c>
      <c r="AV1" s="82"/>
      <c r="AW1" s="83"/>
      <c r="AX1" s="84"/>
      <c r="AY1" s="83"/>
    </row>
    <row r="2" spans="1:51" ht="409.6" x14ac:dyDescent="0.3">
      <c r="A2" s="85">
        <v>8806</v>
      </c>
      <c r="B2" s="86">
        <v>11</v>
      </c>
      <c r="C2" s="86" t="s">
        <v>83</v>
      </c>
      <c r="D2" s="86">
        <v>47</v>
      </c>
      <c r="E2" s="86" t="s">
        <v>26</v>
      </c>
      <c r="F2" s="86">
        <v>252</v>
      </c>
      <c r="G2" s="86" t="s">
        <v>26</v>
      </c>
      <c r="H2" s="86">
        <v>378</v>
      </c>
      <c r="I2" s="87" t="s">
        <v>84</v>
      </c>
      <c r="J2" s="86" t="s">
        <v>85</v>
      </c>
      <c r="K2" s="88" t="s">
        <v>85</v>
      </c>
      <c r="L2" s="89" t="s">
        <v>86</v>
      </c>
      <c r="M2" s="88" t="s">
        <v>87</v>
      </c>
      <c r="N2" s="88" t="s">
        <v>88</v>
      </c>
      <c r="O2" s="86" t="s">
        <v>89</v>
      </c>
      <c r="P2" s="86" t="s">
        <v>90</v>
      </c>
      <c r="Q2" s="86" t="s">
        <v>91</v>
      </c>
      <c r="R2" s="86">
        <v>10397</v>
      </c>
      <c r="S2" s="88" t="s">
        <v>92</v>
      </c>
      <c r="T2" s="88" t="s">
        <v>93</v>
      </c>
      <c r="U2" s="88" t="s">
        <v>94</v>
      </c>
      <c r="V2" s="86" t="s">
        <v>95</v>
      </c>
      <c r="W2" s="90">
        <f>+W3</f>
        <v>17257</v>
      </c>
      <c r="X2" s="91">
        <v>0</v>
      </c>
      <c r="Y2" s="91" t="s">
        <v>96</v>
      </c>
      <c r="Z2" s="91" t="s">
        <v>97</v>
      </c>
      <c r="AA2" s="91" t="s">
        <v>98</v>
      </c>
      <c r="AB2" s="91">
        <v>0</v>
      </c>
      <c r="AC2" s="91">
        <v>60</v>
      </c>
      <c r="AD2" s="91">
        <v>60.01</v>
      </c>
      <c r="AE2" s="91">
        <v>80</v>
      </c>
      <c r="AF2" s="91">
        <v>80.010000000000005</v>
      </c>
      <c r="AG2" s="91">
        <v>130</v>
      </c>
      <c r="AH2" s="90">
        <f>+AH3</f>
        <v>2198</v>
      </c>
      <c r="AI2" s="90">
        <f t="shared" ref="AI2:AS2" si="0">+AI3</f>
        <v>2353</v>
      </c>
      <c r="AJ2" s="90">
        <f t="shared" si="0"/>
        <v>2367</v>
      </c>
      <c r="AK2" s="90">
        <f t="shared" si="0"/>
        <v>2154</v>
      </c>
      <c r="AL2" s="90">
        <f t="shared" si="0"/>
        <v>2220</v>
      </c>
      <c r="AM2" s="90">
        <f t="shared" si="0"/>
        <v>2122</v>
      </c>
      <c r="AN2" s="90">
        <f t="shared" si="0"/>
        <v>2104</v>
      </c>
      <c r="AO2" s="90">
        <f t="shared" si="0"/>
        <v>2010</v>
      </c>
      <c r="AP2" s="90">
        <f t="shared" si="0"/>
        <v>2408</v>
      </c>
      <c r="AQ2" s="90">
        <f t="shared" si="0"/>
        <v>2292</v>
      </c>
      <c r="AR2" s="90">
        <f t="shared" si="0"/>
        <v>2601</v>
      </c>
      <c r="AS2" s="92">
        <f t="shared" si="0"/>
        <v>2034</v>
      </c>
      <c r="AT2" s="93">
        <f>+AT3</f>
        <v>17552.416666666668</v>
      </c>
      <c r="AU2" s="94"/>
      <c r="AV2" s="86"/>
      <c r="AW2" s="95"/>
      <c r="AX2" s="84"/>
      <c r="AY2" s="95"/>
    </row>
    <row r="3" spans="1:51" ht="360.75" x14ac:dyDescent="0.3">
      <c r="A3" s="96">
        <v>8985</v>
      </c>
      <c r="B3" s="97">
        <v>11</v>
      </c>
      <c r="C3" s="97" t="s">
        <v>83</v>
      </c>
      <c r="D3" s="97">
        <v>47</v>
      </c>
      <c r="E3" s="97" t="s">
        <v>26</v>
      </c>
      <c r="F3" s="97">
        <v>252</v>
      </c>
      <c r="G3" s="97" t="s">
        <v>26</v>
      </c>
      <c r="H3" s="97">
        <v>378</v>
      </c>
      <c r="I3" s="98" t="s">
        <v>84</v>
      </c>
      <c r="J3" s="97" t="s">
        <v>85</v>
      </c>
      <c r="K3" s="99" t="s">
        <v>85</v>
      </c>
      <c r="L3" s="100" t="s">
        <v>99</v>
      </c>
      <c r="M3" s="99" t="s">
        <v>100</v>
      </c>
      <c r="N3" s="99" t="s">
        <v>101</v>
      </c>
      <c r="O3" s="97" t="s">
        <v>102</v>
      </c>
      <c r="P3" s="97" t="s">
        <v>103</v>
      </c>
      <c r="Q3" s="97" t="s">
        <v>91</v>
      </c>
      <c r="R3" s="97">
        <v>10508</v>
      </c>
      <c r="S3" s="99" t="s">
        <v>104</v>
      </c>
      <c r="T3" s="99" t="s">
        <v>105</v>
      </c>
      <c r="U3" s="99" t="s">
        <v>94</v>
      </c>
      <c r="V3" s="97" t="s">
        <v>95</v>
      </c>
      <c r="W3" s="101">
        <f>+W4+W10+W12+W14+W16+W18</f>
        <v>17257</v>
      </c>
      <c r="X3" s="102">
        <v>0</v>
      </c>
      <c r="Y3" s="102" t="s">
        <v>96</v>
      </c>
      <c r="Z3" s="102" t="s">
        <v>97</v>
      </c>
      <c r="AA3" s="102" t="s">
        <v>98</v>
      </c>
      <c r="AB3" s="102">
        <v>0</v>
      </c>
      <c r="AC3" s="102">
        <v>60</v>
      </c>
      <c r="AD3" s="102">
        <v>60.01</v>
      </c>
      <c r="AE3" s="102">
        <v>80</v>
      </c>
      <c r="AF3" s="102">
        <v>80.010000000000005</v>
      </c>
      <c r="AG3" s="102">
        <v>130</v>
      </c>
      <c r="AH3" s="101">
        <f t="shared" ref="AH3:AV3" si="1">+AH4+AH10+AH12+AH14+AH16+AH18</f>
        <v>2198</v>
      </c>
      <c r="AI3" s="101">
        <f t="shared" si="1"/>
        <v>2353</v>
      </c>
      <c r="AJ3" s="101">
        <f t="shared" si="1"/>
        <v>2367</v>
      </c>
      <c r="AK3" s="101">
        <f t="shared" si="1"/>
        <v>2154</v>
      </c>
      <c r="AL3" s="101">
        <f t="shared" si="1"/>
        <v>2220</v>
      </c>
      <c r="AM3" s="101">
        <f t="shared" si="1"/>
        <v>2122</v>
      </c>
      <c r="AN3" s="101">
        <f t="shared" si="1"/>
        <v>2104</v>
      </c>
      <c r="AO3" s="101">
        <f t="shared" si="1"/>
        <v>2010</v>
      </c>
      <c r="AP3" s="101">
        <f t="shared" si="1"/>
        <v>2408</v>
      </c>
      <c r="AQ3" s="101">
        <f t="shared" si="1"/>
        <v>2292</v>
      </c>
      <c r="AR3" s="101">
        <f t="shared" si="1"/>
        <v>2601</v>
      </c>
      <c r="AS3" s="103">
        <f t="shared" si="1"/>
        <v>2034</v>
      </c>
      <c r="AT3" s="104">
        <f t="shared" si="1"/>
        <v>17552.416666666668</v>
      </c>
      <c r="AU3" s="105"/>
      <c r="AV3" s="106">
        <f t="shared" si="1"/>
        <v>0</v>
      </c>
      <c r="AW3" s="95"/>
      <c r="AX3" s="84"/>
      <c r="AY3" s="95"/>
    </row>
    <row r="4" spans="1:51" ht="270.75" x14ac:dyDescent="0.3">
      <c r="A4" s="107">
        <v>8866</v>
      </c>
      <c r="B4" s="108">
        <v>11</v>
      </c>
      <c r="C4" s="108" t="s">
        <v>83</v>
      </c>
      <c r="D4" s="108">
        <v>47</v>
      </c>
      <c r="E4" s="108" t="s">
        <v>26</v>
      </c>
      <c r="F4" s="108">
        <v>252</v>
      </c>
      <c r="G4" s="108" t="s">
        <v>26</v>
      </c>
      <c r="H4" s="108">
        <v>378</v>
      </c>
      <c r="I4" s="109" t="s">
        <v>84</v>
      </c>
      <c r="J4" s="108">
        <v>2</v>
      </c>
      <c r="K4" s="109" t="s">
        <v>106</v>
      </c>
      <c r="L4" s="110" t="s">
        <v>107</v>
      </c>
      <c r="M4" s="109" t="s">
        <v>108</v>
      </c>
      <c r="N4" s="109" t="s">
        <v>109</v>
      </c>
      <c r="O4" s="108" t="s">
        <v>110</v>
      </c>
      <c r="P4" s="108" t="s">
        <v>103</v>
      </c>
      <c r="Q4" s="108" t="s">
        <v>91</v>
      </c>
      <c r="R4" s="108">
        <v>10522</v>
      </c>
      <c r="S4" s="109" t="s">
        <v>111</v>
      </c>
      <c r="T4" s="109" t="s">
        <v>106</v>
      </c>
      <c r="U4" s="109" t="s">
        <v>112</v>
      </c>
      <c r="V4" s="108" t="s">
        <v>43</v>
      </c>
      <c r="W4" s="111">
        <v>1131</v>
      </c>
      <c r="X4" s="112">
        <v>0</v>
      </c>
      <c r="Y4" s="112" t="s">
        <v>96</v>
      </c>
      <c r="Z4" s="112" t="s">
        <v>97</v>
      </c>
      <c r="AA4" s="112" t="s">
        <v>98</v>
      </c>
      <c r="AB4" s="112">
        <v>0</v>
      </c>
      <c r="AC4" s="112">
        <v>60</v>
      </c>
      <c r="AD4" s="112">
        <v>60.01</v>
      </c>
      <c r="AE4" s="112">
        <v>80</v>
      </c>
      <c r="AF4" s="112">
        <v>80.010000000000005</v>
      </c>
      <c r="AG4" s="112">
        <v>130</v>
      </c>
      <c r="AH4" s="111">
        <f>+AH5+AH6+AH7</f>
        <v>97</v>
      </c>
      <c r="AI4" s="111">
        <f t="shared" ref="AI4:AS4" si="2">+AI5+AI6+AI7</f>
        <v>97</v>
      </c>
      <c r="AJ4" s="111">
        <f t="shared" si="2"/>
        <v>78</v>
      </c>
      <c r="AK4" s="111">
        <f t="shared" si="2"/>
        <v>116</v>
      </c>
      <c r="AL4" s="111">
        <f t="shared" si="2"/>
        <v>89</v>
      </c>
      <c r="AM4" s="111">
        <f t="shared" si="2"/>
        <v>79</v>
      </c>
      <c r="AN4" s="111">
        <f t="shared" si="2"/>
        <v>177</v>
      </c>
      <c r="AO4" s="111">
        <f t="shared" si="2"/>
        <v>143</v>
      </c>
      <c r="AP4" s="111">
        <f t="shared" si="2"/>
        <v>115</v>
      </c>
      <c r="AQ4" s="113">
        <f t="shared" si="2"/>
        <v>174</v>
      </c>
      <c r="AR4" s="113">
        <f t="shared" si="2"/>
        <v>214</v>
      </c>
      <c r="AS4" s="114">
        <f t="shared" si="2"/>
        <v>384</v>
      </c>
      <c r="AT4" s="115">
        <f>+AT5+AT6+AT7</f>
        <v>1763</v>
      </c>
      <c r="AU4" s="116"/>
      <c r="AV4" s="117"/>
      <c r="AW4" s="118"/>
      <c r="AX4" s="84"/>
      <c r="AY4" s="118"/>
    </row>
    <row r="5" spans="1:51" ht="255.75" x14ac:dyDescent="0.3">
      <c r="A5" s="119">
        <v>9185</v>
      </c>
      <c r="B5" s="117">
        <v>11</v>
      </c>
      <c r="C5" s="117" t="s">
        <v>83</v>
      </c>
      <c r="D5" s="117">
        <v>47</v>
      </c>
      <c r="E5" s="117" t="s">
        <v>26</v>
      </c>
      <c r="F5" s="117">
        <v>252</v>
      </c>
      <c r="G5" s="117" t="s">
        <v>26</v>
      </c>
      <c r="H5" s="117">
        <v>378</v>
      </c>
      <c r="I5" s="120" t="s">
        <v>84</v>
      </c>
      <c r="J5" s="117" t="s">
        <v>85</v>
      </c>
      <c r="K5" s="121" t="s">
        <v>85</v>
      </c>
      <c r="L5" s="122" t="s">
        <v>113</v>
      </c>
      <c r="M5" s="121" t="s">
        <v>114</v>
      </c>
      <c r="N5" s="121" t="s">
        <v>115</v>
      </c>
      <c r="O5" s="117" t="s">
        <v>116</v>
      </c>
      <c r="P5" s="117" t="s">
        <v>117</v>
      </c>
      <c r="Q5" s="117" t="s">
        <v>91</v>
      </c>
      <c r="R5" s="117">
        <v>10585</v>
      </c>
      <c r="S5" s="121" t="s">
        <v>118</v>
      </c>
      <c r="T5" s="121" t="s">
        <v>119</v>
      </c>
      <c r="U5" s="121" t="s">
        <v>120</v>
      </c>
      <c r="V5" s="117" t="s">
        <v>121</v>
      </c>
      <c r="W5" s="112">
        <v>507</v>
      </c>
      <c r="X5" s="112">
        <v>0</v>
      </c>
      <c r="Y5" s="112" t="s">
        <v>96</v>
      </c>
      <c r="Z5" s="112" t="s">
        <v>97</v>
      </c>
      <c r="AA5" s="112" t="s">
        <v>98</v>
      </c>
      <c r="AB5" s="112">
        <v>0</v>
      </c>
      <c r="AC5" s="112">
        <v>60</v>
      </c>
      <c r="AD5" s="112">
        <v>60.01</v>
      </c>
      <c r="AE5" s="112">
        <v>80</v>
      </c>
      <c r="AF5" s="112">
        <v>80.010000000000005</v>
      </c>
      <c r="AG5" s="112">
        <v>130</v>
      </c>
      <c r="AH5" s="112">
        <v>42</v>
      </c>
      <c r="AI5" s="112">
        <v>42</v>
      </c>
      <c r="AJ5" s="112">
        <v>42</v>
      </c>
      <c r="AK5" s="112">
        <v>0</v>
      </c>
      <c r="AL5" s="112">
        <v>0</v>
      </c>
      <c r="AM5" s="112">
        <v>0</v>
      </c>
      <c r="AN5" s="112">
        <f>36+34+10</f>
        <v>80</v>
      </c>
      <c r="AO5" s="112">
        <f>16+13+16</f>
        <v>45</v>
      </c>
      <c r="AP5" s="112">
        <v>16</v>
      </c>
      <c r="AQ5" s="112">
        <v>0</v>
      </c>
      <c r="AR5" s="123">
        <v>96</v>
      </c>
      <c r="AS5" s="124">
        <f>747-363</f>
        <v>384</v>
      </c>
      <c r="AT5" s="115">
        <f>SUM(AH5:AS5)</f>
        <v>747</v>
      </c>
      <c r="AU5" s="116"/>
      <c r="AV5" s="117"/>
      <c r="AW5" s="118"/>
      <c r="AX5" s="84"/>
      <c r="AY5" s="118"/>
    </row>
    <row r="6" spans="1:51" ht="300.75" x14ac:dyDescent="0.3">
      <c r="A6" s="119">
        <v>9187</v>
      </c>
      <c r="B6" s="117">
        <v>11</v>
      </c>
      <c r="C6" s="117" t="s">
        <v>83</v>
      </c>
      <c r="D6" s="117">
        <v>47</v>
      </c>
      <c r="E6" s="117" t="s">
        <v>26</v>
      </c>
      <c r="F6" s="117">
        <v>252</v>
      </c>
      <c r="G6" s="117" t="s">
        <v>26</v>
      </c>
      <c r="H6" s="117">
        <v>378</v>
      </c>
      <c r="I6" s="120" t="s">
        <v>84</v>
      </c>
      <c r="J6" s="117">
        <v>2</v>
      </c>
      <c r="K6" s="121"/>
      <c r="L6" s="122" t="s">
        <v>113</v>
      </c>
      <c r="M6" s="121" t="s">
        <v>122</v>
      </c>
      <c r="N6" s="121" t="s">
        <v>123</v>
      </c>
      <c r="O6" s="117" t="s">
        <v>110</v>
      </c>
      <c r="P6" s="117" t="s">
        <v>103</v>
      </c>
      <c r="Q6" s="117" t="s">
        <v>91</v>
      </c>
      <c r="R6" s="117">
        <v>10594</v>
      </c>
      <c r="S6" s="121" t="s">
        <v>124</v>
      </c>
      <c r="T6" s="121" t="s">
        <v>125</v>
      </c>
      <c r="U6" s="121" t="s">
        <v>126</v>
      </c>
      <c r="V6" s="117" t="s">
        <v>121</v>
      </c>
      <c r="W6" s="112">
        <v>204</v>
      </c>
      <c r="X6" s="112">
        <v>0</v>
      </c>
      <c r="Y6" s="112" t="s">
        <v>96</v>
      </c>
      <c r="Z6" s="112" t="s">
        <v>97</v>
      </c>
      <c r="AA6" s="112" t="s">
        <v>98</v>
      </c>
      <c r="AB6" s="112">
        <v>0</v>
      </c>
      <c r="AC6" s="112">
        <v>60</v>
      </c>
      <c r="AD6" s="112">
        <v>60.01</v>
      </c>
      <c r="AE6" s="112">
        <v>80</v>
      </c>
      <c r="AF6" s="112">
        <v>80.010000000000005</v>
      </c>
      <c r="AG6" s="112">
        <v>130</v>
      </c>
      <c r="AH6" s="112">
        <v>17</v>
      </c>
      <c r="AI6" s="112">
        <v>17</v>
      </c>
      <c r="AJ6" s="112">
        <v>17</v>
      </c>
      <c r="AK6" s="112">
        <v>26</v>
      </c>
      <c r="AL6" s="112">
        <v>30</v>
      </c>
      <c r="AM6" s="112">
        <v>20</v>
      </c>
      <c r="AN6" s="112">
        <v>30</v>
      </c>
      <c r="AO6" s="112">
        <v>21</v>
      </c>
      <c r="AP6" s="112">
        <v>33</v>
      </c>
      <c r="AQ6" s="112">
        <v>115</v>
      </c>
      <c r="AR6" s="123">
        <v>65</v>
      </c>
      <c r="AS6" s="124"/>
      <c r="AT6" s="115">
        <f>SUM(AH6:AS6)</f>
        <v>391</v>
      </c>
      <c r="AU6" s="116"/>
      <c r="AV6" s="117"/>
      <c r="AW6" s="118"/>
      <c r="AX6" s="84"/>
      <c r="AY6" s="118"/>
    </row>
    <row r="7" spans="1:51" ht="210.75" x14ac:dyDescent="0.3">
      <c r="A7" s="119">
        <v>9000</v>
      </c>
      <c r="B7" s="117">
        <v>11</v>
      </c>
      <c r="C7" s="117" t="s">
        <v>83</v>
      </c>
      <c r="D7" s="117">
        <v>47</v>
      </c>
      <c r="E7" s="117" t="s">
        <v>26</v>
      </c>
      <c r="F7" s="117">
        <v>252</v>
      </c>
      <c r="G7" s="117" t="s">
        <v>26</v>
      </c>
      <c r="H7" s="117">
        <v>378</v>
      </c>
      <c r="I7" s="120" t="s">
        <v>84</v>
      </c>
      <c r="J7" s="117">
        <v>2</v>
      </c>
      <c r="K7" s="121"/>
      <c r="L7" s="122" t="s">
        <v>113</v>
      </c>
      <c r="M7" s="121" t="s">
        <v>127</v>
      </c>
      <c r="N7" s="121" t="s">
        <v>115</v>
      </c>
      <c r="O7" s="117" t="s">
        <v>128</v>
      </c>
      <c r="P7" s="117" t="s">
        <v>103</v>
      </c>
      <c r="Q7" s="117" t="s">
        <v>91</v>
      </c>
      <c r="R7" s="117">
        <v>10591</v>
      </c>
      <c r="S7" s="121" t="s">
        <v>129</v>
      </c>
      <c r="T7" s="121" t="s">
        <v>130</v>
      </c>
      <c r="U7" s="121" t="s">
        <v>131</v>
      </c>
      <c r="V7" s="117" t="s">
        <v>132</v>
      </c>
      <c r="W7" s="112">
        <v>420</v>
      </c>
      <c r="X7" s="112">
        <v>0</v>
      </c>
      <c r="Y7" s="112" t="s">
        <v>96</v>
      </c>
      <c r="Z7" s="112" t="s">
        <v>97</v>
      </c>
      <c r="AA7" s="112" t="s">
        <v>98</v>
      </c>
      <c r="AB7" s="112">
        <v>0</v>
      </c>
      <c r="AC7" s="112">
        <v>60</v>
      </c>
      <c r="AD7" s="112">
        <v>60.01</v>
      </c>
      <c r="AE7" s="112">
        <v>80</v>
      </c>
      <c r="AF7" s="112">
        <v>80.010000000000005</v>
      </c>
      <c r="AG7" s="112">
        <v>130</v>
      </c>
      <c r="AH7" s="112">
        <v>38</v>
      </c>
      <c r="AI7" s="112">
        <v>38</v>
      </c>
      <c r="AJ7" s="112">
        <v>19</v>
      </c>
      <c r="AK7" s="112">
        <f>25+29+5+10+5+16</f>
        <v>90</v>
      </c>
      <c r="AL7" s="112">
        <f>20+24+3+6+3+3</f>
        <v>59</v>
      </c>
      <c r="AM7" s="112">
        <f>19+21+3+7+1+8</f>
        <v>59</v>
      </c>
      <c r="AN7" s="112">
        <f>22+25+2+9+8+1</f>
        <v>67</v>
      </c>
      <c r="AO7" s="112">
        <f>24+27+1+10+6+9</f>
        <v>77</v>
      </c>
      <c r="AP7" s="112">
        <f>12+17+3+28+4+2</f>
        <v>66</v>
      </c>
      <c r="AQ7" s="112">
        <f>39+8+12</f>
        <v>59</v>
      </c>
      <c r="AR7" s="123">
        <v>53</v>
      </c>
      <c r="AS7" s="124"/>
      <c r="AT7" s="115">
        <f>SUM(AH7:AS7)</f>
        <v>625</v>
      </c>
      <c r="AU7" s="116"/>
      <c r="AV7" s="117"/>
      <c r="AW7" s="118"/>
      <c r="AX7" s="84"/>
      <c r="AY7" s="118"/>
    </row>
    <row r="8" spans="1:51" ht="105.75" x14ac:dyDescent="0.3">
      <c r="A8" s="119">
        <v>9150</v>
      </c>
      <c r="B8" s="117">
        <v>11</v>
      </c>
      <c r="C8" s="117" t="s">
        <v>83</v>
      </c>
      <c r="D8" s="117">
        <v>47</v>
      </c>
      <c r="E8" s="117" t="s">
        <v>26</v>
      </c>
      <c r="F8" s="117">
        <v>252</v>
      </c>
      <c r="G8" s="117" t="s">
        <v>26</v>
      </c>
      <c r="H8" s="117">
        <v>378</v>
      </c>
      <c r="I8" s="120" t="s">
        <v>84</v>
      </c>
      <c r="J8" s="117">
        <v>1</v>
      </c>
      <c r="K8" s="121"/>
      <c r="L8" s="122"/>
      <c r="M8" s="121"/>
      <c r="N8" s="121"/>
      <c r="O8" s="117"/>
      <c r="P8" s="117"/>
      <c r="Q8" s="117"/>
      <c r="R8" s="117">
        <v>10391</v>
      </c>
      <c r="S8" s="121"/>
      <c r="T8" s="121"/>
      <c r="U8" s="121"/>
      <c r="V8" s="117"/>
      <c r="W8" s="112"/>
      <c r="X8" s="112"/>
      <c r="Y8" s="112"/>
      <c r="Z8" s="112"/>
      <c r="AA8" s="112"/>
      <c r="AB8" s="112"/>
      <c r="AC8" s="112"/>
      <c r="AD8" s="112"/>
      <c r="AE8" s="112"/>
      <c r="AF8" s="112"/>
      <c r="AG8" s="112"/>
      <c r="AH8" s="112"/>
      <c r="AI8" s="112"/>
      <c r="AJ8" s="112"/>
      <c r="AK8" s="112"/>
      <c r="AL8" s="112"/>
      <c r="AM8" s="112"/>
      <c r="AN8" s="112"/>
      <c r="AO8" s="112"/>
      <c r="AP8" s="112"/>
      <c r="AQ8" s="123"/>
      <c r="AR8" s="123"/>
      <c r="AS8" s="124"/>
      <c r="AT8" s="125"/>
      <c r="AU8" s="116"/>
      <c r="AV8" s="117"/>
      <c r="AW8" s="118"/>
      <c r="AX8" s="84"/>
      <c r="AY8" s="118"/>
    </row>
    <row r="9" spans="1:51" ht="105.75" x14ac:dyDescent="0.3">
      <c r="A9" s="119">
        <v>9182</v>
      </c>
      <c r="B9" s="117">
        <v>11</v>
      </c>
      <c r="C9" s="117" t="s">
        <v>83</v>
      </c>
      <c r="D9" s="117">
        <v>47</v>
      </c>
      <c r="E9" s="117" t="s">
        <v>26</v>
      </c>
      <c r="F9" s="117">
        <v>252</v>
      </c>
      <c r="G9" s="117" t="s">
        <v>26</v>
      </c>
      <c r="H9" s="117">
        <v>378</v>
      </c>
      <c r="I9" s="120" t="s">
        <v>84</v>
      </c>
      <c r="J9" s="117">
        <v>1</v>
      </c>
      <c r="K9" s="121"/>
      <c r="L9" s="122"/>
      <c r="M9" s="121"/>
      <c r="N9" s="121"/>
      <c r="O9" s="117"/>
      <c r="P9" s="117"/>
      <c r="Q9" s="117"/>
      <c r="R9" s="117">
        <v>10546</v>
      </c>
      <c r="S9" s="121"/>
      <c r="T9" s="121"/>
      <c r="U9" s="121"/>
      <c r="V9" s="117"/>
      <c r="W9" s="126"/>
      <c r="X9" s="112"/>
      <c r="Y9" s="112"/>
      <c r="Z9" s="112"/>
      <c r="AA9" s="112"/>
      <c r="AB9" s="112"/>
      <c r="AC9" s="112"/>
      <c r="AD9" s="112"/>
      <c r="AE9" s="112"/>
      <c r="AF9" s="112"/>
      <c r="AG9" s="112"/>
      <c r="AH9" s="112"/>
      <c r="AI9" s="112"/>
      <c r="AJ9" s="112"/>
      <c r="AK9" s="112"/>
      <c r="AL9" s="112"/>
      <c r="AM9" s="112"/>
      <c r="AN9" s="112"/>
      <c r="AO9" s="112"/>
      <c r="AP9" s="112"/>
      <c r="AQ9" s="123"/>
      <c r="AR9" s="123"/>
      <c r="AS9" s="124"/>
      <c r="AT9" s="125"/>
      <c r="AU9" s="116"/>
      <c r="AV9" s="117"/>
      <c r="AW9" s="118"/>
      <c r="AX9" s="84" t="s">
        <v>133</v>
      </c>
      <c r="AY9" s="118"/>
    </row>
    <row r="10" spans="1:51" ht="135.75" x14ac:dyDescent="0.3">
      <c r="A10" s="107">
        <v>9154</v>
      </c>
      <c r="B10" s="108">
        <v>11</v>
      </c>
      <c r="C10" s="108" t="s">
        <v>83</v>
      </c>
      <c r="D10" s="108">
        <v>47</v>
      </c>
      <c r="E10" s="108" t="s">
        <v>26</v>
      </c>
      <c r="F10" s="108">
        <v>252</v>
      </c>
      <c r="G10" s="108" t="s">
        <v>26</v>
      </c>
      <c r="H10" s="108">
        <v>378</v>
      </c>
      <c r="I10" s="109" t="s">
        <v>84</v>
      </c>
      <c r="J10" s="108">
        <v>3</v>
      </c>
      <c r="K10" s="109" t="s">
        <v>134</v>
      </c>
      <c r="L10" s="110" t="s">
        <v>107</v>
      </c>
      <c r="M10" s="109" t="s">
        <v>134</v>
      </c>
      <c r="N10" s="109" t="s">
        <v>135</v>
      </c>
      <c r="O10" s="108" t="s">
        <v>136</v>
      </c>
      <c r="P10" s="108" t="s">
        <v>103</v>
      </c>
      <c r="Q10" s="108" t="s">
        <v>91</v>
      </c>
      <c r="R10" s="108">
        <v>10404</v>
      </c>
      <c r="S10" s="109" t="s">
        <v>137</v>
      </c>
      <c r="T10" s="109" t="s">
        <v>138</v>
      </c>
      <c r="U10" s="109" t="s">
        <v>139</v>
      </c>
      <c r="V10" s="127" t="s">
        <v>33</v>
      </c>
      <c r="W10" s="111">
        <v>1100</v>
      </c>
      <c r="X10" s="128">
        <v>0</v>
      </c>
      <c r="Y10" s="112" t="s">
        <v>96</v>
      </c>
      <c r="Z10" s="112" t="s">
        <v>97</v>
      </c>
      <c r="AA10" s="112" t="s">
        <v>98</v>
      </c>
      <c r="AB10" s="112">
        <v>0</v>
      </c>
      <c r="AC10" s="112">
        <v>60</v>
      </c>
      <c r="AD10" s="112">
        <v>60.01</v>
      </c>
      <c r="AE10" s="112">
        <v>80</v>
      </c>
      <c r="AF10" s="112">
        <v>80.010000000000005</v>
      </c>
      <c r="AG10" s="112">
        <v>130</v>
      </c>
      <c r="AH10" s="111">
        <f t="shared" ref="AH10:AS10" si="3">+AH11</f>
        <v>60</v>
      </c>
      <c r="AI10" s="111">
        <f t="shared" si="3"/>
        <v>106</v>
      </c>
      <c r="AJ10" s="111">
        <f t="shared" si="3"/>
        <v>103</v>
      </c>
      <c r="AK10" s="111">
        <f t="shared" si="3"/>
        <v>77</v>
      </c>
      <c r="AL10" s="111">
        <f t="shared" si="3"/>
        <v>89</v>
      </c>
      <c r="AM10" s="111">
        <f t="shared" si="3"/>
        <v>82</v>
      </c>
      <c r="AN10" s="111">
        <f t="shared" si="3"/>
        <v>65</v>
      </c>
      <c r="AO10" s="111">
        <f t="shared" si="3"/>
        <v>71</v>
      </c>
      <c r="AP10" s="111">
        <f t="shared" si="3"/>
        <v>69</v>
      </c>
      <c r="AQ10" s="113">
        <f t="shared" si="3"/>
        <v>71</v>
      </c>
      <c r="AR10" s="113">
        <f t="shared" si="3"/>
        <v>89</v>
      </c>
      <c r="AS10" s="114">
        <f t="shared" si="3"/>
        <v>79</v>
      </c>
      <c r="AT10" s="115">
        <f>SUM(AH10:AS10)</f>
        <v>961</v>
      </c>
      <c r="AU10" s="116"/>
      <c r="AV10" s="117"/>
      <c r="AW10" s="118" t="s">
        <v>140</v>
      </c>
      <c r="AX10" s="84">
        <f>SUM(AH10:AS10)</f>
        <v>961</v>
      </c>
      <c r="AY10" s="118"/>
    </row>
    <row r="11" spans="1:51" ht="135.75" x14ac:dyDescent="0.3">
      <c r="A11" s="119">
        <v>9200</v>
      </c>
      <c r="B11" s="117">
        <v>11</v>
      </c>
      <c r="C11" s="117" t="s">
        <v>83</v>
      </c>
      <c r="D11" s="117">
        <v>47</v>
      </c>
      <c r="E11" s="117" t="s">
        <v>26</v>
      </c>
      <c r="F11" s="117">
        <v>252</v>
      </c>
      <c r="G11" s="117" t="s">
        <v>26</v>
      </c>
      <c r="H11" s="117">
        <v>378</v>
      </c>
      <c r="I11" s="120" t="s">
        <v>84</v>
      </c>
      <c r="J11" s="117">
        <v>3</v>
      </c>
      <c r="K11" s="121" t="s">
        <v>134</v>
      </c>
      <c r="L11" s="122" t="s">
        <v>113</v>
      </c>
      <c r="M11" s="121" t="s">
        <v>141</v>
      </c>
      <c r="N11" s="121" t="s">
        <v>142</v>
      </c>
      <c r="O11" s="117" t="s">
        <v>143</v>
      </c>
      <c r="P11" s="117" t="s">
        <v>117</v>
      </c>
      <c r="Q11" s="117" t="s">
        <v>91</v>
      </c>
      <c r="R11" s="117">
        <v>10404</v>
      </c>
      <c r="S11" s="121" t="s">
        <v>137</v>
      </c>
      <c r="T11" s="121" t="s">
        <v>138</v>
      </c>
      <c r="U11" s="121" t="s">
        <v>139</v>
      </c>
      <c r="V11" s="117" t="s">
        <v>132</v>
      </c>
      <c r="W11" s="129">
        <v>1100</v>
      </c>
      <c r="X11" s="112">
        <v>0</v>
      </c>
      <c r="Y11" s="112" t="s">
        <v>96</v>
      </c>
      <c r="Z11" s="112" t="s">
        <v>97</v>
      </c>
      <c r="AA11" s="112" t="s">
        <v>98</v>
      </c>
      <c r="AB11" s="112">
        <v>0</v>
      </c>
      <c r="AC11" s="112">
        <v>60</v>
      </c>
      <c r="AD11" s="112">
        <v>60.01</v>
      </c>
      <c r="AE11" s="112">
        <v>80</v>
      </c>
      <c r="AF11" s="112">
        <v>80.010000000000005</v>
      </c>
      <c r="AG11" s="112">
        <v>130</v>
      </c>
      <c r="AH11" s="130">
        <f>56+4</f>
        <v>60</v>
      </c>
      <c r="AI11" s="130">
        <f>90+16</f>
        <v>106</v>
      </c>
      <c r="AJ11" s="130">
        <f>93+10</f>
        <v>103</v>
      </c>
      <c r="AK11" s="130">
        <f>67+10</f>
        <v>77</v>
      </c>
      <c r="AL11" s="130">
        <f>81+5+3</f>
        <v>89</v>
      </c>
      <c r="AM11" s="130">
        <f>76+5+1</f>
        <v>82</v>
      </c>
      <c r="AN11" s="130">
        <f>60+4+1</f>
        <v>65</v>
      </c>
      <c r="AO11" s="130">
        <f>61+10</f>
        <v>71</v>
      </c>
      <c r="AP11" s="130">
        <f>65+4</f>
        <v>69</v>
      </c>
      <c r="AQ11" s="131">
        <f>55+16</f>
        <v>71</v>
      </c>
      <c r="AR11" s="131">
        <f>72+17</f>
        <v>89</v>
      </c>
      <c r="AS11" s="132">
        <f>67+8+1+3</f>
        <v>79</v>
      </c>
      <c r="AT11" s="115">
        <f t="shared" ref="AT11:AT17" si="4">SUM(AH11:AS11)</f>
        <v>961</v>
      </c>
      <c r="AU11" s="133"/>
      <c r="AV11" s="134"/>
      <c r="AW11" s="118"/>
      <c r="AX11" s="84" t="s">
        <v>144</v>
      </c>
      <c r="AY11" s="118"/>
    </row>
    <row r="12" spans="1:51" ht="255.75" x14ac:dyDescent="0.3">
      <c r="A12" s="107">
        <v>9159</v>
      </c>
      <c r="B12" s="108">
        <v>11</v>
      </c>
      <c r="C12" s="108" t="s">
        <v>83</v>
      </c>
      <c r="D12" s="108">
        <v>47</v>
      </c>
      <c r="E12" s="108" t="s">
        <v>26</v>
      </c>
      <c r="F12" s="108">
        <v>252</v>
      </c>
      <c r="G12" s="108" t="s">
        <v>26</v>
      </c>
      <c r="H12" s="108">
        <v>378</v>
      </c>
      <c r="I12" s="109" t="s">
        <v>84</v>
      </c>
      <c r="J12" s="108">
        <v>4</v>
      </c>
      <c r="K12" s="109" t="s">
        <v>145</v>
      </c>
      <c r="L12" s="110" t="s">
        <v>107</v>
      </c>
      <c r="M12" s="109" t="s">
        <v>145</v>
      </c>
      <c r="N12" s="109" t="s">
        <v>146</v>
      </c>
      <c r="O12" s="108" t="s">
        <v>147</v>
      </c>
      <c r="P12" s="108" t="s">
        <v>148</v>
      </c>
      <c r="Q12" s="108" t="s">
        <v>91</v>
      </c>
      <c r="R12" s="108">
        <v>10415</v>
      </c>
      <c r="S12" s="109" t="s">
        <v>149</v>
      </c>
      <c r="T12" s="109" t="s">
        <v>150</v>
      </c>
      <c r="U12" s="109" t="s">
        <v>151</v>
      </c>
      <c r="V12" s="108" t="s">
        <v>29</v>
      </c>
      <c r="W12" s="111">
        <v>250</v>
      </c>
      <c r="X12" s="112">
        <v>0</v>
      </c>
      <c r="Y12" s="112" t="s">
        <v>96</v>
      </c>
      <c r="Z12" s="112" t="s">
        <v>97</v>
      </c>
      <c r="AA12" s="112" t="s">
        <v>98</v>
      </c>
      <c r="AB12" s="112">
        <v>0</v>
      </c>
      <c r="AC12" s="112">
        <v>60</v>
      </c>
      <c r="AD12" s="112">
        <v>60.01</v>
      </c>
      <c r="AE12" s="112">
        <v>80</v>
      </c>
      <c r="AF12" s="112">
        <v>80.010000000000005</v>
      </c>
      <c r="AG12" s="112">
        <v>130</v>
      </c>
      <c r="AH12" s="111">
        <f t="shared" ref="AH12:AS12" si="5">+AH13</f>
        <v>251</v>
      </c>
      <c r="AI12" s="111">
        <f t="shared" si="5"/>
        <v>251</v>
      </c>
      <c r="AJ12" s="111">
        <f t="shared" si="5"/>
        <v>256</v>
      </c>
      <c r="AK12" s="111">
        <f t="shared" si="5"/>
        <v>248</v>
      </c>
      <c r="AL12" s="111">
        <f t="shared" si="5"/>
        <v>254</v>
      </c>
      <c r="AM12" s="111">
        <f t="shared" si="5"/>
        <v>276</v>
      </c>
      <c r="AN12" s="111">
        <f t="shared" si="5"/>
        <v>251</v>
      </c>
      <c r="AO12" s="111">
        <f t="shared" si="5"/>
        <v>264</v>
      </c>
      <c r="AP12" s="111">
        <f t="shared" si="5"/>
        <v>272</v>
      </c>
      <c r="AQ12" s="113">
        <f t="shared" si="5"/>
        <v>263</v>
      </c>
      <c r="AR12" s="113">
        <f t="shared" si="5"/>
        <v>259</v>
      </c>
      <c r="AS12" s="114">
        <f t="shared" si="5"/>
        <v>263</v>
      </c>
      <c r="AT12" s="135">
        <f>+AT13</f>
        <v>259</v>
      </c>
      <c r="AU12" s="136" t="s">
        <v>152</v>
      </c>
      <c r="AV12" s="117"/>
      <c r="AW12" s="118" t="s">
        <v>153</v>
      </c>
      <c r="AX12" s="84">
        <f>SUM(AH12:AS12)/11</f>
        <v>282.54545454545456</v>
      </c>
      <c r="AY12" s="118"/>
    </row>
    <row r="13" spans="1:51" ht="255.75" x14ac:dyDescent="0.3">
      <c r="A13" s="119">
        <v>9208</v>
      </c>
      <c r="B13" s="117">
        <v>11</v>
      </c>
      <c r="C13" s="117" t="s">
        <v>83</v>
      </c>
      <c r="D13" s="117">
        <v>47</v>
      </c>
      <c r="E13" s="117" t="s">
        <v>26</v>
      </c>
      <c r="F13" s="117">
        <v>252</v>
      </c>
      <c r="G13" s="117" t="s">
        <v>26</v>
      </c>
      <c r="H13" s="117">
        <v>378</v>
      </c>
      <c r="I13" s="120" t="s">
        <v>84</v>
      </c>
      <c r="J13" s="117">
        <v>4</v>
      </c>
      <c r="K13" s="121" t="s">
        <v>145</v>
      </c>
      <c r="L13" s="122" t="s">
        <v>113</v>
      </c>
      <c r="M13" s="121" t="s">
        <v>154</v>
      </c>
      <c r="N13" s="121" t="s">
        <v>155</v>
      </c>
      <c r="O13" s="117" t="s">
        <v>156</v>
      </c>
      <c r="P13" s="117" t="s">
        <v>117</v>
      </c>
      <c r="Q13" s="117" t="s">
        <v>91</v>
      </c>
      <c r="R13" s="117">
        <v>10415</v>
      </c>
      <c r="S13" s="121" t="s">
        <v>149</v>
      </c>
      <c r="T13" s="121" t="s">
        <v>150</v>
      </c>
      <c r="U13" s="121" t="s">
        <v>151</v>
      </c>
      <c r="V13" s="117" t="s">
        <v>29</v>
      </c>
      <c r="W13" s="112">
        <v>250</v>
      </c>
      <c r="X13" s="112">
        <v>0</v>
      </c>
      <c r="Y13" s="112" t="s">
        <v>96</v>
      </c>
      <c r="Z13" s="112" t="s">
        <v>97</v>
      </c>
      <c r="AA13" s="112" t="s">
        <v>98</v>
      </c>
      <c r="AB13" s="112">
        <v>0</v>
      </c>
      <c r="AC13" s="112">
        <v>60</v>
      </c>
      <c r="AD13" s="112">
        <v>60.01</v>
      </c>
      <c r="AE13" s="112">
        <v>80</v>
      </c>
      <c r="AF13" s="112">
        <v>80.010000000000005</v>
      </c>
      <c r="AG13" s="112">
        <v>130</v>
      </c>
      <c r="AH13" s="130">
        <v>251</v>
      </c>
      <c r="AI13" s="130">
        <v>251</v>
      </c>
      <c r="AJ13" s="130">
        <v>256</v>
      </c>
      <c r="AK13" s="130">
        <v>248</v>
      </c>
      <c r="AL13" s="130">
        <v>254</v>
      </c>
      <c r="AM13" s="130">
        <v>276</v>
      </c>
      <c r="AN13" s="130">
        <v>251</v>
      </c>
      <c r="AO13" s="130">
        <v>264</v>
      </c>
      <c r="AP13" s="130">
        <v>272</v>
      </c>
      <c r="AQ13" s="131">
        <v>263</v>
      </c>
      <c r="AR13" s="131">
        <v>259</v>
      </c>
      <c r="AS13" s="132">
        <v>263</v>
      </c>
      <c r="AT13" s="135">
        <f>SUM(AH13:AS13)/12</f>
        <v>259</v>
      </c>
      <c r="AU13" s="136" t="s">
        <v>152</v>
      </c>
      <c r="AV13" s="134"/>
      <c r="AW13" s="118"/>
      <c r="AX13" s="84" t="s">
        <v>144</v>
      </c>
      <c r="AY13" s="118"/>
    </row>
    <row r="14" spans="1:51" ht="240.75" x14ac:dyDescent="0.3">
      <c r="A14" s="107">
        <v>9162</v>
      </c>
      <c r="B14" s="108">
        <v>11</v>
      </c>
      <c r="C14" s="108" t="s">
        <v>83</v>
      </c>
      <c r="D14" s="108">
        <v>47</v>
      </c>
      <c r="E14" s="108" t="s">
        <v>26</v>
      </c>
      <c r="F14" s="108">
        <v>252</v>
      </c>
      <c r="G14" s="108" t="s">
        <v>26</v>
      </c>
      <c r="H14" s="108">
        <v>378</v>
      </c>
      <c r="I14" s="109" t="s">
        <v>84</v>
      </c>
      <c r="J14" s="108">
        <v>5</v>
      </c>
      <c r="K14" s="109" t="s">
        <v>157</v>
      </c>
      <c r="L14" s="110" t="s">
        <v>107</v>
      </c>
      <c r="M14" s="109" t="s">
        <v>158</v>
      </c>
      <c r="N14" s="109" t="s">
        <v>159</v>
      </c>
      <c r="O14" s="108" t="s">
        <v>160</v>
      </c>
      <c r="P14" s="108" t="s">
        <v>148</v>
      </c>
      <c r="Q14" s="108" t="s">
        <v>91</v>
      </c>
      <c r="R14" s="108">
        <v>10423</v>
      </c>
      <c r="S14" s="109" t="s">
        <v>161</v>
      </c>
      <c r="T14" s="109" t="s">
        <v>162</v>
      </c>
      <c r="U14" s="109" t="s">
        <v>163</v>
      </c>
      <c r="V14" s="108" t="s">
        <v>29</v>
      </c>
      <c r="W14" s="111">
        <v>55</v>
      </c>
      <c r="X14" s="112">
        <v>0</v>
      </c>
      <c r="Y14" s="112" t="s">
        <v>96</v>
      </c>
      <c r="Z14" s="112" t="s">
        <v>97</v>
      </c>
      <c r="AA14" s="112" t="s">
        <v>98</v>
      </c>
      <c r="AB14" s="112">
        <v>0</v>
      </c>
      <c r="AC14" s="112">
        <v>60</v>
      </c>
      <c r="AD14" s="112">
        <v>60.01</v>
      </c>
      <c r="AE14" s="112">
        <v>80</v>
      </c>
      <c r="AF14" s="112">
        <v>80.010000000000005</v>
      </c>
      <c r="AG14" s="112">
        <v>130</v>
      </c>
      <c r="AH14" s="111">
        <f>+AH15</f>
        <v>61</v>
      </c>
      <c r="AI14" s="111">
        <f t="shared" ref="AI14:AS14" si="6">+AI15</f>
        <v>57</v>
      </c>
      <c r="AJ14" s="111">
        <f t="shared" si="6"/>
        <v>55</v>
      </c>
      <c r="AK14" s="111">
        <f t="shared" si="6"/>
        <v>54</v>
      </c>
      <c r="AL14" s="111">
        <f t="shared" si="6"/>
        <v>53</v>
      </c>
      <c r="AM14" s="111">
        <f t="shared" si="6"/>
        <v>52</v>
      </c>
      <c r="AN14" s="111">
        <f t="shared" si="6"/>
        <v>51</v>
      </c>
      <c r="AO14" s="111">
        <f t="shared" si="6"/>
        <v>51</v>
      </c>
      <c r="AP14" s="111">
        <f t="shared" si="6"/>
        <v>49</v>
      </c>
      <c r="AQ14" s="113">
        <f t="shared" si="6"/>
        <v>48</v>
      </c>
      <c r="AR14" s="113">
        <f t="shared" si="6"/>
        <v>49</v>
      </c>
      <c r="AS14" s="114">
        <f t="shared" si="6"/>
        <v>49</v>
      </c>
      <c r="AT14" s="135">
        <f>+AT15</f>
        <v>52.416666666666664</v>
      </c>
      <c r="AU14" s="136" t="s">
        <v>164</v>
      </c>
      <c r="AV14" s="117"/>
      <c r="AW14" s="118" t="s">
        <v>165</v>
      </c>
      <c r="AX14" s="84">
        <f>SUM(AH14:AS14)/11</f>
        <v>57.18181818181818</v>
      </c>
      <c r="AY14" s="118"/>
    </row>
    <row r="15" spans="1:51" ht="255.75" x14ac:dyDescent="0.3">
      <c r="A15" s="119">
        <v>9213</v>
      </c>
      <c r="B15" s="117">
        <v>11</v>
      </c>
      <c r="C15" s="117" t="s">
        <v>83</v>
      </c>
      <c r="D15" s="117">
        <v>47</v>
      </c>
      <c r="E15" s="117" t="s">
        <v>26</v>
      </c>
      <c r="F15" s="117">
        <v>252</v>
      </c>
      <c r="G15" s="117" t="s">
        <v>26</v>
      </c>
      <c r="H15" s="117">
        <v>378</v>
      </c>
      <c r="I15" s="120" t="s">
        <v>84</v>
      </c>
      <c r="J15" s="117">
        <v>5</v>
      </c>
      <c r="K15" s="121" t="s">
        <v>157</v>
      </c>
      <c r="L15" s="122" t="s">
        <v>113</v>
      </c>
      <c r="M15" s="121" t="s">
        <v>166</v>
      </c>
      <c r="N15" s="121" t="s">
        <v>167</v>
      </c>
      <c r="O15" s="117" t="s">
        <v>168</v>
      </c>
      <c r="P15" s="117" t="s">
        <v>117</v>
      </c>
      <c r="Q15" s="117" t="s">
        <v>91</v>
      </c>
      <c r="R15" s="117">
        <v>10423</v>
      </c>
      <c r="S15" s="121" t="s">
        <v>161</v>
      </c>
      <c r="T15" s="121" t="s">
        <v>162</v>
      </c>
      <c r="U15" s="121" t="s">
        <v>163</v>
      </c>
      <c r="V15" s="117" t="s">
        <v>29</v>
      </c>
      <c r="W15" s="112">
        <v>55</v>
      </c>
      <c r="X15" s="112">
        <v>0</v>
      </c>
      <c r="Y15" s="112" t="s">
        <v>96</v>
      </c>
      <c r="Z15" s="112" t="s">
        <v>97</v>
      </c>
      <c r="AA15" s="112" t="s">
        <v>98</v>
      </c>
      <c r="AB15" s="112">
        <v>0</v>
      </c>
      <c r="AC15" s="112">
        <v>60</v>
      </c>
      <c r="AD15" s="112">
        <v>60.01</v>
      </c>
      <c r="AE15" s="112">
        <v>80</v>
      </c>
      <c r="AF15" s="112">
        <v>80.010000000000005</v>
      </c>
      <c r="AG15" s="112">
        <v>130</v>
      </c>
      <c r="AH15" s="130">
        <v>61</v>
      </c>
      <c r="AI15" s="130">
        <v>57</v>
      </c>
      <c r="AJ15" s="130">
        <v>55</v>
      </c>
      <c r="AK15" s="130">
        <f>54</f>
        <v>54</v>
      </c>
      <c r="AL15" s="130">
        <f>53</f>
        <v>53</v>
      </c>
      <c r="AM15" s="130">
        <f>52</f>
        <v>52</v>
      </c>
      <c r="AN15" s="130">
        <v>51</v>
      </c>
      <c r="AO15" s="130">
        <v>51</v>
      </c>
      <c r="AP15" s="130">
        <v>49</v>
      </c>
      <c r="AQ15" s="131">
        <v>48</v>
      </c>
      <c r="AR15" s="131">
        <v>49</v>
      </c>
      <c r="AS15" s="132">
        <v>49</v>
      </c>
      <c r="AT15" s="135">
        <f>SUM(AH15:AS15)/12</f>
        <v>52.416666666666664</v>
      </c>
      <c r="AU15" s="136" t="s">
        <v>164</v>
      </c>
      <c r="AV15" s="134"/>
      <c r="AW15" s="118"/>
      <c r="AX15" s="84" t="s">
        <v>133</v>
      </c>
      <c r="AY15" s="118"/>
    </row>
    <row r="16" spans="1:51" ht="135.75" x14ac:dyDescent="0.3">
      <c r="A16" s="107">
        <v>9164</v>
      </c>
      <c r="B16" s="108">
        <v>11</v>
      </c>
      <c r="C16" s="108" t="s">
        <v>83</v>
      </c>
      <c r="D16" s="108">
        <v>47</v>
      </c>
      <c r="E16" s="108" t="s">
        <v>26</v>
      </c>
      <c r="F16" s="108">
        <v>252</v>
      </c>
      <c r="G16" s="108" t="s">
        <v>26</v>
      </c>
      <c r="H16" s="108">
        <v>378</v>
      </c>
      <c r="I16" s="109" t="s">
        <v>84</v>
      </c>
      <c r="J16" s="108">
        <v>6</v>
      </c>
      <c r="K16" s="109" t="s">
        <v>169</v>
      </c>
      <c r="L16" s="110" t="s">
        <v>107</v>
      </c>
      <c r="M16" s="109" t="s">
        <v>170</v>
      </c>
      <c r="N16" s="109" t="s">
        <v>159</v>
      </c>
      <c r="O16" s="108" t="s">
        <v>171</v>
      </c>
      <c r="P16" s="108" t="s">
        <v>148</v>
      </c>
      <c r="Q16" s="108" t="s">
        <v>91</v>
      </c>
      <c r="R16" s="108">
        <v>10430</v>
      </c>
      <c r="S16" s="109" t="s">
        <v>172</v>
      </c>
      <c r="T16" s="109" t="s">
        <v>173</v>
      </c>
      <c r="U16" s="109" t="s">
        <v>174</v>
      </c>
      <c r="V16" s="108" t="s">
        <v>175</v>
      </c>
      <c r="W16" s="111">
        <v>14016</v>
      </c>
      <c r="X16" s="112">
        <v>0</v>
      </c>
      <c r="Y16" s="112" t="s">
        <v>96</v>
      </c>
      <c r="Z16" s="112" t="s">
        <v>97</v>
      </c>
      <c r="AA16" s="112" t="s">
        <v>98</v>
      </c>
      <c r="AB16" s="112">
        <v>0</v>
      </c>
      <c r="AC16" s="112">
        <v>60</v>
      </c>
      <c r="AD16" s="112">
        <v>60.01</v>
      </c>
      <c r="AE16" s="112">
        <v>80</v>
      </c>
      <c r="AF16" s="112">
        <v>80.010000000000005</v>
      </c>
      <c r="AG16" s="112">
        <v>130</v>
      </c>
      <c r="AH16" s="111">
        <f>+AH17</f>
        <v>1158</v>
      </c>
      <c r="AI16" s="111">
        <f t="shared" ref="AI16:AS16" si="7">+AI17</f>
        <v>1296</v>
      </c>
      <c r="AJ16" s="111">
        <f t="shared" si="7"/>
        <v>1352</v>
      </c>
      <c r="AK16" s="111">
        <f t="shared" si="7"/>
        <v>1188</v>
      </c>
      <c r="AL16" s="111">
        <f t="shared" si="7"/>
        <v>1264</v>
      </c>
      <c r="AM16" s="111">
        <f t="shared" si="7"/>
        <v>1192</v>
      </c>
      <c r="AN16" s="111">
        <f t="shared" si="7"/>
        <v>1148</v>
      </c>
      <c r="AO16" s="111">
        <f t="shared" si="7"/>
        <v>1192</v>
      </c>
      <c r="AP16" s="111">
        <f t="shared" si="7"/>
        <v>1192</v>
      </c>
      <c r="AQ16" s="113">
        <f t="shared" si="7"/>
        <v>1048</v>
      </c>
      <c r="AR16" s="113">
        <f t="shared" si="7"/>
        <v>1328</v>
      </c>
      <c r="AS16" s="114">
        <f t="shared" si="7"/>
        <v>624</v>
      </c>
      <c r="AT16" s="115">
        <f t="shared" si="4"/>
        <v>13982</v>
      </c>
      <c r="AU16" s="116"/>
      <c r="AV16" s="117"/>
      <c r="AW16" s="118" t="s">
        <v>176</v>
      </c>
      <c r="AX16" s="84">
        <f>SUM(AH16:AS16)</f>
        <v>13982</v>
      </c>
      <c r="AY16" s="118"/>
    </row>
    <row r="17" spans="1:51" ht="150.75" x14ac:dyDescent="0.3">
      <c r="A17" s="119">
        <v>9218</v>
      </c>
      <c r="B17" s="117">
        <v>11</v>
      </c>
      <c r="C17" s="117" t="s">
        <v>83</v>
      </c>
      <c r="D17" s="117">
        <v>47</v>
      </c>
      <c r="E17" s="117" t="s">
        <v>26</v>
      </c>
      <c r="F17" s="117">
        <v>252</v>
      </c>
      <c r="G17" s="117" t="s">
        <v>26</v>
      </c>
      <c r="H17" s="117">
        <v>378</v>
      </c>
      <c r="I17" s="120" t="s">
        <v>84</v>
      </c>
      <c r="J17" s="117">
        <v>6</v>
      </c>
      <c r="K17" s="121" t="s">
        <v>169</v>
      </c>
      <c r="L17" s="122" t="s">
        <v>113</v>
      </c>
      <c r="M17" s="121" t="s">
        <v>177</v>
      </c>
      <c r="N17" s="121" t="s">
        <v>167</v>
      </c>
      <c r="O17" s="117" t="s">
        <v>168</v>
      </c>
      <c r="P17" s="117" t="s">
        <v>117</v>
      </c>
      <c r="Q17" s="117" t="s">
        <v>91</v>
      </c>
      <c r="R17" s="117">
        <v>10430</v>
      </c>
      <c r="S17" s="121" t="s">
        <v>172</v>
      </c>
      <c r="T17" s="121" t="s">
        <v>173</v>
      </c>
      <c r="U17" s="121" t="s">
        <v>174</v>
      </c>
      <c r="V17" s="117" t="s">
        <v>175</v>
      </c>
      <c r="W17" s="112">
        <v>14016</v>
      </c>
      <c r="X17" s="112">
        <v>0</v>
      </c>
      <c r="Y17" s="112" t="s">
        <v>96</v>
      </c>
      <c r="Z17" s="112" t="s">
        <v>97</v>
      </c>
      <c r="AA17" s="112" t="s">
        <v>98</v>
      </c>
      <c r="AB17" s="112">
        <v>0</v>
      </c>
      <c r="AC17" s="112">
        <v>60</v>
      </c>
      <c r="AD17" s="112">
        <v>60.01</v>
      </c>
      <c r="AE17" s="112">
        <v>80</v>
      </c>
      <c r="AF17" s="112">
        <v>80.010000000000005</v>
      </c>
      <c r="AG17" s="112">
        <v>130</v>
      </c>
      <c r="AH17" s="130">
        <v>1158</v>
      </c>
      <c r="AI17" s="130">
        <v>1296</v>
      </c>
      <c r="AJ17" s="130">
        <v>1352</v>
      </c>
      <c r="AK17" s="130">
        <v>1188</v>
      </c>
      <c r="AL17" s="130">
        <v>1264</v>
      </c>
      <c r="AM17" s="130">
        <v>1192</v>
      </c>
      <c r="AN17" s="130">
        <v>1148</v>
      </c>
      <c r="AO17" s="130">
        <v>1192</v>
      </c>
      <c r="AP17" s="130">
        <v>1192</v>
      </c>
      <c r="AQ17" s="131">
        <v>1048</v>
      </c>
      <c r="AR17" s="131">
        <v>1328</v>
      </c>
      <c r="AS17" s="132">
        <v>624</v>
      </c>
      <c r="AT17" s="115">
        <f t="shared" si="4"/>
        <v>13982</v>
      </c>
      <c r="AU17" s="133"/>
      <c r="AV17" s="134"/>
      <c r="AW17" s="118"/>
      <c r="AX17" s="84" t="s">
        <v>144</v>
      </c>
      <c r="AY17" s="118"/>
    </row>
    <row r="18" spans="1:51" ht="195.75" x14ac:dyDescent="0.3">
      <c r="A18" s="107">
        <v>9205</v>
      </c>
      <c r="B18" s="108">
        <v>11</v>
      </c>
      <c r="C18" s="108" t="s">
        <v>83</v>
      </c>
      <c r="D18" s="108">
        <v>47</v>
      </c>
      <c r="E18" s="108" t="s">
        <v>26</v>
      </c>
      <c r="F18" s="108">
        <v>252</v>
      </c>
      <c r="G18" s="108" t="s">
        <v>26</v>
      </c>
      <c r="H18" s="108">
        <v>378</v>
      </c>
      <c r="I18" s="109" t="s">
        <v>84</v>
      </c>
      <c r="J18" s="108">
        <v>7</v>
      </c>
      <c r="K18" s="109"/>
      <c r="L18" s="110" t="s">
        <v>107</v>
      </c>
      <c r="M18" s="109" t="s">
        <v>178</v>
      </c>
      <c r="N18" s="109" t="s">
        <v>179</v>
      </c>
      <c r="O18" s="108" t="s">
        <v>180</v>
      </c>
      <c r="P18" s="108" t="s">
        <v>181</v>
      </c>
      <c r="Q18" s="108" t="s">
        <v>91</v>
      </c>
      <c r="R18" s="108">
        <v>10391</v>
      </c>
      <c r="S18" s="109" t="s">
        <v>182</v>
      </c>
      <c r="T18" s="109" t="s">
        <v>183</v>
      </c>
      <c r="U18" s="109" t="s">
        <v>184</v>
      </c>
      <c r="V18" s="108" t="s">
        <v>29</v>
      </c>
      <c r="W18" s="111">
        <v>705</v>
      </c>
      <c r="X18" s="112">
        <v>0</v>
      </c>
      <c r="Y18" s="112" t="s">
        <v>96</v>
      </c>
      <c r="Z18" s="112" t="s">
        <v>97</v>
      </c>
      <c r="AA18" s="112" t="s">
        <v>98</v>
      </c>
      <c r="AB18" s="112">
        <v>0</v>
      </c>
      <c r="AC18" s="112">
        <v>60</v>
      </c>
      <c r="AD18" s="112">
        <v>60.01</v>
      </c>
      <c r="AE18" s="112">
        <v>80</v>
      </c>
      <c r="AF18" s="112">
        <v>80.010000000000005</v>
      </c>
      <c r="AG18" s="112">
        <v>130</v>
      </c>
      <c r="AH18" s="111">
        <f t="shared" ref="AH18:AS18" si="8">+AH19</f>
        <v>571</v>
      </c>
      <c r="AI18" s="111">
        <f t="shared" si="8"/>
        <v>546</v>
      </c>
      <c r="AJ18" s="111">
        <f t="shared" si="8"/>
        <v>523</v>
      </c>
      <c r="AK18" s="111">
        <f t="shared" si="8"/>
        <v>471</v>
      </c>
      <c r="AL18" s="111">
        <f t="shared" si="8"/>
        <v>471</v>
      </c>
      <c r="AM18" s="111">
        <f t="shared" si="8"/>
        <v>441</v>
      </c>
      <c r="AN18" s="111">
        <f t="shared" si="8"/>
        <v>412</v>
      </c>
      <c r="AO18" s="111">
        <f t="shared" si="8"/>
        <v>289</v>
      </c>
      <c r="AP18" s="111">
        <f t="shared" si="8"/>
        <v>711</v>
      </c>
      <c r="AQ18" s="113">
        <f t="shared" si="8"/>
        <v>688</v>
      </c>
      <c r="AR18" s="113">
        <f t="shared" si="8"/>
        <v>662</v>
      </c>
      <c r="AS18" s="114">
        <f t="shared" si="8"/>
        <v>635</v>
      </c>
      <c r="AT18" s="115">
        <f>+AT19</f>
        <v>535</v>
      </c>
      <c r="AU18" s="136" t="s">
        <v>185</v>
      </c>
      <c r="AV18" s="137"/>
      <c r="AW18" s="118" t="s">
        <v>186</v>
      </c>
      <c r="AX18" s="84">
        <f>SUM(AH18:AS18)/11</f>
        <v>583.63636363636363</v>
      </c>
      <c r="AY18" s="118"/>
    </row>
    <row r="19" spans="1:51" ht="196.5" thickBot="1" x14ac:dyDescent="0.35">
      <c r="A19" s="138">
        <v>9205</v>
      </c>
      <c r="B19" s="139">
        <v>11</v>
      </c>
      <c r="C19" s="139" t="s">
        <v>83</v>
      </c>
      <c r="D19" s="139">
        <v>47</v>
      </c>
      <c r="E19" s="139" t="s">
        <v>26</v>
      </c>
      <c r="F19" s="139">
        <v>252</v>
      </c>
      <c r="G19" s="139" t="s">
        <v>26</v>
      </c>
      <c r="H19" s="139">
        <v>378</v>
      </c>
      <c r="I19" s="140" t="s">
        <v>84</v>
      </c>
      <c r="J19" s="139">
        <v>7</v>
      </c>
      <c r="K19" s="141" t="s">
        <v>134</v>
      </c>
      <c r="L19" s="142" t="s">
        <v>113</v>
      </c>
      <c r="M19" s="141" t="s">
        <v>187</v>
      </c>
      <c r="N19" s="141" t="s">
        <v>188</v>
      </c>
      <c r="O19" s="139" t="s">
        <v>189</v>
      </c>
      <c r="P19" s="139" t="s">
        <v>181</v>
      </c>
      <c r="Q19" s="139" t="s">
        <v>91</v>
      </c>
      <c r="R19" s="139">
        <v>10546</v>
      </c>
      <c r="S19" s="141" t="s">
        <v>182</v>
      </c>
      <c r="T19" s="141" t="s">
        <v>183</v>
      </c>
      <c r="U19" s="141" t="s">
        <v>184</v>
      </c>
      <c r="V19" s="139" t="s">
        <v>29</v>
      </c>
      <c r="W19" s="143">
        <v>705</v>
      </c>
      <c r="X19" s="143">
        <v>0</v>
      </c>
      <c r="Y19" s="143" t="s">
        <v>96</v>
      </c>
      <c r="Z19" s="143" t="s">
        <v>97</v>
      </c>
      <c r="AA19" s="143" t="s">
        <v>98</v>
      </c>
      <c r="AB19" s="143">
        <v>0</v>
      </c>
      <c r="AC19" s="143">
        <v>60</v>
      </c>
      <c r="AD19" s="143">
        <v>60.01</v>
      </c>
      <c r="AE19" s="143">
        <v>80</v>
      </c>
      <c r="AF19" s="143">
        <v>80.010000000000005</v>
      </c>
      <c r="AG19" s="143">
        <v>130</v>
      </c>
      <c r="AH19" s="144">
        <v>571</v>
      </c>
      <c r="AI19" s="144">
        <v>546</v>
      </c>
      <c r="AJ19" s="144">
        <v>523</v>
      </c>
      <c r="AK19" s="144">
        <v>471</v>
      </c>
      <c r="AL19" s="144">
        <v>471</v>
      </c>
      <c r="AM19" s="144">
        <v>441</v>
      </c>
      <c r="AN19" s="144">
        <v>412</v>
      </c>
      <c r="AO19" s="144">
        <v>289</v>
      </c>
      <c r="AP19" s="144">
        <v>711</v>
      </c>
      <c r="AQ19" s="145">
        <v>688</v>
      </c>
      <c r="AR19" s="145">
        <v>662</v>
      </c>
      <c r="AS19" s="146">
        <v>635</v>
      </c>
      <c r="AT19" s="147">
        <f>SUM(AH19:AS19)/12</f>
        <v>535</v>
      </c>
      <c r="AU19" s="136" t="s">
        <v>185</v>
      </c>
      <c r="AV19" s="134"/>
      <c r="AW19" s="118"/>
      <c r="AX19" s="84"/>
      <c r="AY19" s="118"/>
    </row>
    <row r="20" spans="1:51" ht="19.5" x14ac:dyDescent="0.3">
      <c r="A20" s="148"/>
      <c r="B20" s="118"/>
      <c r="C20" s="118"/>
      <c r="D20" s="118"/>
      <c r="E20" s="118"/>
      <c r="F20" s="118"/>
      <c r="G20" s="118"/>
      <c r="H20" s="118"/>
      <c r="I20" s="149"/>
      <c r="J20" s="118"/>
      <c r="K20" s="150"/>
      <c r="L20" s="151"/>
      <c r="M20" s="150"/>
      <c r="N20" s="150"/>
      <c r="O20" s="118"/>
      <c r="P20" s="118"/>
      <c r="Q20" s="118"/>
      <c r="R20" s="118"/>
      <c r="S20" s="150"/>
      <c r="T20" s="150"/>
      <c r="U20" s="150"/>
      <c r="V20" s="118"/>
      <c r="W20" s="118"/>
      <c r="X20" s="118"/>
      <c r="Y20" s="118"/>
      <c r="Z20" s="118"/>
      <c r="AA20" s="118"/>
      <c r="AB20" s="118"/>
      <c r="AC20" s="118"/>
      <c r="AD20" s="118"/>
      <c r="AE20" s="118"/>
      <c r="AF20" s="118"/>
      <c r="AG20" s="152"/>
      <c r="AH20" s="152"/>
      <c r="AI20" s="152"/>
      <c r="AJ20" s="152"/>
      <c r="AK20" s="152"/>
      <c r="AL20" s="152"/>
      <c r="AM20" s="152"/>
      <c r="AN20" s="152"/>
      <c r="AO20" s="152"/>
      <c r="AP20" s="152"/>
      <c r="AQ20" s="152"/>
      <c r="AR20" s="152"/>
      <c r="AS20" s="152"/>
      <c r="AT20" s="152"/>
      <c r="AU20" s="152"/>
      <c r="AV20" s="152"/>
      <c r="AW20" s="118"/>
      <c r="AX20" s="84"/>
      <c r="AY20" s="118"/>
    </row>
    <row r="21" spans="1:51" ht="19.5" x14ac:dyDescent="0.3">
      <c r="A21" s="148"/>
      <c r="B21" s="118"/>
      <c r="C21" s="118"/>
      <c r="D21" s="118"/>
      <c r="E21" s="118"/>
      <c r="F21" s="118"/>
      <c r="G21" s="118"/>
      <c r="H21" s="118"/>
      <c r="I21" s="149"/>
      <c r="J21" s="118"/>
      <c r="K21" s="150"/>
      <c r="L21" s="151"/>
      <c r="M21" s="150"/>
      <c r="N21" s="150"/>
      <c r="O21" s="118"/>
      <c r="P21" s="118"/>
      <c r="Q21" s="118"/>
      <c r="R21" s="118"/>
      <c r="S21" s="150"/>
      <c r="T21" s="150"/>
      <c r="U21" s="150"/>
      <c r="V21" s="118"/>
      <c r="W21" s="118"/>
      <c r="X21" s="118"/>
      <c r="Y21" s="118"/>
      <c r="Z21" s="118"/>
      <c r="AA21" s="118"/>
      <c r="AB21" s="118"/>
      <c r="AC21" s="118"/>
      <c r="AD21" s="118"/>
      <c r="AE21" s="118"/>
      <c r="AF21" s="118"/>
      <c r="AG21" s="152"/>
      <c r="AH21" s="152"/>
      <c r="AI21" s="152"/>
      <c r="AJ21" s="152"/>
      <c r="AK21" s="152"/>
      <c r="AL21" s="152"/>
      <c r="AM21" s="152"/>
      <c r="AN21" s="152"/>
      <c r="AO21" s="152"/>
      <c r="AP21" s="152"/>
      <c r="AQ21" s="152"/>
      <c r="AR21" s="152"/>
      <c r="AS21" s="152"/>
      <c r="AT21" s="152"/>
      <c r="AU21" s="152"/>
      <c r="AV21" s="152"/>
      <c r="AW21" s="118"/>
      <c r="AX21" s="84"/>
      <c r="AY21" s="1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
  <sheetViews>
    <sheetView topLeftCell="B1" zoomScale="80" zoomScaleNormal="80" workbookViewId="0">
      <pane xSplit="13" ySplit="1" topLeftCell="W14" activePane="bottomRight" state="frozen"/>
      <selection activeCell="Q24" activeCellId="1" sqref="E24 Q24"/>
      <selection pane="topRight" activeCell="Q24" activeCellId="1" sqref="E24 Q24"/>
      <selection pane="bottomLeft" activeCell="Q24" activeCellId="1" sqref="E24 Q24"/>
      <selection pane="bottomRight" activeCell="AB15" sqref="AB15"/>
    </sheetView>
  </sheetViews>
  <sheetFormatPr baseColWidth="10" defaultRowHeight="19.5" x14ac:dyDescent="0.3"/>
  <cols>
    <col min="1" max="1" width="8.85546875" style="154" hidden="1" customWidth="1"/>
    <col min="2" max="2" width="7" style="153" customWidth="1"/>
    <col min="3" max="3" width="11.42578125" style="154" hidden="1" customWidth="1"/>
    <col min="4" max="4" width="40.28515625" style="154" hidden="1" customWidth="1"/>
    <col min="5" max="5" width="11.42578125" style="154" hidden="1" customWidth="1"/>
    <col min="6" max="6" width="32.5703125" style="154" hidden="1" customWidth="1"/>
    <col min="7" max="7" width="11.42578125" style="154" hidden="1" customWidth="1"/>
    <col min="8" max="8" width="6.42578125" style="154" hidden="1" customWidth="1"/>
    <col min="9" max="9" width="9.28515625" style="154" bestFit="1" customWidth="1"/>
    <col min="10" max="10" width="16.140625" style="155" customWidth="1"/>
    <col min="11" max="11" width="11.42578125" style="154" hidden="1" customWidth="1"/>
    <col min="12" max="12" width="16.42578125" style="156" hidden="1" customWidth="1"/>
    <col min="13" max="13" width="17" style="157" bestFit="1" customWidth="1"/>
    <col min="14" max="14" width="49.7109375" style="156" customWidth="1"/>
    <col min="15" max="15" width="31.5703125" style="156" hidden="1" customWidth="1"/>
    <col min="16" max="18" width="11.42578125" style="154" hidden="1" customWidth="1"/>
    <col min="19" max="19" width="7.7109375" style="154" hidden="1" customWidth="1"/>
    <col min="20" max="20" width="41.28515625" style="156" hidden="1" customWidth="1"/>
    <col min="21" max="21" width="36.42578125" style="156" customWidth="1"/>
    <col min="22" max="22" width="48.7109375" style="156" customWidth="1"/>
    <col min="23" max="23" width="12.42578125" style="154" bestFit="1" customWidth="1"/>
    <col min="24" max="24" width="10.7109375" style="154" bestFit="1" customWidth="1"/>
    <col min="25" max="34" width="11.42578125" style="154" customWidth="1"/>
    <col min="35" max="35" width="7.42578125" style="154" bestFit="1" customWidth="1"/>
    <col min="36" max="36" width="8" style="154" bestFit="1" customWidth="1"/>
    <col min="37" max="41" width="7.42578125" style="154" customWidth="1"/>
    <col min="42" max="43" width="11.42578125" style="154" customWidth="1"/>
    <col min="44" max="44" width="8.42578125" style="154" customWidth="1"/>
    <col min="45" max="45" width="11" style="154" customWidth="1"/>
    <col min="46" max="46" width="10.28515625" style="154" bestFit="1" customWidth="1"/>
    <col min="47" max="47" width="15.28515625" style="154" customWidth="1"/>
    <col min="48" max="48" width="40.7109375" style="154" customWidth="1"/>
    <col min="49" max="49" width="5.5703125" style="154" bestFit="1" customWidth="1"/>
    <col min="50" max="50" width="6.7109375" style="154" bestFit="1" customWidth="1"/>
    <col min="51" max="51" width="13.140625" style="84" bestFit="1" customWidth="1"/>
    <col min="52" max="16384" width="11.42578125" style="154"/>
  </cols>
  <sheetData>
    <row r="1" spans="1:51" s="83" customFormat="1" ht="50.25" customHeight="1" thickBot="1" x14ac:dyDescent="0.35">
      <c r="A1" s="159" t="s">
        <v>192</v>
      </c>
      <c r="B1" s="78" t="s">
        <v>49</v>
      </c>
      <c r="C1" s="79" t="s">
        <v>50</v>
      </c>
      <c r="D1" s="79" t="s">
        <v>51</v>
      </c>
      <c r="E1" s="79" t="s">
        <v>52</v>
      </c>
      <c r="F1" s="79" t="s">
        <v>53</v>
      </c>
      <c r="G1" s="79" t="s">
        <v>54</v>
      </c>
      <c r="H1" s="79" t="s">
        <v>55</v>
      </c>
      <c r="I1" s="78" t="s">
        <v>56</v>
      </c>
      <c r="J1" s="78" t="s">
        <v>2</v>
      </c>
      <c r="K1" s="79" t="s">
        <v>57</v>
      </c>
      <c r="L1" s="79" t="s">
        <v>58</v>
      </c>
      <c r="M1" s="80" t="s">
        <v>59</v>
      </c>
      <c r="N1" s="78" t="s">
        <v>60</v>
      </c>
      <c r="O1" s="79" t="s">
        <v>61</v>
      </c>
      <c r="P1" s="79" t="s">
        <v>62</v>
      </c>
      <c r="Q1" s="79" t="s">
        <v>63</v>
      </c>
      <c r="R1" s="79" t="s">
        <v>64</v>
      </c>
      <c r="S1" s="79" t="s">
        <v>65</v>
      </c>
      <c r="T1" s="79" t="s">
        <v>66</v>
      </c>
      <c r="U1" s="78" t="s">
        <v>67</v>
      </c>
      <c r="V1" s="78" t="s">
        <v>68</v>
      </c>
      <c r="W1" s="78" t="s">
        <v>69</v>
      </c>
      <c r="X1" s="78" t="s">
        <v>70</v>
      </c>
      <c r="Y1" s="78" t="s">
        <v>71</v>
      </c>
      <c r="Z1" s="78" t="s">
        <v>72</v>
      </c>
      <c r="AA1" s="78" t="s">
        <v>73</v>
      </c>
      <c r="AB1" s="78" t="s">
        <v>74</v>
      </c>
      <c r="AC1" s="78" t="s">
        <v>75</v>
      </c>
      <c r="AD1" s="78" t="s">
        <v>76</v>
      </c>
      <c r="AE1" s="78" t="s">
        <v>77</v>
      </c>
      <c r="AF1" s="78" t="s">
        <v>78</v>
      </c>
      <c r="AG1" s="78" t="s">
        <v>79</v>
      </c>
      <c r="AH1" s="78" t="s">
        <v>80</v>
      </c>
      <c r="AI1" s="78" t="s">
        <v>9</v>
      </c>
      <c r="AJ1" s="78" t="s">
        <v>10</v>
      </c>
      <c r="AK1" s="78" t="s">
        <v>11</v>
      </c>
      <c r="AL1" s="78" t="s">
        <v>12</v>
      </c>
      <c r="AM1" s="78" t="s">
        <v>13</v>
      </c>
      <c r="AN1" s="78" t="s">
        <v>14</v>
      </c>
      <c r="AO1" s="78" t="s">
        <v>15</v>
      </c>
      <c r="AP1" s="78" t="s">
        <v>16</v>
      </c>
      <c r="AQ1" s="78" t="s">
        <v>17</v>
      </c>
      <c r="AR1" s="78" t="s">
        <v>18</v>
      </c>
      <c r="AS1" s="78" t="s">
        <v>19</v>
      </c>
      <c r="AT1" s="78" t="s">
        <v>20</v>
      </c>
      <c r="AU1" s="81" t="s">
        <v>81</v>
      </c>
      <c r="AV1" s="82" t="s">
        <v>82</v>
      </c>
      <c r="AW1" s="82"/>
      <c r="AY1" s="84"/>
    </row>
    <row r="2" spans="1:51" s="95" customFormat="1" ht="110.25" customHeight="1" x14ac:dyDescent="0.3">
      <c r="A2" s="158" t="s">
        <v>190</v>
      </c>
      <c r="B2" s="85">
        <v>8806</v>
      </c>
      <c r="C2" s="86">
        <v>11</v>
      </c>
      <c r="D2" s="86" t="s">
        <v>83</v>
      </c>
      <c r="E2" s="86">
        <v>47</v>
      </c>
      <c r="F2" s="86" t="s">
        <v>26</v>
      </c>
      <c r="G2" s="86">
        <v>252</v>
      </c>
      <c r="H2" s="86" t="s">
        <v>26</v>
      </c>
      <c r="I2" s="86">
        <v>378</v>
      </c>
      <c r="J2" s="87" t="s">
        <v>84</v>
      </c>
      <c r="K2" s="86" t="s">
        <v>85</v>
      </c>
      <c r="L2" s="88" t="s">
        <v>85</v>
      </c>
      <c r="M2" s="89" t="s">
        <v>86</v>
      </c>
      <c r="N2" s="88" t="s">
        <v>87</v>
      </c>
      <c r="O2" s="88" t="s">
        <v>88</v>
      </c>
      <c r="P2" s="86" t="s">
        <v>89</v>
      </c>
      <c r="Q2" s="86" t="s">
        <v>90</v>
      </c>
      <c r="R2" s="86" t="s">
        <v>91</v>
      </c>
      <c r="S2" s="86">
        <v>10397</v>
      </c>
      <c r="T2" s="88" t="s">
        <v>92</v>
      </c>
      <c r="U2" s="88" t="s">
        <v>93</v>
      </c>
      <c r="V2" s="88" t="s">
        <v>94</v>
      </c>
      <c r="W2" s="86" t="s">
        <v>95</v>
      </c>
      <c r="X2" s="90">
        <f>+X3</f>
        <v>17257</v>
      </c>
      <c r="Y2" s="91">
        <v>0</v>
      </c>
      <c r="Z2" s="91" t="s">
        <v>96</v>
      </c>
      <c r="AA2" s="91" t="s">
        <v>97</v>
      </c>
      <c r="AB2" s="91" t="s">
        <v>98</v>
      </c>
      <c r="AC2" s="91">
        <v>0</v>
      </c>
      <c r="AD2" s="91">
        <v>60</v>
      </c>
      <c r="AE2" s="91">
        <v>60.01</v>
      </c>
      <c r="AF2" s="91">
        <v>80</v>
      </c>
      <c r="AG2" s="91">
        <v>80.010000000000005</v>
      </c>
      <c r="AH2" s="91">
        <v>130</v>
      </c>
      <c r="AI2" s="90">
        <f t="shared" ref="AI2:AU2" si="0">+AI3</f>
        <v>2198</v>
      </c>
      <c r="AJ2" s="90">
        <f t="shared" si="0"/>
        <v>2353</v>
      </c>
      <c r="AK2" s="90">
        <f t="shared" si="0"/>
        <v>2367</v>
      </c>
      <c r="AL2" s="90">
        <f t="shared" si="0"/>
        <v>2154</v>
      </c>
      <c r="AM2" s="90">
        <f t="shared" si="0"/>
        <v>2220</v>
      </c>
      <c r="AN2" s="90">
        <f t="shared" si="0"/>
        <v>2122</v>
      </c>
      <c r="AO2" s="90">
        <f t="shared" si="0"/>
        <v>2104</v>
      </c>
      <c r="AP2" s="90">
        <f t="shared" si="0"/>
        <v>2010</v>
      </c>
      <c r="AQ2" s="90">
        <f t="shared" si="0"/>
        <v>2408</v>
      </c>
      <c r="AR2" s="90">
        <f t="shared" si="0"/>
        <v>2292</v>
      </c>
      <c r="AS2" s="90">
        <f t="shared" si="0"/>
        <v>2601</v>
      </c>
      <c r="AT2" s="92">
        <f t="shared" si="0"/>
        <v>2034</v>
      </c>
      <c r="AU2" s="93">
        <f t="shared" si="0"/>
        <v>17552.416666666668</v>
      </c>
      <c r="AV2" s="94"/>
      <c r="AW2" s="86"/>
      <c r="AY2" s="84"/>
    </row>
    <row r="3" spans="1:51" s="95" customFormat="1" ht="66.75" customHeight="1" x14ac:dyDescent="0.3">
      <c r="A3" s="158" t="s">
        <v>190</v>
      </c>
      <c r="B3" s="96">
        <v>8985</v>
      </c>
      <c r="C3" s="97">
        <v>11</v>
      </c>
      <c r="D3" s="97" t="s">
        <v>83</v>
      </c>
      <c r="E3" s="97">
        <v>47</v>
      </c>
      <c r="F3" s="97" t="s">
        <v>26</v>
      </c>
      <c r="G3" s="97">
        <v>252</v>
      </c>
      <c r="H3" s="97" t="s">
        <v>26</v>
      </c>
      <c r="I3" s="97">
        <v>378</v>
      </c>
      <c r="J3" s="98" t="s">
        <v>84</v>
      </c>
      <c r="K3" s="97" t="s">
        <v>85</v>
      </c>
      <c r="L3" s="99" t="s">
        <v>85</v>
      </c>
      <c r="M3" s="100" t="s">
        <v>99</v>
      </c>
      <c r="N3" s="99" t="s">
        <v>100</v>
      </c>
      <c r="O3" s="99" t="s">
        <v>101</v>
      </c>
      <c r="P3" s="97" t="s">
        <v>102</v>
      </c>
      <c r="Q3" s="97" t="s">
        <v>103</v>
      </c>
      <c r="R3" s="97" t="s">
        <v>91</v>
      </c>
      <c r="S3" s="97">
        <v>10508</v>
      </c>
      <c r="T3" s="99" t="s">
        <v>104</v>
      </c>
      <c r="U3" s="99" t="s">
        <v>105</v>
      </c>
      <c r="V3" s="99" t="s">
        <v>94</v>
      </c>
      <c r="W3" s="97" t="s">
        <v>95</v>
      </c>
      <c r="X3" s="101">
        <f>+X4+X10+X12+X14+X16+X18</f>
        <v>17257</v>
      </c>
      <c r="Y3" s="102">
        <v>0</v>
      </c>
      <c r="Z3" s="102" t="s">
        <v>96</v>
      </c>
      <c r="AA3" s="102" t="s">
        <v>97</v>
      </c>
      <c r="AB3" s="102" t="s">
        <v>98</v>
      </c>
      <c r="AC3" s="102">
        <v>0</v>
      </c>
      <c r="AD3" s="102">
        <v>60</v>
      </c>
      <c r="AE3" s="102">
        <v>60.01</v>
      </c>
      <c r="AF3" s="102">
        <v>80</v>
      </c>
      <c r="AG3" s="102">
        <v>80.010000000000005</v>
      </c>
      <c r="AH3" s="102">
        <v>130</v>
      </c>
      <c r="AI3" s="101">
        <f t="shared" ref="AI3:AU3" si="1">+AI4+AI10+AI12+AI14+AI16+AI18</f>
        <v>2198</v>
      </c>
      <c r="AJ3" s="101">
        <f t="shared" si="1"/>
        <v>2353</v>
      </c>
      <c r="AK3" s="101">
        <f t="shared" si="1"/>
        <v>2367</v>
      </c>
      <c r="AL3" s="101">
        <f t="shared" si="1"/>
        <v>2154</v>
      </c>
      <c r="AM3" s="101">
        <f t="shared" si="1"/>
        <v>2220</v>
      </c>
      <c r="AN3" s="101">
        <f t="shared" si="1"/>
        <v>2122</v>
      </c>
      <c r="AO3" s="101">
        <f t="shared" si="1"/>
        <v>2104</v>
      </c>
      <c r="AP3" s="101">
        <f t="shared" si="1"/>
        <v>2010</v>
      </c>
      <c r="AQ3" s="101">
        <f t="shared" si="1"/>
        <v>2408</v>
      </c>
      <c r="AR3" s="101">
        <f t="shared" si="1"/>
        <v>2292</v>
      </c>
      <c r="AS3" s="101">
        <f t="shared" si="1"/>
        <v>2601</v>
      </c>
      <c r="AT3" s="103">
        <f t="shared" si="1"/>
        <v>2034</v>
      </c>
      <c r="AU3" s="104">
        <f t="shared" si="1"/>
        <v>17552.416666666668</v>
      </c>
      <c r="AV3" s="105"/>
      <c r="AW3" s="106">
        <f>+AW4+AW10+AW12+AW14+AW16+AW18</f>
        <v>0</v>
      </c>
      <c r="AY3" s="84"/>
    </row>
    <row r="4" spans="1:51" s="118" customFormat="1" ht="105.75" x14ac:dyDescent="0.3">
      <c r="A4" s="137" t="s">
        <v>190</v>
      </c>
      <c r="B4" s="107">
        <v>8866</v>
      </c>
      <c r="C4" s="108">
        <v>11</v>
      </c>
      <c r="D4" s="108" t="s">
        <v>83</v>
      </c>
      <c r="E4" s="108">
        <v>47</v>
      </c>
      <c r="F4" s="108" t="s">
        <v>26</v>
      </c>
      <c r="G4" s="108">
        <v>252</v>
      </c>
      <c r="H4" s="108" t="s">
        <v>26</v>
      </c>
      <c r="I4" s="108">
        <v>378</v>
      </c>
      <c r="J4" s="109" t="s">
        <v>84</v>
      </c>
      <c r="K4" s="108">
        <v>2</v>
      </c>
      <c r="L4" s="109" t="s">
        <v>106</v>
      </c>
      <c r="M4" s="110" t="s">
        <v>107</v>
      </c>
      <c r="N4" s="109" t="s">
        <v>108</v>
      </c>
      <c r="O4" s="109" t="s">
        <v>109</v>
      </c>
      <c r="P4" s="108" t="s">
        <v>110</v>
      </c>
      <c r="Q4" s="108" t="s">
        <v>103</v>
      </c>
      <c r="R4" s="108" t="s">
        <v>91</v>
      </c>
      <c r="S4" s="108">
        <v>10522</v>
      </c>
      <c r="T4" s="109" t="s">
        <v>111</v>
      </c>
      <c r="U4" s="109" t="s">
        <v>106</v>
      </c>
      <c r="V4" s="109" t="s">
        <v>112</v>
      </c>
      <c r="W4" s="108" t="s">
        <v>43</v>
      </c>
      <c r="X4" s="111">
        <v>1131</v>
      </c>
      <c r="Y4" s="112">
        <v>0</v>
      </c>
      <c r="Z4" s="112" t="s">
        <v>96</v>
      </c>
      <c r="AA4" s="112" t="s">
        <v>97</v>
      </c>
      <c r="AB4" s="112" t="s">
        <v>98</v>
      </c>
      <c r="AC4" s="112">
        <v>0</v>
      </c>
      <c r="AD4" s="112">
        <v>60</v>
      </c>
      <c r="AE4" s="112">
        <v>60.01</v>
      </c>
      <c r="AF4" s="112">
        <v>80</v>
      </c>
      <c r="AG4" s="112">
        <v>80.010000000000005</v>
      </c>
      <c r="AH4" s="112">
        <v>130</v>
      </c>
      <c r="AI4" s="111">
        <f t="shared" ref="AI4:AU4" si="2">+AI5+AI6+AI7</f>
        <v>97</v>
      </c>
      <c r="AJ4" s="111">
        <f t="shared" si="2"/>
        <v>97</v>
      </c>
      <c r="AK4" s="111">
        <f t="shared" si="2"/>
        <v>78</v>
      </c>
      <c r="AL4" s="111">
        <f t="shared" si="2"/>
        <v>116</v>
      </c>
      <c r="AM4" s="111">
        <f t="shared" si="2"/>
        <v>89</v>
      </c>
      <c r="AN4" s="111">
        <f t="shared" si="2"/>
        <v>79</v>
      </c>
      <c r="AO4" s="111">
        <f t="shared" si="2"/>
        <v>177</v>
      </c>
      <c r="AP4" s="111">
        <f t="shared" si="2"/>
        <v>143</v>
      </c>
      <c r="AQ4" s="111">
        <f t="shared" si="2"/>
        <v>115</v>
      </c>
      <c r="AR4" s="113">
        <f t="shared" si="2"/>
        <v>174</v>
      </c>
      <c r="AS4" s="113">
        <f t="shared" si="2"/>
        <v>214</v>
      </c>
      <c r="AT4" s="114">
        <f t="shared" si="2"/>
        <v>384</v>
      </c>
      <c r="AU4" s="115">
        <f t="shared" si="2"/>
        <v>1763</v>
      </c>
      <c r="AV4" s="116"/>
      <c r="AW4" s="117"/>
      <c r="AY4" s="84"/>
    </row>
    <row r="5" spans="1:51" s="118" customFormat="1" ht="60.75" x14ac:dyDescent="0.3">
      <c r="A5" s="137" t="s">
        <v>190</v>
      </c>
      <c r="B5" s="119">
        <v>9185</v>
      </c>
      <c r="C5" s="117">
        <v>11</v>
      </c>
      <c r="D5" s="117" t="s">
        <v>83</v>
      </c>
      <c r="E5" s="117">
        <v>47</v>
      </c>
      <c r="F5" s="117" t="s">
        <v>26</v>
      </c>
      <c r="G5" s="117">
        <v>252</v>
      </c>
      <c r="H5" s="117" t="s">
        <v>26</v>
      </c>
      <c r="I5" s="117">
        <v>378</v>
      </c>
      <c r="J5" s="120" t="s">
        <v>84</v>
      </c>
      <c r="K5" s="117" t="s">
        <v>85</v>
      </c>
      <c r="L5" s="121" t="s">
        <v>85</v>
      </c>
      <c r="M5" s="122" t="s">
        <v>113</v>
      </c>
      <c r="N5" s="121" t="s">
        <v>114</v>
      </c>
      <c r="O5" s="121" t="s">
        <v>115</v>
      </c>
      <c r="P5" s="117" t="s">
        <v>116</v>
      </c>
      <c r="Q5" s="117" t="s">
        <v>117</v>
      </c>
      <c r="R5" s="117" t="s">
        <v>91</v>
      </c>
      <c r="S5" s="117">
        <v>10585</v>
      </c>
      <c r="T5" s="121" t="s">
        <v>118</v>
      </c>
      <c r="U5" s="121" t="s">
        <v>119</v>
      </c>
      <c r="V5" s="121" t="s">
        <v>120</v>
      </c>
      <c r="W5" s="117" t="s">
        <v>121</v>
      </c>
      <c r="X5" s="112">
        <v>507</v>
      </c>
      <c r="Y5" s="112">
        <v>0</v>
      </c>
      <c r="Z5" s="112" t="s">
        <v>96</v>
      </c>
      <c r="AA5" s="112" t="s">
        <v>97</v>
      </c>
      <c r="AB5" s="112" t="s">
        <v>98</v>
      </c>
      <c r="AC5" s="112">
        <v>0</v>
      </c>
      <c r="AD5" s="112">
        <v>60</v>
      </c>
      <c r="AE5" s="112">
        <v>60.01</v>
      </c>
      <c r="AF5" s="112">
        <v>80</v>
      </c>
      <c r="AG5" s="112">
        <v>80.010000000000005</v>
      </c>
      <c r="AH5" s="112">
        <v>130</v>
      </c>
      <c r="AI5" s="112">
        <v>42</v>
      </c>
      <c r="AJ5" s="112">
        <v>42</v>
      </c>
      <c r="AK5" s="112">
        <v>42</v>
      </c>
      <c r="AL5" s="112">
        <v>0</v>
      </c>
      <c r="AM5" s="112">
        <v>0</v>
      </c>
      <c r="AN5" s="112">
        <v>0</v>
      </c>
      <c r="AO5" s="112">
        <f>36+34+10</f>
        <v>80</v>
      </c>
      <c r="AP5" s="112">
        <f>16+13+16</f>
        <v>45</v>
      </c>
      <c r="AQ5" s="112">
        <v>16</v>
      </c>
      <c r="AR5" s="112">
        <v>0</v>
      </c>
      <c r="AS5" s="123">
        <v>96</v>
      </c>
      <c r="AT5" s="124">
        <f>747-363</f>
        <v>384</v>
      </c>
      <c r="AU5" s="115">
        <f>SUM(AI5:AT5)</f>
        <v>747</v>
      </c>
      <c r="AV5" s="116"/>
      <c r="AW5" s="117"/>
      <c r="AY5" s="84"/>
    </row>
    <row r="6" spans="1:51" s="118" customFormat="1" ht="60.75" x14ac:dyDescent="0.3">
      <c r="A6" s="137" t="s">
        <v>190</v>
      </c>
      <c r="B6" s="119">
        <v>9187</v>
      </c>
      <c r="C6" s="117">
        <v>11</v>
      </c>
      <c r="D6" s="117" t="s">
        <v>83</v>
      </c>
      <c r="E6" s="117">
        <v>47</v>
      </c>
      <c r="F6" s="117" t="s">
        <v>26</v>
      </c>
      <c r="G6" s="117">
        <v>252</v>
      </c>
      <c r="H6" s="117" t="s">
        <v>26</v>
      </c>
      <c r="I6" s="117">
        <v>378</v>
      </c>
      <c r="J6" s="120" t="s">
        <v>84</v>
      </c>
      <c r="K6" s="117">
        <v>2</v>
      </c>
      <c r="L6" s="121"/>
      <c r="M6" s="122" t="s">
        <v>113</v>
      </c>
      <c r="N6" s="121" t="s">
        <v>122</v>
      </c>
      <c r="O6" s="121" t="s">
        <v>123</v>
      </c>
      <c r="P6" s="117" t="s">
        <v>110</v>
      </c>
      <c r="Q6" s="117" t="s">
        <v>103</v>
      </c>
      <c r="R6" s="117" t="s">
        <v>91</v>
      </c>
      <c r="S6" s="117">
        <v>10594</v>
      </c>
      <c r="T6" s="121" t="s">
        <v>124</v>
      </c>
      <c r="U6" s="121" t="s">
        <v>125</v>
      </c>
      <c r="V6" s="121" t="s">
        <v>126</v>
      </c>
      <c r="W6" s="117" t="s">
        <v>121</v>
      </c>
      <c r="X6" s="112">
        <v>204</v>
      </c>
      <c r="Y6" s="112">
        <v>0</v>
      </c>
      <c r="Z6" s="112" t="s">
        <v>96</v>
      </c>
      <c r="AA6" s="112" t="s">
        <v>97</v>
      </c>
      <c r="AB6" s="112" t="s">
        <v>98</v>
      </c>
      <c r="AC6" s="112">
        <v>0</v>
      </c>
      <c r="AD6" s="112">
        <v>60</v>
      </c>
      <c r="AE6" s="112">
        <v>60.01</v>
      </c>
      <c r="AF6" s="112">
        <v>80</v>
      </c>
      <c r="AG6" s="112">
        <v>80.010000000000005</v>
      </c>
      <c r="AH6" s="112">
        <v>130</v>
      </c>
      <c r="AI6" s="112">
        <v>17</v>
      </c>
      <c r="AJ6" s="112">
        <v>17</v>
      </c>
      <c r="AK6" s="112">
        <v>17</v>
      </c>
      <c r="AL6" s="112">
        <v>26</v>
      </c>
      <c r="AM6" s="112">
        <v>30</v>
      </c>
      <c r="AN6" s="112">
        <v>20</v>
      </c>
      <c r="AO6" s="112">
        <v>30</v>
      </c>
      <c r="AP6" s="112">
        <v>21</v>
      </c>
      <c r="AQ6" s="112">
        <v>33</v>
      </c>
      <c r="AR6" s="112">
        <v>115</v>
      </c>
      <c r="AS6" s="123">
        <v>65</v>
      </c>
      <c r="AT6" s="124"/>
      <c r="AU6" s="115">
        <f>SUM(AI6:AT6)</f>
        <v>391</v>
      </c>
      <c r="AV6" s="116"/>
      <c r="AW6" s="117"/>
      <c r="AY6" s="84"/>
    </row>
    <row r="7" spans="1:51" s="118" customFormat="1" ht="60.75" x14ac:dyDescent="0.3">
      <c r="A7" s="137" t="s">
        <v>190</v>
      </c>
      <c r="B7" s="119">
        <v>9000</v>
      </c>
      <c r="C7" s="117">
        <v>11</v>
      </c>
      <c r="D7" s="117" t="s">
        <v>83</v>
      </c>
      <c r="E7" s="117">
        <v>47</v>
      </c>
      <c r="F7" s="117" t="s">
        <v>26</v>
      </c>
      <c r="G7" s="117">
        <v>252</v>
      </c>
      <c r="H7" s="117" t="s">
        <v>26</v>
      </c>
      <c r="I7" s="117">
        <v>378</v>
      </c>
      <c r="J7" s="120" t="s">
        <v>84</v>
      </c>
      <c r="K7" s="117">
        <v>2</v>
      </c>
      <c r="L7" s="121"/>
      <c r="M7" s="122" t="s">
        <v>113</v>
      </c>
      <c r="N7" s="121" t="s">
        <v>127</v>
      </c>
      <c r="O7" s="121" t="s">
        <v>115</v>
      </c>
      <c r="P7" s="117" t="s">
        <v>128</v>
      </c>
      <c r="Q7" s="117" t="s">
        <v>103</v>
      </c>
      <c r="R7" s="117" t="s">
        <v>91</v>
      </c>
      <c r="S7" s="117">
        <v>10591</v>
      </c>
      <c r="T7" s="121" t="s">
        <v>129</v>
      </c>
      <c r="U7" s="121" t="s">
        <v>130</v>
      </c>
      <c r="V7" s="121" t="s">
        <v>131</v>
      </c>
      <c r="W7" s="117" t="s">
        <v>132</v>
      </c>
      <c r="X7" s="112">
        <v>420</v>
      </c>
      <c r="Y7" s="112">
        <v>0</v>
      </c>
      <c r="Z7" s="112" t="s">
        <v>96</v>
      </c>
      <c r="AA7" s="112" t="s">
        <v>97</v>
      </c>
      <c r="AB7" s="112" t="s">
        <v>98</v>
      </c>
      <c r="AC7" s="112">
        <v>0</v>
      </c>
      <c r="AD7" s="112">
        <v>60</v>
      </c>
      <c r="AE7" s="112">
        <v>60.01</v>
      </c>
      <c r="AF7" s="112">
        <v>80</v>
      </c>
      <c r="AG7" s="112">
        <v>80.010000000000005</v>
      </c>
      <c r="AH7" s="112">
        <v>130</v>
      </c>
      <c r="AI7" s="112">
        <v>38</v>
      </c>
      <c r="AJ7" s="112">
        <v>38</v>
      </c>
      <c r="AK7" s="112">
        <v>19</v>
      </c>
      <c r="AL7" s="112">
        <f>25+29+5+10+5+16</f>
        <v>90</v>
      </c>
      <c r="AM7" s="112">
        <f>20+24+3+6+3+3</f>
        <v>59</v>
      </c>
      <c r="AN7" s="112">
        <f>19+21+3+7+1+8</f>
        <v>59</v>
      </c>
      <c r="AO7" s="112">
        <f>22+25+2+9+8+1</f>
        <v>67</v>
      </c>
      <c r="AP7" s="112">
        <f>24+27+1+10+6+9</f>
        <v>77</v>
      </c>
      <c r="AQ7" s="112">
        <f>12+17+3+28+4+2</f>
        <v>66</v>
      </c>
      <c r="AR7" s="112">
        <f>39+8+12</f>
        <v>59</v>
      </c>
      <c r="AS7" s="123">
        <v>53</v>
      </c>
      <c r="AT7" s="124"/>
      <c r="AU7" s="115">
        <f>SUM(AI7:AT7)</f>
        <v>625</v>
      </c>
      <c r="AV7" s="116"/>
      <c r="AW7" s="117"/>
      <c r="AY7" s="84"/>
    </row>
    <row r="8" spans="1:51" s="118" customFormat="1" ht="60.75" hidden="1" x14ac:dyDescent="0.3">
      <c r="A8" s="137" t="s">
        <v>191</v>
      </c>
      <c r="B8" s="119">
        <v>9150</v>
      </c>
      <c r="C8" s="117">
        <v>11</v>
      </c>
      <c r="D8" s="117" t="s">
        <v>83</v>
      </c>
      <c r="E8" s="117">
        <v>47</v>
      </c>
      <c r="F8" s="117" t="s">
        <v>26</v>
      </c>
      <c r="G8" s="117">
        <v>252</v>
      </c>
      <c r="H8" s="117" t="s">
        <v>26</v>
      </c>
      <c r="I8" s="117">
        <v>378</v>
      </c>
      <c r="J8" s="120" t="s">
        <v>84</v>
      </c>
      <c r="K8" s="117">
        <v>1</v>
      </c>
      <c r="L8" s="121"/>
      <c r="M8" s="122"/>
      <c r="N8" s="121"/>
      <c r="O8" s="121"/>
      <c r="P8" s="117"/>
      <c r="Q8" s="117"/>
      <c r="R8" s="117"/>
      <c r="S8" s="117">
        <v>10391</v>
      </c>
      <c r="T8" s="121"/>
      <c r="U8" s="121"/>
      <c r="V8" s="121"/>
      <c r="W8" s="117"/>
      <c r="X8" s="112"/>
      <c r="Y8" s="112"/>
      <c r="Z8" s="112"/>
      <c r="AA8" s="112"/>
      <c r="AB8" s="112"/>
      <c r="AC8" s="112"/>
      <c r="AD8" s="112"/>
      <c r="AE8" s="112"/>
      <c r="AF8" s="112"/>
      <c r="AG8" s="112"/>
      <c r="AH8" s="112"/>
      <c r="AI8" s="112"/>
      <c r="AJ8" s="112"/>
      <c r="AK8" s="112"/>
      <c r="AL8" s="112"/>
      <c r="AM8" s="112"/>
      <c r="AN8" s="112"/>
      <c r="AO8" s="112"/>
      <c r="AP8" s="112"/>
      <c r="AQ8" s="112"/>
      <c r="AR8" s="123"/>
      <c r="AS8" s="123"/>
      <c r="AT8" s="124"/>
      <c r="AU8" s="125"/>
      <c r="AV8" s="116"/>
      <c r="AW8" s="117"/>
      <c r="AY8" s="84"/>
    </row>
    <row r="9" spans="1:51" s="118" customFormat="1" ht="60.75" hidden="1" x14ac:dyDescent="0.3">
      <c r="A9" s="137" t="s">
        <v>191</v>
      </c>
      <c r="B9" s="119">
        <v>9182</v>
      </c>
      <c r="C9" s="117">
        <v>11</v>
      </c>
      <c r="D9" s="117" t="s">
        <v>83</v>
      </c>
      <c r="E9" s="117">
        <v>47</v>
      </c>
      <c r="F9" s="117" t="s">
        <v>26</v>
      </c>
      <c r="G9" s="117">
        <v>252</v>
      </c>
      <c r="H9" s="117" t="s">
        <v>26</v>
      </c>
      <c r="I9" s="117">
        <v>378</v>
      </c>
      <c r="J9" s="120" t="s">
        <v>84</v>
      </c>
      <c r="K9" s="117">
        <v>1</v>
      </c>
      <c r="L9" s="121"/>
      <c r="M9" s="122"/>
      <c r="N9" s="121"/>
      <c r="O9" s="121"/>
      <c r="P9" s="117"/>
      <c r="Q9" s="117"/>
      <c r="R9" s="117"/>
      <c r="S9" s="117">
        <v>10546</v>
      </c>
      <c r="T9" s="121"/>
      <c r="U9" s="121"/>
      <c r="V9" s="121"/>
      <c r="W9" s="117"/>
      <c r="X9" s="126"/>
      <c r="Y9" s="112"/>
      <c r="Z9" s="112"/>
      <c r="AA9" s="112"/>
      <c r="AB9" s="112"/>
      <c r="AC9" s="112"/>
      <c r="AD9" s="112"/>
      <c r="AE9" s="112"/>
      <c r="AF9" s="112"/>
      <c r="AG9" s="112"/>
      <c r="AH9" s="112"/>
      <c r="AI9" s="112"/>
      <c r="AJ9" s="112"/>
      <c r="AK9" s="112"/>
      <c r="AL9" s="112"/>
      <c r="AM9" s="112"/>
      <c r="AN9" s="112"/>
      <c r="AO9" s="112"/>
      <c r="AP9" s="112"/>
      <c r="AQ9" s="112"/>
      <c r="AR9" s="123"/>
      <c r="AS9" s="123"/>
      <c r="AT9" s="124"/>
      <c r="AU9" s="125"/>
      <c r="AV9" s="116"/>
      <c r="AW9" s="117"/>
      <c r="AY9" s="84" t="s">
        <v>133</v>
      </c>
    </row>
    <row r="10" spans="1:51" s="118" customFormat="1" ht="54.75" customHeight="1" x14ac:dyDescent="0.3">
      <c r="A10" s="137" t="s">
        <v>190</v>
      </c>
      <c r="B10" s="107">
        <v>9154</v>
      </c>
      <c r="C10" s="108">
        <v>11</v>
      </c>
      <c r="D10" s="108" t="s">
        <v>83</v>
      </c>
      <c r="E10" s="108">
        <v>47</v>
      </c>
      <c r="F10" s="108" t="s">
        <v>26</v>
      </c>
      <c r="G10" s="108">
        <v>252</v>
      </c>
      <c r="H10" s="108" t="s">
        <v>26</v>
      </c>
      <c r="I10" s="108">
        <v>378</v>
      </c>
      <c r="J10" s="109" t="s">
        <v>84</v>
      </c>
      <c r="K10" s="108">
        <v>3</v>
      </c>
      <c r="L10" s="109" t="s">
        <v>134</v>
      </c>
      <c r="M10" s="110" t="s">
        <v>107</v>
      </c>
      <c r="N10" s="109" t="s">
        <v>134</v>
      </c>
      <c r="O10" s="109" t="s">
        <v>135</v>
      </c>
      <c r="P10" s="108" t="s">
        <v>136</v>
      </c>
      <c r="Q10" s="108" t="s">
        <v>103</v>
      </c>
      <c r="R10" s="108" t="s">
        <v>91</v>
      </c>
      <c r="S10" s="108">
        <v>10404</v>
      </c>
      <c r="T10" s="109" t="s">
        <v>137</v>
      </c>
      <c r="U10" s="109" t="s">
        <v>138</v>
      </c>
      <c r="V10" s="109" t="s">
        <v>139</v>
      </c>
      <c r="W10" s="127" t="s">
        <v>33</v>
      </c>
      <c r="X10" s="111">
        <v>1100</v>
      </c>
      <c r="Y10" s="128">
        <v>0</v>
      </c>
      <c r="Z10" s="112" t="s">
        <v>96</v>
      </c>
      <c r="AA10" s="112" t="s">
        <v>97</v>
      </c>
      <c r="AB10" s="112" t="s">
        <v>98</v>
      </c>
      <c r="AC10" s="112">
        <v>0</v>
      </c>
      <c r="AD10" s="112">
        <v>60</v>
      </c>
      <c r="AE10" s="112">
        <v>60.01</v>
      </c>
      <c r="AF10" s="112">
        <v>80</v>
      </c>
      <c r="AG10" s="112">
        <v>80.010000000000005</v>
      </c>
      <c r="AH10" s="112">
        <v>130</v>
      </c>
      <c r="AI10" s="111">
        <f t="shared" ref="AI10:AT10" si="3">+AI11</f>
        <v>60</v>
      </c>
      <c r="AJ10" s="111">
        <f t="shared" si="3"/>
        <v>106</v>
      </c>
      <c r="AK10" s="111">
        <f t="shared" si="3"/>
        <v>103</v>
      </c>
      <c r="AL10" s="111">
        <f t="shared" si="3"/>
        <v>77</v>
      </c>
      <c r="AM10" s="111">
        <f t="shared" si="3"/>
        <v>89</v>
      </c>
      <c r="AN10" s="111">
        <f t="shared" si="3"/>
        <v>82</v>
      </c>
      <c r="AO10" s="111">
        <f t="shared" si="3"/>
        <v>65</v>
      </c>
      <c r="AP10" s="111">
        <f t="shared" si="3"/>
        <v>71</v>
      </c>
      <c r="AQ10" s="111">
        <f t="shared" si="3"/>
        <v>69</v>
      </c>
      <c r="AR10" s="113">
        <f t="shared" si="3"/>
        <v>71</v>
      </c>
      <c r="AS10" s="113">
        <f t="shared" si="3"/>
        <v>89</v>
      </c>
      <c r="AT10" s="114">
        <f t="shared" si="3"/>
        <v>79</v>
      </c>
      <c r="AU10" s="115">
        <f>SUM(AI10:AT10)</f>
        <v>961</v>
      </c>
      <c r="AV10" s="116"/>
      <c r="AW10" s="117"/>
      <c r="AX10" s="118" t="s">
        <v>140</v>
      </c>
      <c r="AY10" s="84">
        <f>SUM(AI10:AT10)</f>
        <v>961</v>
      </c>
    </row>
    <row r="11" spans="1:51" s="118" customFormat="1" ht="60.75" customHeight="1" x14ac:dyDescent="0.3">
      <c r="A11" s="137" t="s">
        <v>190</v>
      </c>
      <c r="B11" s="119">
        <v>9200</v>
      </c>
      <c r="C11" s="117">
        <v>11</v>
      </c>
      <c r="D11" s="117" t="s">
        <v>83</v>
      </c>
      <c r="E11" s="117">
        <v>47</v>
      </c>
      <c r="F11" s="117" t="s">
        <v>26</v>
      </c>
      <c r="G11" s="117">
        <v>252</v>
      </c>
      <c r="H11" s="117" t="s">
        <v>26</v>
      </c>
      <c r="I11" s="117">
        <v>378</v>
      </c>
      <c r="J11" s="120" t="s">
        <v>84</v>
      </c>
      <c r="K11" s="117">
        <v>3</v>
      </c>
      <c r="L11" s="121" t="s">
        <v>134</v>
      </c>
      <c r="M11" s="122" t="s">
        <v>113</v>
      </c>
      <c r="N11" s="121" t="s">
        <v>141</v>
      </c>
      <c r="O11" s="121" t="s">
        <v>142</v>
      </c>
      <c r="P11" s="117" t="s">
        <v>143</v>
      </c>
      <c r="Q11" s="117" t="s">
        <v>117</v>
      </c>
      <c r="R11" s="117" t="s">
        <v>91</v>
      </c>
      <c r="S11" s="117">
        <v>10404</v>
      </c>
      <c r="T11" s="121" t="s">
        <v>137</v>
      </c>
      <c r="U11" s="121" t="s">
        <v>138</v>
      </c>
      <c r="V11" s="121" t="s">
        <v>139</v>
      </c>
      <c r="W11" s="117" t="s">
        <v>132</v>
      </c>
      <c r="X11" s="129">
        <v>1100</v>
      </c>
      <c r="Y11" s="112">
        <v>0</v>
      </c>
      <c r="Z11" s="112" t="s">
        <v>96</v>
      </c>
      <c r="AA11" s="112" t="s">
        <v>97</v>
      </c>
      <c r="AB11" s="112" t="s">
        <v>98</v>
      </c>
      <c r="AC11" s="112">
        <v>0</v>
      </c>
      <c r="AD11" s="112">
        <v>60</v>
      </c>
      <c r="AE11" s="112">
        <v>60.01</v>
      </c>
      <c r="AF11" s="112">
        <v>80</v>
      </c>
      <c r="AG11" s="112">
        <v>80.010000000000005</v>
      </c>
      <c r="AH11" s="112">
        <v>130</v>
      </c>
      <c r="AI11" s="130">
        <f>56+4</f>
        <v>60</v>
      </c>
      <c r="AJ11" s="130">
        <f>90+16</f>
        <v>106</v>
      </c>
      <c r="AK11" s="130">
        <f>93+10</f>
        <v>103</v>
      </c>
      <c r="AL11" s="130">
        <f>67+10</f>
        <v>77</v>
      </c>
      <c r="AM11" s="130">
        <f>81+5+3</f>
        <v>89</v>
      </c>
      <c r="AN11" s="130">
        <f>76+5+1</f>
        <v>82</v>
      </c>
      <c r="AO11" s="130">
        <f>60+4+1</f>
        <v>65</v>
      </c>
      <c r="AP11" s="130">
        <f>61+10</f>
        <v>71</v>
      </c>
      <c r="AQ11" s="130">
        <f>65+4</f>
        <v>69</v>
      </c>
      <c r="AR11" s="131">
        <f>55+16</f>
        <v>71</v>
      </c>
      <c r="AS11" s="131">
        <f>72+17</f>
        <v>89</v>
      </c>
      <c r="AT11" s="132">
        <f>67+8+1+3</f>
        <v>79</v>
      </c>
      <c r="AU11" s="115">
        <f>SUM(AI11:AT11)</f>
        <v>961</v>
      </c>
      <c r="AV11" s="133"/>
      <c r="AW11" s="134"/>
      <c r="AY11" s="84" t="s">
        <v>144</v>
      </c>
    </row>
    <row r="12" spans="1:51" s="118" customFormat="1" ht="69" customHeight="1" x14ac:dyDescent="0.3">
      <c r="A12" s="137" t="s">
        <v>190</v>
      </c>
      <c r="B12" s="107">
        <v>9159</v>
      </c>
      <c r="C12" s="108">
        <v>11</v>
      </c>
      <c r="D12" s="108" t="s">
        <v>83</v>
      </c>
      <c r="E12" s="108">
        <v>47</v>
      </c>
      <c r="F12" s="108" t="s">
        <v>26</v>
      </c>
      <c r="G12" s="108">
        <v>252</v>
      </c>
      <c r="H12" s="108" t="s">
        <v>26</v>
      </c>
      <c r="I12" s="108">
        <v>378</v>
      </c>
      <c r="J12" s="109" t="s">
        <v>84</v>
      </c>
      <c r="K12" s="108">
        <v>4</v>
      </c>
      <c r="L12" s="109" t="s">
        <v>145</v>
      </c>
      <c r="M12" s="110" t="s">
        <v>107</v>
      </c>
      <c r="N12" s="109" t="s">
        <v>145</v>
      </c>
      <c r="O12" s="109" t="s">
        <v>146</v>
      </c>
      <c r="P12" s="108" t="s">
        <v>147</v>
      </c>
      <c r="Q12" s="108" t="s">
        <v>148</v>
      </c>
      <c r="R12" s="108" t="s">
        <v>91</v>
      </c>
      <c r="S12" s="108">
        <v>10415</v>
      </c>
      <c r="T12" s="109" t="s">
        <v>149</v>
      </c>
      <c r="U12" s="109" t="s">
        <v>150</v>
      </c>
      <c r="V12" s="109" t="s">
        <v>151</v>
      </c>
      <c r="W12" s="108" t="s">
        <v>29</v>
      </c>
      <c r="X12" s="111">
        <v>250</v>
      </c>
      <c r="Y12" s="112">
        <v>0</v>
      </c>
      <c r="Z12" s="112" t="s">
        <v>96</v>
      </c>
      <c r="AA12" s="112" t="s">
        <v>97</v>
      </c>
      <c r="AB12" s="112" t="s">
        <v>98</v>
      </c>
      <c r="AC12" s="112">
        <v>0</v>
      </c>
      <c r="AD12" s="112">
        <v>60</v>
      </c>
      <c r="AE12" s="112">
        <v>60.01</v>
      </c>
      <c r="AF12" s="112">
        <v>80</v>
      </c>
      <c r="AG12" s="112">
        <v>80.010000000000005</v>
      </c>
      <c r="AH12" s="112">
        <v>130</v>
      </c>
      <c r="AI12" s="111">
        <f t="shared" ref="AI12:AU12" si="4">+AI13</f>
        <v>251</v>
      </c>
      <c r="AJ12" s="111">
        <f t="shared" si="4"/>
        <v>251</v>
      </c>
      <c r="AK12" s="111">
        <f t="shared" si="4"/>
        <v>256</v>
      </c>
      <c r="AL12" s="111">
        <f t="shared" si="4"/>
        <v>248</v>
      </c>
      <c r="AM12" s="111">
        <f t="shared" si="4"/>
        <v>254</v>
      </c>
      <c r="AN12" s="111">
        <f t="shared" si="4"/>
        <v>276</v>
      </c>
      <c r="AO12" s="111">
        <f t="shared" si="4"/>
        <v>251</v>
      </c>
      <c r="AP12" s="111">
        <f t="shared" si="4"/>
        <v>264</v>
      </c>
      <c r="AQ12" s="111">
        <f t="shared" si="4"/>
        <v>272</v>
      </c>
      <c r="AR12" s="113">
        <f t="shared" si="4"/>
        <v>263</v>
      </c>
      <c r="AS12" s="113">
        <f t="shared" si="4"/>
        <v>259</v>
      </c>
      <c r="AT12" s="114">
        <f t="shared" si="4"/>
        <v>263</v>
      </c>
      <c r="AU12" s="135">
        <f t="shared" si="4"/>
        <v>259</v>
      </c>
      <c r="AV12" s="136" t="s">
        <v>152</v>
      </c>
      <c r="AW12" s="117"/>
      <c r="AX12" s="118" t="s">
        <v>153</v>
      </c>
      <c r="AY12" s="84">
        <f>SUM(AI12:AT12)/11</f>
        <v>282.54545454545456</v>
      </c>
    </row>
    <row r="13" spans="1:51" s="118" customFormat="1" ht="69.75" customHeight="1" x14ac:dyDescent="0.3">
      <c r="A13" s="137" t="s">
        <v>190</v>
      </c>
      <c r="B13" s="119">
        <v>9208</v>
      </c>
      <c r="C13" s="117">
        <v>11</v>
      </c>
      <c r="D13" s="117" t="s">
        <v>83</v>
      </c>
      <c r="E13" s="117">
        <v>47</v>
      </c>
      <c r="F13" s="117" t="s">
        <v>26</v>
      </c>
      <c r="G13" s="117">
        <v>252</v>
      </c>
      <c r="H13" s="117" t="s">
        <v>26</v>
      </c>
      <c r="I13" s="117">
        <v>378</v>
      </c>
      <c r="J13" s="120" t="s">
        <v>84</v>
      </c>
      <c r="K13" s="117">
        <v>4</v>
      </c>
      <c r="L13" s="121" t="s">
        <v>145</v>
      </c>
      <c r="M13" s="122" t="s">
        <v>113</v>
      </c>
      <c r="N13" s="121" t="s">
        <v>154</v>
      </c>
      <c r="O13" s="121" t="s">
        <v>155</v>
      </c>
      <c r="P13" s="117" t="s">
        <v>156</v>
      </c>
      <c r="Q13" s="117" t="s">
        <v>117</v>
      </c>
      <c r="R13" s="117" t="s">
        <v>91</v>
      </c>
      <c r="S13" s="117">
        <v>10415</v>
      </c>
      <c r="T13" s="121" t="s">
        <v>149</v>
      </c>
      <c r="U13" s="121" t="s">
        <v>150</v>
      </c>
      <c r="V13" s="121" t="s">
        <v>151</v>
      </c>
      <c r="W13" s="117" t="s">
        <v>29</v>
      </c>
      <c r="X13" s="112">
        <v>250</v>
      </c>
      <c r="Y13" s="112">
        <v>0</v>
      </c>
      <c r="Z13" s="112" t="s">
        <v>96</v>
      </c>
      <c r="AA13" s="112" t="s">
        <v>97</v>
      </c>
      <c r="AB13" s="112" t="s">
        <v>98</v>
      </c>
      <c r="AC13" s="112">
        <v>0</v>
      </c>
      <c r="AD13" s="112">
        <v>60</v>
      </c>
      <c r="AE13" s="112">
        <v>60.01</v>
      </c>
      <c r="AF13" s="112">
        <v>80</v>
      </c>
      <c r="AG13" s="112">
        <v>80.010000000000005</v>
      </c>
      <c r="AH13" s="112">
        <v>130</v>
      </c>
      <c r="AI13" s="130">
        <v>251</v>
      </c>
      <c r="AJ13" s="130">
        <v>251</v>
      </c>
      <c r="AK13" s="130">
        <v>256</v>
      </c>
      <c r="AL13" s="130">
        <v>248</v>
      </c>
      <c r="AM13" s="130">
        <v>254</v>
      </c>
      <c r="AN13" s="130">
        <v>276</v>
      </c>
      <c r="AO13" s="130">
        <v>251</v>
      </c>
      <c r="AP13" s="130">
        <v>264</v>
      </c>
      <c r="AQ13" s="130">
        <v>272</v>
      </c>
      <c r="AR13" s="131">
        <v>263</v>
      </c>
      <c r="AS13" s="131">
        <v>259</v>
      </c>
      <c r="AT13" s="132">
        <v>263</v>
      </c>
      <c r="AU13" s="135">
        <f>SUM(AI13:AT13)/12</f>
        <v>259</v>
      </c>
      <c r="AV13" s="136" t="s">
        <v>152</v>
      </c>
      <c r="AW13" s="134"/>
      <c r="AY13" s="84" t="s">
        <v>144</v>
      </c>
    </row>
    <row r="14" spans="1:51" s="118" customFormat="1" ht="66" customHeight="1" x14ac:dyDescent="0.3">
      <c r="A14" s="137" t="s">
        <v>190</v>
      </c>
      <c r="B14" s="107">
        <v>9162</v>
      </c>
      <c r="C14" s="108">
        <v>11</v>
      </c>
      <c r="D14" s="108" t="s">
        <v>83</v>
      </c>
      <c r="E14" s="108">
        <v>47</v>
      </c>
      <c r="F14" s="108" t="s">
        <v>26</v>
      </c>
      <c r="G14" s="108">
        <v>252</v>
      </c>
      <c r="H14" s="108" t="s">
        <v>26</v>
      </c>
      <c r="I14" s="108">
        <v>378</v>
      </c>
      <c r="J14" s="109" t="s">
        <v>84</v>
      </c>
      <c r="K14" s="108">
        <v>5</v>
      </c>
      <c r="L14" s="109" t="s">
        <v>157</v>
      </c>
      <c r="M14" s="110" t="s">
        <v>107</v>
      </c>
      <c r="N14" s="109" t="s">
        <v>158</v>
      </c>
      <c r="O14" s="109" t="s">
        <v>159</v>
      </c>
      <c r="P14" s="108" t="s">
        <v>160</v>
      </c>
      <c r="Q14" s="108" t="s">
        <v>148</v>
      </c>
      <c r="R14" s="108" t="s">
        <v>91</v>
      </c>
      <c r="S14" s="108">
        <v>10423</v>
      </c>
      <c r="T14" s="109" t="s">
        <v>161</v>
      </c>
      <c r="U14" s="109" t="s">
        <v>162</v>
      </c>
      <c r="V14" s="109" t="s">
        <v>163</v>
      </c>
      <c r="W14" s="108" t="s">
        <v>29</v>
      </c>
      <c r="X14" s="111">
        <v>55</v>
      </c>
      <c r="Y14" s="112">
        <v>0</v>
      </c>
      <c r="Z14" s="112" t="s">
        <v>96</v>
      </c>
      <c r="AA14" s="112" t="s">
        <v>97</v>
      </c>
      <c r="AB14" s="112" t="s">
        <v>98</v>
      </c>
      <c r="AC14" s="112">
        <v>0</v>
      </c>
      <c r="AD14" s="112">
        <v>60</v>
      </c>
      <c r="AE14" s="112">
        <v>60.01</v>
      </c>
      <c r="AF14" s="112">
        <v>80</v>
      </c>
      <c r="AG14" s="112">
        <v>80.010000000000005</v>
      </c>
      <c r="AH14" s="112">
        <v>130</v>
      </c>
      <c r="AI14" s="111">
        <f t="shared" ref="AI14:AU14" si="5">+AI15</f>
        <v>61</v>
      </c>
      <c r="AJ14" s="111">
        <f t="shared" si="5"/>
        <v>57</v>
      </c>
      <c r="AK14" s="111">
        <f t="shared" si="5"/>
        <v>55</v>
      </c>
      <c r="AL14" s="111">
        <f t="shared" si="5"/>
        <v>54</v>
      </c>
      <c r="AM14" s="111">
        <f t="shared" si="5"/>
        <v>53</v>
      </c>
      <c r="AN14" s="111">
        <f t="shared" si="5"/>
        <v>52</v>
      </c>
      <c r="AO14" s="111">
        <f t="shared" si="5"/>
        <v>51</v>
      </c>
      <c r="AP14" s="111">
        <f t="shared" si="5"/>
        <v>51</v>
      </c>
      <c r="AQ14" s="111">
        <f t="shared" si="5"/>
        <v>49</v>
      </c>
      <c r="AR14" s="113">
        <f t="shared" si="5"/>
        <v>48</v>
      </c>
      <c r="AS14" s="113">
        <f t="shared" si="5"/>
        <v>49</v>
      </c>
      <c r="AT14" s="114">
        <f t="shared" si="5"/>
        <v>49</v>
      </c>
      <c r="AU14" s="135">
        <f t="shared" si="5"/>
        <v>52.416666666666664</v>
      </c>
      <c r="AV14" s="136" t="s">
        <v>164</v>
      </c>
      <c r="AW14" s="117"/>
      <c r="AX14" s="118" t="s">
        <v>165</v>
      </c>
      <c r="AY14" s="84">
        <f>SUM(AI14:AT14)/11</f>
        <v>57.18181818181818</v>
      </c>
    </row>
    <row r="15" spans="1:51" s="118" customFormat="1" ht="84.75" customHeight="1" x14ac:dyDescent="0.3">
      <c r="A15" s="137" t="s">
        <v>190</v>
      </c>
      <c r="B15" s="119">
        <v>9213</v>
      </c>
      <c r="C15" s="117">
        <v>11</v>
      </c>
      <c r="D15" s="117" t="s">
        <v>83</v>
      </c>
      <c r="E15" s="117">
        <v>47</v>
      </c>
      <c r="F15" s="117" t="s">
        <v>26</v>
      </c>
      <c r="G15" s="117">
        <v>252</v>
      </c>
      <c r="H15" s="117" t="s">
        <v>26</v>
      </c>
      <c r="I15" s="117">
        <v>378</v>
      </c>
      <c r="J15" s="120" t="s">
        <v>84</v>
      </c>
      <c r="K15" s="117">
        <v>5</v>
      </c>
      <c r="L15" s="121" t="s">
        <v>157</v>
      </c>
      <c r="M15" s="122" t="s">
        <v>113</v>
      </c>
      <c r="N15" s="121" t="s">
        <v>166</v>
      </c>
      <c r="O15" s="121" t="s">
        <v>167</v>
      </c>
      <c r="P15" s="117" t="s">
        <v>168</v>
      </c>
      <c r="Q15" s="117" t="s">
        <v>117</v>
      </c>
      <c r="R15" s="117" t="s">
        <v>91</v>
      </c>
      <c r="S15" s="117">
        <v>10423</v>
      </c>
      <c r="T15" s="121" t="s">
        <v>161</v>
      </c>
      <c r="U15" s="121" t="s">
        <v>162</v>
      </c>
      <c r="V15" s="121" t="s">
        <v>163</v>
      </c>
      <c r="W15" s="117" t="s">
        <v>29</v>
      </c>
      <c r="X15" s="112">
        <v>55</v>
      </c>
      <c r="Y15" s="112">
        <v>0</v>
      </c>
      <c r="Z15" s="112" t="s">
        <v>96</v>
      </c>
      <c r="AA15" s="112" t="s">
        <v>97</v>
      </c>
      <c r="AB15" s="112" t="s">
        <v>98</v>
      </c>
      <c r="AC15" s="112">
        <v>0</v>
      </c>
      <c r="AD15" s="112">
        <v>60</v>
      </c>
      <c r="AE15" s="112">
        <v>60.01</v>
      </c>
      <c r="AF15" s="112">
        <v>80</v>
      </c>
      <c r="AG15" s="112">
        <v>80.010000000000005</v>
      </c>
      <c r="AH15" s="112">
        <v>130</v>
      </c>
      <c r="AI15" s="130">
        <v>61</v>
      </c>
      <c r="AJ15" s="130">
        <v>57</v>
      </c>
      <c r="AK15" s="130">
        <v>55</v>
      </c>
      <c r="AL15" s="130">
        <f>54</f>
        <v>54</v>
      </c>
      <c r="AM15" s="130">
        <f>53</f>
        <v>53</v>
      </c>
      <c r="AN15" s="130">
        <f>52</f>
        <v>52</v>
      </c>
      <c r="AO15" s="130">
        <v>51</v>
      </c>
      <c r="AP15" s="130">
        <v>51</v>
      </c>
      <c r="AQ15" s="130">
        <v>49</v>
      </c>
      <c r="AR15" s="131">
        <v>48</v>
      </c>
      <c r="AS15" s="131">
        <v>49</v>
      </c>
      <c r="AT15" s="132">
        <v>49</v>
      </c>
      <c r="AU15" s="135">
        <f>SUM(AI15:AT15)/12</f>
        <v>52.416666666666664</v>
      </c>
      <c r="AV15" s="136" t="s">
        <v>164</v>
      </c>
      <c r="AW15" s="134"/>
      <c r="AY15" s="84" t="s">
        <v>133</v>
      </c>
    </row>
    <row r="16" spans="1:51" s="118" customFormat="1" ht="60.75" x14ac:dyDescent="0.3">
      <c r="A16" s="137" t="s">
        <v>190</v>
      </c>
      <c r="B16" s="107">
        <v>9164</v>
      </c>
      <c r="C16" s="108">
        <v>11</v>
      </c>
      <c r="D16" s="108" t="s">
        <v>83</v>
      </c>
      <c r="E16" s="108">
        <v>47</v>
      </c>
      <c r="F16" s="108" t="s">
        <v>26</v>
      </c>
      <c r="G16" s="108">
        <v>252</v>
      </c>
      <c r="H16" s="108" t="s">
        <v>26</v>
      </c>
      <c r="I16" s="108">
        <v>378</v>
      </c>
      <c r="J16" s="109" t="s">
        <v>84</v>
      </c>
      <c r="K16" s="108">
        <v>6</v>
      </c>
      <c r="L16" s="109" t="s">
        <v>169</v>
      </c>
      <c r="M16" s="110" t="s">
        <v>107</v>
      </c>
      <c r="N16" s="109" t="s">
        <v>170</v>
      </c>
      <c r="O16" s="109" t="s">
        <v>159</v>
      </c>
      <c r="P16" s="108" t="s">
        <v>171</v>
      </c>
      <c r="Q16" s="108" t="s">
        <v>148</v>
      </c>
      <c r="R16" s="108" t="s">
        <v>91</v>
      </c>
      <c r="S16" s="108">
        <v>10430</v>
      </c>
      <c r="T16" s="109" t="s">
        <v>172</v>
      </c>
      <c r="U16" s="109" t="s">
        <v>173</v>
      </c>
      <c r="V16" s="109" t="s">
        <v>174</v>
      </c>
      <c r="W16" s="108" t="s">
        <v>175</v>
      </c>
      <c r="X16" s="111">
        <v>14016</v>
      </c>
      <c r="Y16" s="112">
        <v>0</v>
      </c>
      <c r="Z16" s="112" t="s">
        <v>96</v>
      </c>
      <c r="AA16" s="112" t="s">
        <v>97</v>
      </c>
      <c r="AB16" s="112" t="s">
        <v>98</v>
      </c>
      <c r="AC16" s="112">
        <v>0</v>
      </c>
      <c r="AD16" s="112">
        <v>60</v>
      </c>
      <c r="AE16" s="112">
        <v>60.01</v>
      </c>
      <c r="AF16" s="112">
        <v>80</v>
      </c>
      <c r="AG16" s="112">
        <v>80.010000000000005</v>
      </c>
      <c r="AH16" s="112">
        <v>130</v>
      </c>
      <c r="AI16" s="111">
        <f t="shared" ref="AI16:AT16" si="6">+AI17</f>
        <v>1158</v>
      </c>
      <c r="AJ16" s="111">
        <f t="shared" si="6"/>
        <v>1296</v>
      </c>
      <c r="AK16" s="111">
        <f t="shared" si="6"/>
        <v>1352</v>
      </c>
      <c r="AL16" s="111">
        <f t="shared" si="6"/>
        <v>1188</v>
      </c>
      <c r="AM16" s="111">
        <f t="shared" si="6"/>
        <v>1264</v>
      </c>
      <c r="AN16" s="111">
        <f t="shared" si="6"/>
        <v>1192</v>
      </c>
      <c r="AO16" s="111">
        <f t="shared" si="6"/>
        <v>1148</v>
      </c>
      <c r="AP16" s="111">
        <f t="shared" si="6"/>
        <v>1192</v>
      </c>
      <c r="AQ16" s="111">
        <f t="shared" si="6"/>
        <v>1192</v>
      </c>
      <c r="AR16" s="113">
        <f t="shared" si="6"/>
        <v>1048</v>
      </c>
      <c r="AS16" s="113">
        <f t="shared" si="6"/>
        <v>1328</v>
      </c>
      <c r="AT16" s="114">
        <f t="shared" si="6"/>
        <v>624</v>
      </c>
      <c r="AU16" s="115">
        <f>SUM(AI16:AT16)</f>
        <v>13982</v>
      </c>
      <c r="AV16" s="116"/>
      <c r="AW16" s="117"/>
      <c r="AX16" s="118" t="s">
        <v>176</v>
      </c>
      <c r="AY16" s="84">
        <f>SUM(AI16:AT16)</f>
        <v>13982</v>
      </c>
    </row>
    <row r="17" spans="1:51" s="118" customFormat="1" ht="60.75" x14ac:dyDescent="0.3">
      <c r="A17" s="137" t="s">
        <v>190</v>
      </c>
      <c r="B17" s="119">
        <v>9218</v>
      </c>
      <c r="C17" s="117">
        <v>11</v>
      </c>
      <c r="D17" s="117" t="s">
        <v>83</v>
      </c>
      <c r="E17" s="117">
        <v>47</v>
      </c>
      <c r="F17" s="117" t="s">
        <v>26</v>
      </c>
      <c r="G17" s="117">
        <v>252</v>
      </c>
      <c r="H17" s="117" t="s">
        <v>26</v>
      </c>
      <c r="I17" s="117">
        <v>378</v>
      </c>
      <c r="J17" s="120" t="s">
        <v>84</v>
      </c>
      <c r="K17" s="117">
        <v>6</v>
      </c>
      <c r="L17" s="121" t="s">
        <v>169</v>
      </c>
      <c r="M17" s="122" t="s">
        <v>113</v>
      </c>
      <c r="N17" s="121" t="s">
        <v>177</v>
      </c>
      <c r="O17" s="121" t="s">
        <v>167</v>
      </c>
      <c r="P17" s="117" t="s">
        <v>168</v>
      </c>
      <c r="Q17" s="117" t="s">
        <v>117</v>
      </c>
      <c r="R17" s="117" t="s">
        <v>91</v>
      </c>
      <c r="S17" s="117">
        <v>10430</v>
      </c>
      <c r="T17" s="121" t="s">
        <v>172</v>
      </c>
      <c r="U17" s="121" t="s">
        <v>173</v>
      </c>
      <c r="V17" s="121" t="s">
        <v>174</v>
      </c>
      <c r="W17" s="117" t="s">
        <v>175</v>
      </c>
      <c r="X17" s="112">
        <v>14016</v>
      </c>
      <c r="Y17" s="112">
        <v>0</v>
      </c>
      <c r="Z17" s="112" t="s">
        <v>96</v>
      </c>
      <c r="AA17" s="112" t="s">
        <v>97</v>
      </c>
      <c r="AB17" s="112" t="s">
        <v>98</v>
      </c>
      <c r="AC17" s="112">
        <v>0</v>
      </c>
      <c r="AD17" s="112">
        <v>60</v>
      </c>
      <c r="AE17" s="112">
        <v>60.01</v>
      </c>
      <c r="AF17" s="112">
        <v>80</v>
      </c>
      <c r="AG17" s="112">
        <v>80.010000000000005</v>
      </c>
      <c r="AH17" s="112">
        <v>130</v>
      </c>
      <c r="AI17" s="130">
        <v>1158</v>
      </c>
      <c r="AJ17" s="130">
        <v>1296</v>
      </c>
      <c r="AK17" s="130">
        <v>1352</v>
      </c>
      <c r="AL17" s="130">
        <v>1188</v>
      </c>
      <c r="AM17" s="130">
        <v>1264</v>
      </c>
      <c r="AN17" s="130">
        <v>1192</v>
      </c>
      <c r="AO17" s="130">
        <v>1148</v>
      </c>
      <c r="AP17" s="130">
        <v>1192</v>
      </c>
      <c r="AQ17" s="130">
        <v>1192</v>
      </c>
      <c r="AR17" s="131">
        <v>1048</v>
      </c>
      <c r="AS17" s="131">
        <v>1328</v>
      </c>
      <c r="AT17" s="132">
        <v>624</v>
      </c>
      <c r="AU17" s="115">
        <f>SUM(AI17:AT17)</f>
        <v>13982</v>
      </c>
      <c r="AV17" s="133"/>
      <c r="AW17" s="134"/>
      <c r="AY17" s="84" t="s">
        <v>144</v>
      </c>
    </row>
    <row r="18" spans="1:51" s="118" customFormat="1" ht="60.75" x14ac:dyDescent="0.3">
      <c r="A18" s="137" t="s">
        <v>190</v>
      </c>
      <c r="B18" s="107">
        <v>9205</v>
      </c>
      <c r="C18" s="108">
        <v>11</v>
      </c>
      <c r="D18" s="108" t="s">
        <v>83</v>
      </c>
      <c r="E18" s="108">
        <v>47</v>
      </c>
      <c r="F18" s="108" t="s">
        <v>26</v>
      </c>
      <c r="G18" s="108">
        <v>252</v>
      </c>
      <c r="H18" s="108" t="s">
        <v>26</v>
      </c>
      <c r="I18" s="108">
        <v>378</v>
      </c>
      <c r="J18" s="109" t="s">
        <v>84</v>
      </c>
      <c r="K18" s="108">
        <v>7</v>
      </c>
      <c r="L18" s="109"/>
      <c r="M18" s="110" t="s">
        <v>107</v>
      </c>
      <c r="N18" s="109" t="s">
        <v>178</v>
      </c>
      <c r="O18" s="109" t="s">
        <v>179</v>
      </c>
      <c r="P18" s="108" t="s">
        <v>180</v>
      </c>
      <c r="Q18" s="108" t="s">
        <v>181</v>
      </c>
      <c r="R18" s="108" t="s">
        <v>91</v>
      </c>
      <c r="S18" s="108">
        <v>10391</v>
      </c>
      <c r="T18" s="109" t="s">
        <v>182</v>
      </c>
      <c r="U18" s="109" t="s">
        <v>183</v>
      </c>
      <c r="V18" s="109" t="s">
        <v>184</v>
      </c>
      <c r="W18" s="108" t="s">
        <v>29</v>
      </c>
      <c r="X18" s="111">
        <v>705</v>
      </c>
      <c r="Y18" s="112">
        <v>0</v>
      </c>
      <c r="Z18" s="112" t="s">
        <v>96</v>
      </c>
      <c r="AA18" s="112" t="s">
        <v>97</v>
      </c>
      <c r="AB18" s="112" t="s">
        <v>98</v>
      </c>
      <c r="AC18" s="112">
        <v>0</v>
      </c>
      <c r="AD18" s="112">
        <v>60</v>
      </c>
      <c r="AE18" s="112">
        <v>60.01</v>
      </c>
      <c r="AF18" s="112">
        <v>80</v>
      </c>
      <c r="AG18" s="112">
        <v>80.010000000000005</v>
      </c>
      <c r="AH18" s="112">
        <v>130</v>
      </c>
      <c r="AI18" s="111">
        <f t="shared" ref="AI18:AU18" si="7">+AI19</f>
        <v>571</v>
      </c>
      <c r="AJ18" s="111">
        <f t="shared" si="7"/>
        <v>546</v>
      </c>
      <c r="AK18" s="111">
        <f t="shared" si="7"/>
        <v>523</v>
      </c>
      <c r="AL18" s="111">
        <f t="shared" si="7"/>
        <v>471</v>
      </c>
      <c r="AM18" s="111">
        <f t="shared" si="7"/>
        <v>471</v>
      </c>
      <c r="AN18" s="111">
        <f t="shared" si="7"/>
        <v>441</v>
      </c>
      <c r="AO18" s="111">
        <f t="shared" si="7"/>
        <v>412</v>
      </c>
      <c r="AP18" s="111">
        <f t="shared" si="7"/>
        <v>289</v>
      </c>
      <c r="AQ18" s="111">
        <f t="shared" si="7"/>
        <v>711</v>
      </c>
      <c r="AR18" s="113">
        <f t="shared" si="7"/>
        <v>688</v>
      </c>
      <c r="AS18" s="113">
        <f t="shared" si="7"/>
        <v>662</v>
      </c>
      <c r="AT18" s="114">
        <f t="shared" si="7"/>
        <v>635</v>
      </c>
      <c r="AU18" s="115">
        <f t="shared" si="7"/>
        <v>535</v>
      </c>
      <c r="AV18" s="136" t="s">
        <v>185</v>
      </c>
      <c r="AW18" s="137"/>
      <c r="AX18" s="118" t="s">
        <v>186</v>
      </c>
      <c r="AY18" s="84">
        <f>SUM(AI18:AT18)/11</f>
        <v>583.63636363636363</v>
      </c>
    </row>
    <row r="19" spans="1:51" s="118" customFormat="1" ht="66.75" customHeight="1" thickBot="1" x14ac:dyDescent="0.35">
      <c r="A19" s="137" t="s">
        <v>190</v>
      </c>
      <c r="B19" s="138">
        <v>9205</v>
      </c>
      <c r="C19" s="139">
        <v>11</v>
      </c>
      <c r="D19" s="139" t="s">
        <v>83</v>
      </c>
      <c r="E19" s="139">
        <v>47</v>
      </c>
      <c r="F19" s="139" t="s">
        <v>26</v>
      </c>
      <c r="G19" s="139">
        <v>252</v>
      </c>
      <c r="H19" s="139" t="s">
        <v>26</v>
      </c>
      <c r="I19" s="139">
        <v>378</v>
      </c>
      <c r="J19" s="140" t="s">
        <v>84</v>
      </c>
      <c r="K19" s="139">
        <v>7</v>
      </c>
      <c r="L19" s="141" t="s">
        <v>134</v>
      </c>
      <c r="M19" s="142" t="s">
        <v>113</v>
      </c>
      <c r="N19" s="141" t="s">
        <v>187</v>
      </c>
      <c r="O19" s="141" t="s">
        <v>188</v>
      </c>
      <c r="P19" s="139" t="s">
        <v>189</v>
      </c>
      <c r="Q19" s="139" t="s">
        <v>181</v>
      </c>
      <c r="R19" s="139" t="s">
        <v>91</v>
      </c>
      <c r="S19" s="139">
        <v>10546</v>
      </c>
      <c r="T19" s="141" t="s">
        <v>182</v>
      </c>
      <c r="U19" s="141" t="s">
        <v>183</v>
      </c>
      <c r="V19" s="141" t="s">
        <v>184</v>
      </c>
      <c r="W19" s="139" t="s">
        <v>29</v>
      </c>
      <c r="X19" s="143">
        <v>705</v>
      </c>
      <c r="Y19" s="143">
        <v>0</v>
      </c>
      <c r="Z19" s="143" t="s">
        <v>96</v>
      </c>
      <c r="AA19" s="143" t="s">
        <v>97</v>
      </c>
      <c r="AB19" s="143" t="s">
        <v>98</v>
      </c>
      <c r="AC19" s="143">
        <v>0</v>
      </c>
      <c r="AD19" s="143">
        <v>60</v>
      </c>
      <c r="AE19" s="143">
        <v>60.01</v>
      </c>
      <c r="AF19" s="143">
        <v>80</v>
      </c>
      <c r="AG19" s="143">
        <v>80.010000000000005</v>
      </c>
      <c r="AH19" s="143">
        <v>130</v>
      </c>
      <c r="AI19" s="144">
        <v>571</v>
      </c>
      <c r="AJ19" s="144">
        <v>546</v>
      </c>
      <c r="AK19" s="144">
        <v>523</v>
      </c>
      <c r="AL19" s="144">
        <v>471</v>
      </c>
      <c r="AM19" s="144">
        <v>471</v>
      </c>
      <c r="AN19" s="144">
        <v>441</v>
      </c>
      <c r="AO19" s="144">
        <v>412</v>
      </c>
      <c r="AP19" s="144">
        <v>289</v>
      </c>
      <c r="AQ19" s="144">
        <v>711</v>
      </c>
      <c r="AR19" s="145">
        <v>688</v>
      </c>
      <c r="AS19" s="145">
        <v>662</v>
      </c>
      <c r="AT19" s="146">
        <v>635</v>
      </c>
      <c r="AU19" s="147">
        <f>SUM(AI19:AT19)/12</f>
        <v>535</v>
      </c>
      <c r="AV19" s="136" t="s">
        <v>185</v>
      </c>
      <c r="AW19" s="134"/>
      <c r="AY19" s="84"/>
    </row>
    <row r="20" spans="1:51" s="118" customFormat="1" x14ac:dyDescent="0.3">
      <c r="B20" s="148"/>
      <c r="J20" s="149"/>
      <c r="L20" s="150"/>
      <c r="M20" s="151"/>
      <c r="N20" s="150"/>
      <c r="O20" s="150"/>
      <c r="T20" s="150"/>
      <c r="U20" s="150"/>
      <c r="V20" s="150"/>
      <c r="AH20" s="152"/>
      <c r="AI20" s="152"/>
      <c r="AJ20" s="152"/>
      <c r="AK20" s="152"/>
      <c r="AL20" s="152"/>
      <c r="AM20" s="152"/>
      <c r="AN20" s="152"/>
      <c r="AO20" s="152"/>
      <c r="AP20" s="152"/>
      <c r="AQ20" s="152"/>
      <c r="AR20" s="152"/>
      <c r="AS20" s="152"/>
      <c r="AT20" s="152"/>
      <c r="AU20" s="152"/>
      <c r="AV20" s="152"/>
      <c r="AW20" s="152"/>
      <c r="AY20" s="84"/>
    </row>
    <row r="21" spans="1:51" s="118" customFormat="1" x14ac:dyDescent="0.3">
      <c r="B21" s="148"/>
      <c r="J21" s="149"/>
      <c r="L21" s="150"/>
      <c r="M21" s="151"/>
      <c r="N21" s="150"/>
      <c r="O21" s="150"/>
      <c r="T21" s="150"/>
      <c r="U21" s="150"/>
      <c r="V21" s="150"/>
      <c r="AH21" s="152"/>
      <c r="AI21" s="152"/>
      <c r="AJ21" s="152"/>
      <c r="AK21" s="152"/>
      <c r="AL21" s="152"/>
      <c r="AM21" s="152"/>
      <c r="AN21" s="152"/>
      <c r="AO21" s="152"/>
      <c r="AP21" s="152"/>
      <c r="AQ21" s="152"/>
      <c r="AR21" s="152"/>
      <c r="AS21" s="152"/>
      <c r="AT21" s="152"/>
      <c r="AU21" s="152"/>
      <c r="AV21" s="152"/>
      <c r="AW21" s="152"/>
      <c r="AY21" s="84"/>
    </row>
  </sheetData>
  <printOptions horizontalCentered="1"/>
  <pageMargins left="0.59055118110236227" right="0" top="0.35433070866141736" bottom="0.35433070866141736" header="0.31496062992125984" footer="0.31496062992125984"/>
  <pageSetup paperSize="5"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74"/>
  <sheetViews>
    <sheetView tabSelected="1" workbookViewId="0">
      <selection activeCell="H2" sqref="H2"/>
    </sheetView>
  </sheetViews>
  <sheetFormatPr baseColWidth="10" defaultRowHeight="15" x14ac:dyDescent="0.25"/>
  <sheetData>
    <row r="1" spans="1:52" ht="91.5" thickBot="1" x14ac:dyDescent="0.35">
      <c r="A1" s="159" t="s">
        <v>192</v>
      </c>
      <c r="B1" s="78" t="s">
        <v>49</v>
      </c>
      <c r="C1" s="79" t="s">
        <v>50</v>
      </c>
      <c r="D1" s="79" t="s">
        <v>51</v>
      </c>
      <c r="E1" s="79" t="s">
        <v>52</v>
      </c>
      <c r="F1" s="79" t="s">
        <v>53</v>
      </c>
      <c r="G1" s="79" t="s">
        <v>54</v>
      </c>
      <c r="H1" s="79" t="s">
        <v>55</v>
      </c>
      <c r="I1" s="78" t="s">
        <v>56</v>
      </c>
      <c r="J1" s="78" t="s">
        <v>2</v>
      </c>
      <c r="K1" s="79" t="s">
        <v>57</v>
      </c>
      <c r="L1" s="79" t="s">
        <v>58</v>
      </c>
      <c r="M1" s="80" t="s">
        <v>59</v>
      </c>
      <c r="N1" s="78" t="s">
        <v>60</v>
      </c>
      <c r="O1" s="79" t="s">
        <v>61</v>
      </c>
      <c r="P1" s="79" t="s">
        <v>62</v>
      </c>
      <c r="Q1" s="79" t="s">
        <v>63</v>
      </c>
      <c r="R1" s="79" t="s">
        <v>64</v>
      </c>
      <c r="S1" s="79" t="s">
        <v>65</v>
      </c>
      <c r="T1" s="79" t="s">
        <v>66</v>
      </c>
      <c r="U1" s="78" t="s">
        <v>67</v>
      </c>
      <c r="V1" s="78" t="s">
        <v>68</v>
      </c>
      <c r="W1" s="78" t="s">
        <v>69</v>
      </c>
      <c r="X1" s="78" t="s">
        <v>70</v>
      </c>
      <c r="Y1" s="78" t="s">
        <v>71</v>
      </c>
      <c r="Z1" s="78" t="s">
        <v>72</v>
      </c>
      <c r="AA1" s="78" t="s">
        <v>73</v>
      </c>
      <c r="AB1" s="78" t="s">
        <v>74</v>
      </c>
      <c r="AC1" s="78" t="s">
        <v>75</v>
      </c>
      <c r="AD1" s="78" t="s">
        <v>76</v>
      </c>
      <c r="AE1" s="78" t="s">
        <v>77</v>
      </c>
      <c r="AF1" s="78" t="s">
        <v>78</v>
      </c>
      <c r="AG1" s="78" t="s">
        <v>79</v>
      </c>
      <c r="AH1" s="78" t="s">
        <v>80</v>
      </c>
      <c r="AI1" s="78" t="s">
        <v>9</v>
      </c>
      <c r="AJ1" s="78" t="s">
        <v>10</v>
      </c>
      <c r="AK1" s="78" t="s">
        <v>11</v>
      </c>
      <c r="AL1" s="78" t="s">
        <v>12</v>
      </c>
      <c r="AM1" s="78" t="s">
        <v>13</v>
      </c>
      <c r="AN1" s="78" t="s">
        <v>14</v>
      </c>
      <c r="AO1" s="78" t="s">
        <v>15</v>
      </c>
      <c r="AP1" s="78" t="s">
        <v>16</v>
      </c>
      <c r="AQ1" s="78" t="s">
        <v>17</v>
      </c>
      <c r="AR1" s="78" t="s">
        <v>18</v>
      </c>
      <c r="AS1" s="78" t="s">
        <v>19</v>
      </c>
      <c r="AT1" s="78" t="s">
        <v>20</v>
      </c>
      <c r="AU1" s="81" t="s">
        <v>81</v>
      </c>
      <c r="AV1" s="82" t="s">
        <v>82</v>
      </c>
      <c r="AW1" s="82"/>
      <c r="AX1" s="83"/>
      <c r="AY1" s="84"/>
      <c r="AZ1" s="83"/>
    </row>
    <row r="2" spans="1:52" ht="409.6" x14ac:dyDescent="0.3">
      <c r="A2" s="158" t="s">
        <v>190</v>
      </c>
      <c r="B2" s="85">
        <v>8806</v>
      </c>
      <c r="C2" s="86">
        <v>11</v>
      </c>
      <c r="D2" s="86" t="s">
        <v>83</v>
      </c>
      <c r="E2" s="86">
        <v>47</v>
      </c>
      <c r="F2" s="86" t="s">
        <v>26</v>
      </c>
      <c r="G2" s="86">
        <v>252</v>
      </c>
      <c r="H2" s="86" t="s">
        <v>26</v>
      </c>
      <c r="I2" s="86">
        <v>378</v>
      </c>
      <c r="J2" s="87" t="s">
        <v>84</v>
      </c>
      <c r="K2" s="86" t="s">
        <v>85</v>
      </c>
      <c r="L2" s="88" t="s">
        <v>85</v>
      </c>
      <c r="M2" s="89" t="s">
        <v>86</v>
      </c>
      <c r="N2" s="88" t="s">
        <v>87</v>
      </c>
      <c r="O2" s="88" t="s">
        <v>88</v>
      </c>
      <c r="P2" s="86" t="s">
        <v>89</v>
      </c>
      <c r="Q2" s="86" t="s">
        <v>90</v>
      </c>
      <c r="R2" s="86" t="s">
        <v>91</v>
      </c>
      <c r="S2" s="86">
        <v>10397</v>
      </c>
      <c r="T2" s="88" t="s">
        <v>92</v>
      </c>
      <c r="U2" s="88" t="s">
        <v>93</v>
      </c>
      <c r="V2" s="88" t="s">
        <v>94</v>
      </c>
      <c r="W2" s="86" t="s">
        <v>95</v>
      </c>
      <c r="X2" s="90">
        <f>+X3</f>
        <v>17257</v>
      </c>
      <c r="Y2" s="91">
        <v>0</v>
      </c>
      <c r="Z2" s="91" t="s">
        <v>96</v>
      </c>
      <c r="AA2" s="91" t="s">
        <v>97</v>
      </c>
      <c r="AB2" s="91" t="s">
        <v>98</v>
      </c>
      <c r="AC2" s="91">
        <v>0</v>
      </c>
      <c r="AD2" s="91">
        <v>60</v>
      </c>
      <c r="AE2" s="91">
        <v>60.01</v>
      </c>
      <c r="AF2" s="91">
        <v>80</v>
      </c>
      <c r="AG2" s="91">
        <v>80.010000000000005</v>
      </c>
      <c r="AH2" s="91">
        <v>130</v>
      </c>
      <c r="AI2" s="90">
        <f>+AI3</f>
        <v>2198</v>
      </c>
      <c r="AJ2" s="90">
        <f t="shared" ref="AJ2:AT2" si="0">+AJ3</f>
        <v>2353</v>
      </c>
      <c r="AK2" s="90">
        <f t="shared" si="0"/>
        <v>2367</v>
      </c>
      <c r="AL2" s="90">
        <f t="shared" si="0"/>
        <v>2154</v>
      </c>
      <c r="AM2" s="90">
        <f t="shared" si="0"/>
        <v>2220</v>
      </c>
      <c r="AN2" s="90">
        <f t="shared" si="0"/>
        <v>2122</v>
      </c>
      <c r="AO2" s="90">
        <f t="shared" si="0"/>
        <v>2104</v>
      </c>
      <c r="AP2" s="90">
        <f t="shared" si="0"/>
        <v>2010</v>
      </c>
      <c r="AQ2" s="90">
        <f t="shared" si="0"/>
        <v>2408</v>
      </c>
      <c r="AR2" s="90">
        <f t="shared" si="0"/>
        <v>2292</v>
      </c>
      <c r="AS2" s="90">
        <f t="shared" si="0"/>
        <v>2601</v>
      </c>
      <c r="AT2" s="92">
        <f t="shared" si="0"/>
        <v>2034</v>
      </c>
      <c r="AU2" s="93">
        <f>+AU3</f>
        <v>17552.416666666668</v>
      </c>
      <c r="AV2" s="94"/>
      <c r="AW2" s="86"/>
      <c r="AX2" s="95"/>
      <c r="AY2" s="84"/>
      <c r="AZ2" s="95"/>
    </row>
    <row r="3" spans="1:52" ht="360.75" x14ac:dyDescent="0.3">
      <c r="A3" s="158" t="s">
        <v>190</v>
      </c>
      <c r="B3" s="96">
        <v>8985</v>
      </c>
      <c r="C3" s="97">
        <v>11</v>
      </c>
      <c r="D3" s="97" t="s">
        <v>83</v>
      </c>
      <c r="E3" s="97">
        <v>47</v>
      </c>
      <c r="F3" s="97" t="s">
        <v>26</v>
      </c>
      <c r="G3" s="97">
        <v>252</v>
      </c>
      <c r="H3" s="97" t="s">
        <v>26</v>
      </c>
      <c r="I3" s="97">
        <v>378</v>
      </c>
      <c r="J3" s="98" t="s">
        <v>84</v>
      </c>
      <c r="K3" s="97" t="s">
        <v>85</v>
      </c>
      <c r="L3" s="99" t="s">
        <v>85</v>
      </c>
      <c r="M3" s="100" t="s">
        <v>99</v>
      </c>
      <c r="N3" s="99" t="s">
        <v>100</v>
      </c>
      <c r="O3" s="99" t="s">
        <v>101</v>
      </c>
      <c r="P3" s="97" t="s">
        <v>102</v>
      </c>
      <c r="Q3" s="97" t="s">
        <v>103</v>
      </c>
      <c r="R3" s="97" t="s">
        <v>91</v>
      </c>
      <c r="S3" s="97">
        <v>10508</v>
      </c>
      <c r="T3" s="99" t="s">
        <v>104</v>
      </c>
      <c r="U3" s="99" t="s">
        <v>105</v>
      </c>
      <c r="V3" s="99" t="s">
        <v>94</v>
      </c>
      <c r="W3" s="97" t="s">
        <v>95</v>
      </c>
      <c r="X3" s="101">
        <f>+X4+X10+X12+X14+X16+X18</f>
        <v>17257</v>
      </c>
      <c r="Y3" s="102">
        <v>0</v>
      </c>
      <c r="Z3" s="102" t="s">
        <v>96</v>
      </c>
      <c r="AA3" s="102" t="s">
        <v>97</v>
      </c>
      <c r="AB3" s="102" t="s">
        <v>98</v>
      </c>
      <c r="AC3" s="102">
        <v>0</v>
      </c>
      <c r="AD3" s="102">
        <v>60</v>
      </c>
      <c r="AE3" s="102">
        <v>60.01</v>
      </c>
      <c r="AF3" s="102">
        <v>80</v>
      </c>
      <c r="AG3" s="102">
        <v>80.010000000000005</v>
      </c>
      <c r="AH3" s="102">
        <v>130</v>
      </c>
      <c r="AI3" s="101">
        <f t="shared" ref="AI3:AW3" si="1">+AI4+AI10+AI12+AI14+AI16+AI18</f>
        <v>2198</v>
      </c>
      <c r="AJ3" s="101">
        <f t="shared" si="1"/>
        <v>2353</v>
      </c>
      <c r="AK3" s="101">
        <f t="shared" si="1"/>
        <v>2367</v>
      </c>
      <c r="AL3" s="101">
        <f t="shared" si="1"/>
        <v>2154</v>
      </c>
      <c r="AM3" s="101">
        <f t="shared" si="1"/>
        <v>2220</v>
      </c>
      <c r="AN3" s="101">
        <f t="shared" si="1"/>
        <v>2122</v>
      </c>
      <c r="AO3" s="101">
        <f t="shared" si="1"/>
        <v>2104</v>
      </c>
      <c r="AP3" s="101">
        <f t="shared" si="1"/>
        <v>2010</v>
      </c>
      <c r="AQ3" s="101">
        <f t="shared" si="1"/>
        <v>2408</v>
      </c>
      <c r="AR3" s="101">
        <f t="shared" si="1"/>
        <v>2292</v>
      </c>
      <c r="AS3" s="101">
        <f t="shared" si="1"/>
        <v>2601</v>
      </c>
      <c r="AT3" s="103">
        <f t="shared" si="1"/>
        <v>2034</v>
      </c>
      <c r="AU3" s="104">
        <f t="shared" si="1"/>
        <v>17552.416666666668</v>
      </c>
      <c r="AV3" s="105"/>
      <c r="AW3" s="106">
        <f t="shared" si="1"/>
        <v>0</v>
      </c>
      <c r="AX3" s="95"/>
      <c r="AY3" s="84"/>
      <c r="AZ3" s="95"/>
    </row>
    <row r="4" spans="1:52" ht="270.75" x14ac:dyDescent="0.3">
      <c r="A4" s="137" t="s">
        <v>190</v>
      </c>
      <c r="B4" s="107">
        <v>8866</v>
      </c>
      <c r="C4" s="108">
        <v>11</v>
      </c>
      <c r="D4" s="108" t="s">
        <v>83</v>
      </c>
      <c r="E4" s="108">
        <v>47</v>
      </c>
      <c r="F4" s="108" t="s">
        <v>26</v>
      </c>
      <c r="G4" s="108">
        <v>252</v>
      </c>
      <c r="H4" s="108" t="s">
        <v>26</v>
      </c>
      <c r="I4" s="108">
        <v>378</v>
      </c>
      <c r="J4" s="109" t="s">
        <v>84</v>
      </c>
      <c r="K4" s="108">
        <v>2</v>
      </c>
      <c r="L4" s="109" t="s">
        <v>106</v>
      </c>
      <c r="M4" s="110" t="s">
        <v>107</v>
      </c>
      <c r="N4" s="109" t="s">
        <v>108</v>
      </c>
      <c r="O4" s="109" t="s">
        <v>109</v>
      </c>
      <c r="P4" s="108" t="s">
        <v>110</v>
      </c>
      <c r="Q4" s="108" t="s">
        <v>103</v>
      </c>
      <c r="R4" s="108" t="s">
        <v>91</v>
      </c>
      <c r="S4" s="108">
        <v>10522</v>
      </c>
      <c r="T4" s="109" t="s">
        <v>111</v>
      </c>
      <c r="U4" s="109" t="s">
        <v>106</v>
      </c>
      <c r="V4" s="109" t="s">
        <v>112</v>
      </c>
      <c r="W4" s="108" t="s">
        <v>43</v>
      </c>
      <c r="X4" s="111">
        <v>1131</v>
      </c>
      <c r="Y4" s="112">
        <v>0</v>
      </c>
      <c r="Z4" s="112" t="s">
        <v>96</v>
      </c>
      <c r="AA4" s="112" t="s">
        <v>97</v>
      </c>
      <c r="AB4" s="112" t="s">
        <v>98</v>
      </c>
      <c r="AC4" s="112">
        <v>0</v>
      </c>
      <c r="AD4" s="112">
        <v>60</v>
      </c>
      <c r="AE4" s="112">
        <v>60.01</v>
      </c>
      <c r="AF4" s="112">
        <v>80</v>
      </c>
      <c r="AG4" s="112">
        <v>80.010000000000005</v>
      </c>
      <c r="AH4" s="112">
        <v>130</v>
      </c>
      <c r="AI4" s="111">
        <f>+AI5+AI6+AI7</f>
        <v>97</v>
      </c>
      <c r="AJ4" s="111">
        <f t="shared" ref="AJ4:AT4" si="2">+AJ5+AJ6+AJ7</f>
        <v>97</v>
      </c>
      <c r="AK4" s="111">
        <f t="shared" si="2"/>
        <v>78</v>
      </c>
      <c r="AL4" s="111">
        <f t="shared" si="2"/>
        <v>116</v>
      </c>
      <c r="AM4" s="111">
        <f t="shared" si="2"/>
        <v>89</v>
      </c>
      <c r="AN4" s="111">
        <f t="shared" si="2"/>
        <v>79</v>
      </c>
      <c r="AO4" s="111">
        <f t="shared" si="2"/>
        <v>177</v>
      </c>
      <c r="AP4" s="111">
        <f t="shared" si="2"/>
        <v>143</v>
      </c>
      <c r="AQ4" s="111">
        <f t="shared" si="2"/>
        <v>115</v>
      </c>
      <c r="AR4" s="113">
        <f t="shared" si="2"/>
        <v>174</v>
      </c>
      <c r="AS4" s="113">
        <f t="shared" si="2"/>
        <v>214</v>
      </c>
      <c r="AT4" s="114">
        <f t="shared" si="2"/>
        <v>384</v>
      </c>
      <c r="AU4" s="115">
        <f>+AU5+AU6+AU7</f>
        <v>1763</v>
      </c>
      <c r="AV4" s="116"/>
      <c r="AW4" s="117"/>
      <c r="AX4" s="118"/>
      <c r="AY4" s="84"/>
      <c r="AZ4" s="118"/>
    </row>
    <row r="5" spans="1:52" ht="255.75" x14ac:dyDescent="0.3">
      <c r="A5" s="137" t="s">
        <v>190</v>
      </c>
      <c r="B5" s="119">
        <v>9185</v>
      </c>
      <c r="C5" s="117">
        <v>11</v>
      </c>
      <c r="D5" s="117" t="s">
        <v>83</v>
      </c>
      <c r="E5" s="117">
        <v>47</v>
      </c>
      <c r="F5" s="117" t="s">
        <v>26</v>
      </c>
      <c r="G5" s="117">
        <v>252</v>
      </c>
      <c r="H5" s="117" t="s">
        <v>26</v>
      </c>
      <c r="I5" s="117">
        <v>378</v>
      </c>
      <c r="J5" s="120" t="s">
        <v>84</v>
      </c>
      <c r="K5" s="117" t="s">
        <v>85</v>
      </c>
      <c r="L5" s="121" t="s">
        <v>85</v>
      </c>
      <c r="M5" s="122" t="s">
        <v>113</v>
      </c>
      <c r="N5" s="121" t="s">
        <v>114</v>
      </c>
      <c r="O5" s="121" t="s">
        <v>115</v>
      </c>
      <c r="P5" s="117" t="s">
        <v>116</v>
      </c>
      <c r="Q5" s="117" t="s">
        <v>117</v>
      </c>
      <c r="R5" s="117" t="s">
        <v>91</v>
      </c>
      <c r="S5" s="117">
        <v>10585</v>
      </c>
      <c r="T5" s="121" t="s">
        <v>118</v>
      </c>
      <c r="U5" s="121" t="s">
        <v>119</v>
      </c>
      <c r="V5" s="121" t="s">
        <v>120</v>
      </c>
      <c r="W5" s="117" t="s">
        <v>121</v>
      </c>
      <c r="X5" s="112">
        <v>507</v>
      </c>
      <c r="Y5" s="112">
        <v>0</v>
      </c>
      <c r="Z5" s="112" t="s">
        <v>96</v>
      </c>
      <c r="AA5" s="112" t="s">
        <v>97</v>
      </c>
      <c r="AB5" s="112" t="s">
        <v>98</v>
      </c>
      <c r="AC5" s="112">
        <v>0</v>
      </c>
      <c r="AD5" s="112">
        <v>60</v>
      </c>
      <c r="AE5" s="112">
        <v>60.01</v>
      </c>
      <c r="AF5" s="112">
        <v>80</v>
      </c>
      <c r="AG5" s="112">
        <v>80.010000000000005</v>
      </c>
      <c r="AH5" s="112">
        <v>130</v>
      </c>
      <c r="AI5" s="112">
        <v>42</v>
      </c>
      <c r="AJ5" s="112">
        <v>42</v>
      </c>
      <c r="AK5" s="112">
        <v>42</v>
      </c>
      <c r="AL5" s="112">
        <v>0</v>
      </c>
      <c r="AM5" s="112">
        <v>0</v>
      </c>
      <c r="AN5" s="112">
        <v>0</v>
      </c>
      <c r="AO5" s="112">
        <f>36+34+10</f>
        <v>80</v>
      </c>
      <c r="AP5" s="112">
        <f>16+13+16</f>
        <v>45</v>
      </c>
      <c r="AQ5" s="112">
        <v>16</v>
      </c>
      <c r="AR5" s="112">
        <v>0</v>
      </c>
      <c r="AS5" s="123">
        <v>96</v>
      </c>
      <c r="AT5" s="124">
        <f>747-363</f>
        <v>384</v>
      </c>
      <c r="AU5" s="115">
        <f>SUM(AI5:AT5)</f>
        <v>747</v>
      </c>
      <c r="AV5" s="116"/>
      <c r="AW5" s="117"/>
      <c r="AX5" s="118"/>
      <c r="AY5" s="84"/>
      <c r="AZ5" s="118"/>
    </row>
    <row r="6" spans="1:52" ht="300.75" x14ac:dyDescent="0.3">
      <c r="A6" s="137" t="s">
        <v>190</v>
      </c>
      <c r="B6" s="119">
        <v>9187</v>
      </c>
      <c r="C6" s="117">
        <v>11</v>
      </c>
      <c r="D6" s="117" t="s">
        <v>83</v>
      </c>
      <c r="E6" s="117">
        <v>47</v>
      </c>
      <c r="F6" s="117" t="s">
        <v>26</v>
      </c>
      <c r="G6" s="117">
        <v>252</v>
      </c>
      <c r="H6" s="117" t="s">
        <v>26</v>
      </c>
      <c r="I6" s="117">
        <v>378</v>
      </c>
      <c r="J6" s="120" t="s">
        <v>84</v>
      </c>
      <c r="K6" s="117">
        <v>2</v>
      </c>
      <c r="L6" s="121"/>
      <c r="M6" s="122" t="s">
        <v>113</v>
      </c>
      <c r="N6" s="121" t="s">
        <v>122</v>
      </c>
      <c r="O6" s="121" t="s">
        <v>123</v>
      </c>
      <c r="P6" s="117" t="s">
        <v>110</v>
      </c>
      <c r="Q6" s="117" t="s">
        <v>103</v>
      </c>
      <c r="R6" s="117" t="s">
        <v>91</v>
      </c>
      <c r="S6" s="117">
        <v>10594</v>
      </c>
      <c r="T6" s="121" t="s">
        <v>124</v>
      </c>
      <c r="U6" s="121" t="s">
        <v>125</v>
      </c>
      <c r="V6" s="121" t="s">
        <v>126</v>
      </c>
      <c r="W6" s="117" t="s">
        <v>121</v>
      </c>
      <c r="X6" s="112">
        <v>204</v>
      </c>
      <c r="Y6" s="112">
        <v>0</v>
      </c>
      <c r="Z6" s="112" t="s">
        <v>96</v>
      </c>
      <c r="AA6" s="112" t="s">
        <v>97</v>
      </c>
      <c r="AB6" s="112" t="s">
        <v>98</v>
      </c>
      <c r="AC6" s="112">
        <v>0</v>
      </c>
      <c r="AD6" s="112">
        <v>60</v>
      </c>
      <c r="AE6" s="112">
        <v>60.01</v>
      </c>
      <c r="AF6" s="112">
        <v>80</v>
      </c>
      <c r="AG6" s="112">
        <v>80.010000000000005</v>
      </c>
      <c r="AH6" s="112">
        <v>130</v>
      </c>
      <c r="AI6" s="112">
        <v>17</v>
      </c>
      <c r="AJ6" s="112">
        <v>17</v>
      </c>
      <c r="AK6" s="112">
        <v>17</v>
      </c>
      <c r="AL6" s="112">
        <v>26</v>
      </c>
      <c r="AM6" s="112">
        <v>30</v>
      </c>
      <c r="AN6" s="112">
        <v>20</v>
      </c>
      <c r="AO6" s="112">
        <v>30</v>
      </c>
      <c r="AP6" s="112">
        <v>21</v>
      </c>
      <c r="AQ6" s="112">
        <v>33</v>
      </c>
      <c r="AR6" s="112">
        <v>115</v>
      </c>
      <c r="AS6" s="123">
        <v>65</v>
      </c>
      <c r="AT6" s="124"/>
      <c r="AU6" s="115">
        <f>SUM(AI6:AT6)</f>
        <v>391</v>
      </c>
      <c r="AV6" s="116"/>
      <c r="AW6" s="117"/>
      <c r="AX6" s="118"/>
      <c r="AY6" s="84"/>
      <c r="AZ6" s="118"/>
    </row>
    <row r="7" spans="1:52" ht="210.75" x14ac:dyDescent="0.3">
      <c r="A7" s="137" t="s">
        <v>190</v>
      </c>
      <c r="B7" s="119">
        <v>9000</v>
      </c>
      <c r="C7" s="117">
        <v>11</v>
      </c>
      <c r="D7" s="117" t="s">
        <v>83</v>
      </c>
      <c r="E7" s="117">
        <v>47</v>
      </c>
      <c r="F7" s="117" t="s">
        <v>26</v>
      </c>
      <c r="G7" s="117">
        <v>252</v>
      </c>
      <c r="H7" s="117" t="s">
        <v>26</v>
      </c>
      <c r="I7" s="117">
        <v>378</v>
      </c>
      <c r="J7" s="120" t="s">
        <v>84</v>
      </c>
      <c r="K7" s="117">
        <v>2</v>
      </c>
      <c r="L7" s="121"/>
      <c r="M7" s="122" t="s">
        <v>113</v>
      </c>
      <c r="N7" s="121" t="s">
        <v>127</v>
      </c>
      <c r="O7" s="121" t="s">
        <v>115</v>
      </c>
      <c r="P7" s="117" t="s">
        <v>128</v>
      </c>
      <c r="Q7" s="117" t="s">
        <v>103</v>
      </c>
      <c r="R7" s="117" t="s">
        <v>91</v>
      </c>
      <c r="S7" s="117">
        <v>10591</v>
      </c>
      <c r="T7" s="121" t="s">
        <v>129</v>
      </c>
      <c r="U7" s="121" t="s">
        <v>130</v>
      </c>
      <c r="V7" s="121" t="s">
        <v>131</v>
      </c>
      <c r="W7" s="117" t="s">
        <v>132</v>
      </c>
      <c r="X7" s="112">
        <v>420</v>
      </c>
      <c r="Y7" s="112">
        <v>0</v>
      </c>
      <c r="Z7" s="112" t="s">
        <v>96</v>
      </c>
      <c r="AA7" s="112" t="s">
        <v>97</v>
      </c>
      <c r="AB7" s="112" t="s">
        <v>98</v>
      </c>
      <c r="AC7" s="112">
        <v>0</v>
      </c>
      <c r="AD7" s="112">
        <v>60</v>
      </c>
      <c r="AE7" s="112">
        <v>60.01</v>
      </c>
      <c r="AF7" s="112">
        <v>80</v>
      </c>
      <c r="AG7" s="112">
        <v>80.010000000000005</v>
      </c>
      <c r="AH7" s="112">
        <v>130</v>
      </c>
      <c r="AI7" s="112">
        <v>38</v>
      </c>
      <c r="AJ7" s="112">
        <v>38</v>
      </c>
      <c r="AK7" s="112">
        <v>19</v>
      </c>
      <c r="AL7" s="112">
        <f>25+29+5+10+5+16</f>
        <v>90</v>
      </c>
      <c r="AM7" s="112">
        <f>20+24+3+6+3+3</f>
        <v>59</v>
      </c>
      <c r="AN7" s="112">
        <f>19+21+3+7+1+8</f>
        <v>59</v>
      </c>
      <c r="AO7" s="112">
        <f>22+25+2+9+8+1</f>
        <v>67</v>
      </c>
      <c r="AP7" s="112">
        <f>24+27+1+10+6+9</f>
        <v>77</v>
      </c>
      <c r="AQ7" s="112">
        <f>12+17+3+28+4+2</f>
        <v>66</v>
      </c>
      <c r="AR7" s="112">
        <f>39+8+12</f>
        <v>59</v>
      </c>
      <c r="AS7" s="123">
        <v>53</v>
      </c>
      <c r="AT7" s="124"/>
      <c r="AU7" s="115">
        <f>SUM(AI7:AT7)</f>
        <v>625</v>
      </c>
      <c r="AV7" s="116"/>
      <c r="AW7" s="117"/>
      <c r="AX7" s="118"/>
      <c r="AY7" s="84"/>
      <c r="AZ7" s="118"/>
    </row>
    <row r="8" spans="1:52" ht="105.75" x14ac:dyDescent="0.3">
      <c r="A8" s="137" t="s">
        <v>191</v>
      </c>
      <c r="B8" s="119">
        <v>9150</v>
      </c>
      <c r="C8" s="117">
        <v>11</v>
      </c>
      <c r="D8" s="117" t="s">
        <v>83</v>
      </c>
      <c r="E8" s="117">
        <v>47</v>
      </c>
      <c r="F8" s="117" t="s">
        <v>26</v>
      </c>
      <c r="G8" s="117">
        <v>252</v>
      </c>
      <c r="H8" s="117" t="s">
        <v>26</v>
      </c>
      <c r="I8" s="117">
        <v>378</v>
      </c>
      <c r="J8" s="120" t="s">
        <v>84</v>
      </c>
      <c r="K8" s="117">
        <v>1</v>
      </c>
      <c r="L8" s="121"/>
      <c r="M8" s="122"/>
      <c r="N8" s="121"/>
      <c r="O8" s="121"/>
      <c r="P8" s="117"/>
      <c r="Q8" s="117"/>
      <c r="R8" s="117"/>
      <c r="S8" s="117">
        <v>10391</v>
      </c>
      <c r="T8" s="121"/>
      <c r="U8" s="121"/>
      <c r="V8" s="121"/>
      <c r="W8" s="117"/>
      <c r="X8" s="112"/>
      <c r="Y8" s="112"/>
      <c r="Z8" s="112"/>
      <c r="AA8" s="112"/>
      <c r="AB8" s="112"/>
      <c r="AC8" s="112"/>
      <c r="AD8" s="112"/>
      <c r="AE8" s="112"/>
      <c r="AF8" s="112"/>
      <c r="AG8" s="112"/>
      <c r="AH8" s="112"/>
      <c r="AI8" s="112"/>
      <c r="AJ8" s="112"/>
      <c r="AK8" s="112"/>
      <c r="AL8" s="112"/>
      <c r="AM8" s="112"/>
      <c r="AN8" s="112"/>
      <c r="AO8" s="112"/>
      <c r="AP8" s="112"/>
      <c r="AQ8" s="112"/>
      <c r="AR8" s="123"/>
      <c r="AS8" s="123"/>
      <c r="AT8" s="124"/>
      <c r="AU8" s="125"/>
      <c r="AV8" s="116"/>
      <c r="AW8" s="117"/>
      <c r="AX8" s="118"/>
      <c r="AY8" s="84"/>
      <c r="AZ8" s="118"/>
    </row>
    <row r="9" spans="1:52" ht="105.75" x14ac:dyDescent="0.3">
      <c r="A9" s="137" t="s">
        <v>191</v>
      </c>
      <c r="B9" s="119">
        <v>9182</v>
      </c>
      <c r="C9" s="117">
        <v>11</v>
      </c>
      <c r="D9" s="117" t="s">
        <v>83</v>
      </c>
      <c r="E9" s="117">
        <v>47</v>
      </c>
      <c r="F9" s="117" t="s">
        <v>26</v>
      </c>
      <c r="G9" s="117">
        <v>252</v>
      </c>
      <c r="H9" s="117" t="s">
        <v>26</v>
      </c>
      <c r="I9" s="117">
        <v>378</v>
      </c>
      <c r="J9" s="120" t="s">
        <v>84</v>
      </c>
      <c r="K9" s="117">
        <v>1</v>
      </c>
      <c r="L9" s="121"/>
      <c r="M9" s="122"/>
      <c r="N9" s="121"/>
      <c r="O9" s="121"/>
      <c r="P9" s="117"/>
      <c r="Q9" s="117"/>
      <c r="R9" s="117"/>
      <c r="S9" s="117">
        <v>10546</v>
      </c>
      <c r="T9" s="121"/>
      <c r="U9" s="121"/>
      <c r="V9" s="121"/>
      <c r="W9" s="117"/>
      <c r="X9" s="126"/>
      <c r="Y9" s="112"/>
      <c r="Z9" s="112"/>
      <c r="AA9" s="112"/>
      <c r="AB9" s="112"/>
      <c r="AC9" s="112"/>
      <c r="AD9" s="112"/>
      <c r="AE9" s="112"/>
      <c r="AF9" s="112"/>
      <c r="AG9" s="112"/>
      <c r="AH9" s="112"/>
      <c r="AI9" s="112"/>
      <c r="AJ9" s="112"/>
      <c r="AK9" s="112"/>
      <c r="AL9" s="112"/>
      <c r="AM9" s="112"/>
      <c r="AN9" s="112"/>
      <c r="AO9" s="112"/>
      <c r="AP9" s="112"/>
      <c r="AQ9" s="112"/>
      <c r="AR9" s="123"/>
      <c r="AS9" s="123"/>
      <c r="AT9" s="124"/>
      <c r="AU9" s="125"/>
      <c r="AV9" s="116"/>
      <c r="AW9" s="117"/>
      <c r="AX9" s="118"/>
      <c r="AY9" s="84" t="s">
        <v>133</v>
      </c>
      <c r="AZ9" s="118"/>
    </row>
    <row r="10" spans="1:52" ht="135.75" x14ac:dyDescent="0.3">
      <c r="A10" s="137" t="s">
        <v>190</v>
      </c>
      <c r="B10" s="107">
        <v>9154</v>
      </c>
      <c r="C10" s="108">
        <v>11</v>
      </c>
      <c r="D10" s="108" t="s">
        <v>83</v>
      </c>
      <c r="E10" s="108">
        <v>47</v>
      </c>
      <c r="F10" s="108" t="s">
        <v>26</v>
      </c>
      <c r="G10" s="108">
        <v>252</v>
      </c>
      <c r="H10" s="108" t="s">
        <v>26</v>
      </c>
      <c r="I10" s="108">
        <v>378</v>
      </c>
      <c r="J10" s="109" t="s">
        <v>84</v>
      </c>
      <c r="K10" s="108">
        <v>3</v>
      </c>
      <c r="L10" s="109" t="s">
        <v>134</v>
      </c>
      <c r="M10" s="110" t="s">
        <v>107</v>
      </c>
      <c r="N10" s="109" t="s">
        <v>134</v>
      </c>
      <c r="O10" s="109" t="s">
        <v>135</v>
      </c>
      <c r="P10" s="108" t="s">
        <v>136</v>
      </c>
      <c r="Q10" s="108" t="s">
        <v>103</v>
      </c>
      <c r="R10" s="108" t="s">
        <v>91</v>
      </c>
      <c r="S10" s="108">
        <v>10404</v>
      </c>
      <c r="T10" s="109" t="s">
        <v>137</v>
      </c>
      <c r="U10" s="109" t="s">
        <v>138</v>
      </c>
      <c r="V10" s="109" t="s">
        <v>139</v>
      </c>
      <c r="W10" s="127" t="s">
        <v>33</v>
      </c>
      <c r="X10" s="111">
        <v>1100</v>
      </c>
      <c r="Y10" s="128">
        <v>0</v>
      </c>
      <c r="Z10" s="112" t="s">
        <v>96</v>
      </c>
      <c r="AA10" s="112" t="s">
        <v>97</v>
      </c>
      <c r="AB10" s="112" t="s">
        <v>98</v>
      </c>
      <c r="AC10" s="112">
        <v>0</v>
      </c>
      <c r="AD10" s="112">
        <v>60</v>
      </c>
      <c r="AE10" s="112">
        <v>60.01</v>
      </c>
      <c r="AF10" s="112">
        <v>80</v>
      </c>
      <c r="AG10" s="112">
        <v>80.010000000000005</v>
      </c>
      <c r="AH10" s="112">
        <v>130</v>
      </c>
      <c r="AI10" s="111">
        <f t="shared" ref="AI10:AT10" si="3">+AI11</f>
        <v>60</v>
      </c>
      <c r="AJ10" s="111">
        <f t="shared" si="3"/>
        <v>106</v>
      </c>
      <c r="AK10" s="111">
        <f t="shared" si="3"/>
        <v>103</v>
      </c>
      <c r="AL10" s="111">
        <f t="shared" si="3"/>
        <v>77</v>
      </c>
      <c r="AM10" s="111">
        <f t="shared" si="3"/>
        <v>89</v>
      </c>
      <c r="AN10" s="111">
        <f t="shared" si="3"/>
        <v>82</v>
      </c>
      <c r="AO10" s="111">
        <f t="shared" si="3"/>
        <v>65</v>
      </c>
      <c r="AP10" s="111">
        <f t="shared" si="3"/>
        <v>71</v>
      </c>
      <c r="AQ10" s="111">
        <f t="shared" si="3"/>
        <v>69</v>
      </c>
      <c r="AR10" s="113">
        <f t="shared" si="3"/>
        <v>71</v>
      </c>
      <c r="AS10" s="113">
        <f t="shared" si="3"/>
        <v>89</v>
      </c>
      <c r="AT10" s="114">
        <f t="shared" si="3"/>
        <v>79</v>
      </c>
      <c r="AU10" s="115">
        <f>SUM(AI10:AT10)</f>
        <v>961</v>
      </c>
      <c r="AV10" s="116"/>
      <c r="AW10" s="117"/>
      <c r="AX10" s="118" t="s">
        <v>140</v>
      </c>
      <c r="AY10" s="84">
        <f>SUM(AI10:AT10)</f>
        <v>961</v>
      </c>
      <c r="AZ10" s="118"/>
    </row>
    <row r="11" spans="1:52" ht="135.75" x14ac:dyDescent="0.3">
      <c r="A11" s="137" t="s">
        <v>190</v>
      </c>
      <c r="B11" s="119">
        <v>9200</v>
      </c>
      <c r="C11" s="117">
        <v>11</v>
      </c>
      <c r="D11" s="117" t="s">
        <v>83</v>
      </c>
      <c r="E11" s="117">
        <v>47</v>
      </c>
      <c r="F11" s="117" t="s">
        <v>26</v>
      </c>
      <c r="G11" s="117">
        <v>252</v>
      </c>
      <c r="H11" s="117" t="s">
        <v>26</v>
      </c>
      <c r="I11" s="117">
        <v>378</v>
      </c>
      <c r="J11" s="120" t="s">
        <v>84</v>
      </c>
      <c r="K11" s="117">
        <v>3</v>
      </c>
      <c r="L11" s="121" t="s">
        <v>134</v>
      </c>
      <c r="M11" s="122" t="s">
        <v>113</v>
      </c>
      <c r="N11" s="121" t="s">
        <v>141</v>
      </c>
      <c r="O11" s="121" t="s">
        <v>142</v>
      </c>
      <c r="P11" s="117" t="s">
        <v>143</v>
      </c>
      <c r="Q11" s="117" t="s">
        <v>117</v>
      </c>
      <c r="R11" s="117" t="s">
        <v>91</v>
      </c>
      <c r="S11" s="117">
        <v>10404</v>
      </c>
      <c r="T11" s="121" t="s">
        <v>137</v>
      </c>
      <c r="U11" s="121" t="s">
        <v>138</v>
      </c>
      <c r="V11" s="121" t="s">
        <v>139</v>
      </c>
      <c r="W11" s="117" t="s">
        <v>132</v>
      </c>
      <c r="X11" s="129">
        <v>1100</v>
      </c>
      <c r="Y11" s="112">
        <v>0</v>
      </c>
      <c r="Z11" s="112" t="s">
        <v>96</v>
      </c>
      <c r="AA11" s="112" t="s">
        <v>97</v>
      </c>
      <c r="AB11" s="112" t="s">
        <v>98</v>
      </c>
      <c r="AC11" s="112">
        <v>0</v>
      </c>
      <c r="AD11" s="112">
        <v>60</v>
      </c>
      <c r="AE11" s="112">
        <v>60.01</v>
      </c>
      <c r="AF11" s="112">
        <v>80</v>
      </c>
      <c r="AG11" s="112">
        <v>80.010000000000005</v>
      </c>
      <c r="AH11" s="112">
        <v>130</v>
      </c>
      <c r="AI11" s="130">
        <f>56+4</f>
        <v>60</v>
      </c>
      <c r="AJ11" s="130">
        <f>90+16</f>
        <v>106</v>
      </c>
      <c r="AK11" s="130">
        <f>93+10</f>
        <v>103</v>
      </c>
      <c r="AL11" s="130">
        <f>67+10</f>
        <v>77</v>
      </c>
      <c r="AM11" s="130">
        <f>81+5+3</f>
        <v>89</v>
      </c>
      <c r="AN11" s="130">
        <f>76+5+1</f>
        <v>82</v>
      </c>
      <c r="AO11" s="130">
        <f>60+4+1</f>
        <v>65</v>
      </c>
      <c r="AP11" s="130">
        <f>61+10</f>
        <v>71</v>
      </c>
      <c r="AQ11" s="130">
        <f>65+4</f>
        <v>69</v>
      </c>
      <c r="AR11" s="131">
        <f>55+16</f>
        <v>71</v>
      </c>
      <c r="AS11" s="131">
        <f>72+17</f>
        <v>89</v>
      </c>
      <c r="AT11" s="132">
        <f>67+8+1+3</f>
        <v>79</v>
      </c>
      <c r="AU11" s="115">
        <f t="shared" ref="AU11:AU17" si="4">SUM(AI11:AT11)</f>
        <v>961</v>
      </c>
      <c r="AV11" s="133"/>
      <c r="AW11" s="134"/>
      <c r="AX11" s="118"/>
      <c r="AY11" s="84" t="s">
        <v>144</v>
      </c>
      <c r="AZ11" s="118"/>
    </row>
    <row r="12" spans="1:52" ht="255.75" x14ac:dyDescent="0.3">
      <c r="A12" s="137" t="s">
        <v>190</v>
      </c>
      <c r="B12" s="107">
        <v>9159</v>
      </c>
      <c r="C12" s="108">
        <v>11</v>
      </c>
      <c r="D12" s="108" t="s">
        <v>83</v>
      </c>
      <c r="E12" s="108">
        <v>47</v>
      </c>
      <c r="F12" s="108" t="s">
        <v>26</v>
      </c>
      <c r="G12" s="108">
        <v>252</v>
      </c>
      <c r="H12" s="108" t="s">
        <v>26</v>
      </c>
      <c r="I12" s="108">
        <v>378</v>
      </c>
      <c r="J12" s="109" t="s">
        <v>84</v>
      </c>
      <c r="K12" s="108">
        <v>4</v>
      </c>
      <c r="L12" s="109" t="s">
        <v>145</v>
      </c>
      <c r="M12" s="110" t="s">
        <v>107</v>
      </c>
      <c r="N12" s="109" t="s">
        <v>145</v>
      </c>
      <c r="O12" s="109" t="s">
        <v>146</v>
      </c>
      <c r="P12" s="108" t="s">
        <v>147</v>
      </c>
      <c r="Q12" s="108" t="s">
        <v>148</v>
      </c>
      <c r="R12" s="108" t="s">
        <v>91</v>
      </c>
      <c r="S12" s="108">
        <v>10415</v>
      </c>
      <c r="T12" s="109" t="s">
        <v>149</v>
      </c>
      <c r="U12" s="109" t="s">
        <v>150</v>
      </c>
      <c r="V12" s="109" t="s">
        <v>151</v>
      </c>
      <c r="W12" s="108" t="s">
        <v>29</v>
      </c>
      <c r="X12" s="111">
        <v>250</v>
      </c>
      <c r="Y12" s="112">
        <v>0</v>
      </c>
      <c r="Z12" s="112" t="s">
        <v>96</v>
      </c>
      <c r="AA12" s="112" t="s">
        <v>97</v>
      </c>
      <c r="AB12" s="112" t="s">
        <v>98</v>
      </c>
      <c r="AC12" s="112">
        <v>0</v>
      </c>
      <c r="AD12" s="112">
        <v>60</v>
      </c>
      <c r="AE12" s="112">
        <v>60.01</v>
      </c>
      <c r="AF12" s="112">
        <v>80</v>
      </c>
      <c r="AG12" s="112">
        <v>80.010000000000005</v>
      </c>
      <c r="AH12" s="112">
        <v>130</v>
      </c>
      <c r="AI12" s="111">
        <f t="shared" ref="AI12:AT12" si="5">+AI13</f>
        <v>251</v>
      </c>
      <c r="AJ12" s="111">
        <f t="shared" si="5"/>
        <v>251</v>
      </c>
      <c r="AK12" s="111">
        <f t="shared" si="5"/>
        <v>256</v>
      </c>
      <c r="AL12" s="111">
        <f t="shared" si="5"/>
        <v>248</v>
      </c>
      <c r="AM12" s="111">
        <f t="shared" si="5"/>
        <v>254</v>
      </c>
      <c r="AN12" s="111">
        <f t="shared" si="5"/>
        <v>276</v>
      </c>
      <c r="AO12" s="111">
        <f t="shared" si="5"/>
        <v>251</v>
      </c>
      <c r="AP12" s="111">
        <f t="shared" si="5"/>
        <v>264</v>
      </c>
      <c r="AQ12" s="111">
        <f t="shared" si="5"/>
        <v>272</v>
      </c>
      <c r="AR12" s="113">
        <f t="shared" si="5"/>
        <v>263</v>
      </c>
      <c r="AS12" s="113">
        <f t="shared" si="5"/>
        <v>259</v>
      </c>
      <c r="AT12" s="114">
        <f t="shared" si="5"/>
        <v>263</v>
      </c>
      <c r="AU12" s="135">
        <f>+AU13</f>
        <v>259</v>
      </c>
      <c r="AV12" s="136" t="s">
        <v>152</v>
      </c>
      <c r="AW12" s="117"/>
      <c r="AX12" s="118" t="s">
        <v>153</v>
      </c>
      <c r="AY12" s="84">
        <f>SUM(AI12:AT12)/11</f>
        <v>282.54545454545456</v>
      </c>
      <c r="AZ12" s="118"/>
    </row>
    <row r="13" spans="1:52" ht="255.75" x14ac:dyDescent="0.3">
      <c r="A13" s="137" t="s">
        <v>190</v>
      </c>
      <c r="B13" s="119">
        <v>9208</v>
      </c>
      <c r="C13" s="117">
        <v>11</v>
      </c>
      <c r="D13" s="117" t="s">
        <v>83</v>
      </c>
      <c r="E13" s="117">
        <v>47</v>
      </c>
      <c r="F13" s="117" t="s">
        <v>26</v>
      </c>
      <c r="G13" s="117">
        <v>252</v>
      </c>
      <c r="H13" s="117" t="s">
        <v>26</v>
      </c>
      <c r="I13" s="117">
        <v>378</v>
      </c>
      <c r="J13" s="120" t="s">
        <v>84</v>
      </c>
      <c r="K13" s="117">
        <v>4</v>
      </c>
      <c r="L13" s="121" t="s">
        <v>145</v>
      </c>
      <c r="M13" s="122" t="s">
        <v>113</v>
      </c>
      <c r="N13" s="121" t="s">
        <v>154</v>
      </c>
      <c r="O13" s="121" t="s">
        <v>155</v>
      </c>
      <c r="P13" s="117" t="s">
        <v>156</v>
      </c>
      <c r="Q13" s="117" t="s">
        <v>117</v>
      </c>
      <c r="R13" s="117" t="s">
        <v>91</v>
      </c>
      <c r="S13" s="117">
        <v>10415</v>
      </c>
      <c r="T13" s="121" t="s">
        <v>149</v>
      </c>
      <c r="U13" s="121" t="s">
        <v>150</v>
      </c>
      <c r="V13" s="121" t="s">
        <v>151</v>
      </c>
      <c r="W13" s="117" t="s">
        <v>29</v>
      </c>
      <c r="X13" s="112">
        <v>250</v>
      </c>
      <c r="Y13" s="112">
        <v>0</v>
      </c>
      <c r="Z13" s="112" t="s">
        <v>96</v>
      </c>
      <c r="AA13" s="112" t="s">
        <v>97</v>
      </c>
      <c r="AB13" s="112" t="s">
        <v>98</v>
      </c>
      <c r="AC13" s="112">
        <v>0</v>
      </c>
      <c r="AD13" s="112">
        <v>60</v>
      </c>
      <c r="AE13" s="112">
        <v>60.01</v>
      </c>
      <c r="AF13" s="112">
        <v>80</v>
      </c>
      <c r="AG13" s="112">
        <v>80.010000000000005</v>
      </c>
      <c r="AH13" s="112">
        <v>130</v>
      </c>
      <c r="AI13" s="130">
        <v>251</v>
      </c>
      <c r="AJ13" s="130">
        <v>251</v>
      </c>
      <c r="AK13" s="130">
        <v>256</v>
      </c>
      <c r="AL13" s="130">
        <v>248</v>
      </c>
      <c r="AM13" s="130">
        <v>254</v>
      </c>
      <c r="AN13" s="130">
        <v>276</v>
      </c>
      <c r="AO13" s="130">
        <v>251</v>
      </c>
      <c r="AP13" s="130">
        <v>264</v>
      </c>
      <c r="AQ13" s="130">
        <v>272</v>
      </c>
      <c r="AR13" s="131">
        <v>263</v>
      </c>
      <c r="AS13" s="131">
        <v>259</v>
      </c>
      <c r="AT13" s="132">
        <v>263</v>
      </c>
      <c r="AU13" s="135">
        <f>SUM(AI13:AT13)/12</f>
        <v>259</v>
      </c>
      <c r="AV13" s="136" t="s">
        <v>152</v>
      </c>
      <c r="AW13" s="134"/>
      <c r="AX13" s="118"/>
      <c r="AY13" s="84" t="s">
        <v>144</v>
      </c>
      <c r="AZ13" s="118"/>
    </row>
    <row r="14" spans="1:52" ht="240.75" x14ac:dyDescent="0.3">
      <c r="A14" s="137" t="s">
        <v>190</v>
      </c>
      <c r="B14" s="107">
        <v>9162</v>
      </c>
      <c r="C14" s="108">
        <v>11</v>
      </c>
      <c r="D14" s="108" t="s">
        <v>83</v>
      </c>
      <c r="E14" s="108">
        <v>47</v>
      </c>
      <c r="F14" s="108" t="s">
        <v>26</v>
      </c>
      <c r="G14" s="108">
        <v>252</v>
      </c>
      <c r="H14" s="108" t="s">
        <v>26</v>
      </c>
      <c r="I14" s="108">
        <v>378</v>
      </c>
      <c r="J14" s="109" t="s">
        <v>84</v>
      </c>
      <c r="K14" s="108">
        <v>5</v>
      </c>
      <c r="L14" s="109" t="s">
        <v>157</v>
      </c>
      <c r="M14" s="110" t="s">
        <v>107</v>
      </c>
      <c r="N14" s="109" t="s">
        <v>158</v>
      </c>
      <c r="O14" s="109" t="s">
        <v>159</v>
      </c>
      <c r="P14" s="108" t="s">
        <v>160</v>
      </c>
      <c r="Q14" s="108" t="s">
        <v>148</v>
      </c>
      <c r="R14" s="108" t="s">
        <v>91</v>
      </c>
      <c r="S14" s="108">
        <v>10423</v>
      </c>
      <c r="T14" s="109" t="s">
        <v>161</v>
      </c>
      <c r="U14" s="109" t="s">
        <v>162</v>
      </c>
      <c r="V14" s="109" t="s">
        <v>163</v>
      </c>
      <c r="W14" s="108" t="s">
        <v>29</v>
      </c>
      <c r="X14" s="111">
        <v>55</v>
      </c>
      <c r="Y14" s="112">
        <v>0</v>
      </c>
      <c r="Z14" s="112" t="s">
        <v>96</v>
      </c>
      <c r="AA14" s="112" t="s">
        <v>97</v>
      </c>
      <c r="AB14" s="112" t="s">
        <v>98</v>
      </c>
      <c r="AC14" s="112">
        <v>0</v>
      </c>
      <c r="AD14" s="112">
        <v>60</v>
      </c>
      <c r="AE14" s="112">
        <v>60.01</v>
      </c>
      <c r="AF14" s="112">
        <v>80</v>
      </c>
      <c r="AG14" s="112">
        <v>80.010000000000005</v>
      </c>
      <c r="AH14" s="112">
        <v>130</v>
      </c>
      <c r="AI14" s="111">
        <f>+AI15</f>
        <v>61</v>
      </c>
      <c r="AJ14" s="111">
        <f t="shared" ref="AJ14:AT14" si="6">+AJ15</f>
        <v>57</v>
      </c>
      <c r="AK14" s="111">
        <f t="shared" si="6"/>
        <v>55</v>
      </c>
      <c r="AL14" s="111">
        <f t="shared" si="6"/>
        <v>54</v>
      </c>
      <c r="AM14" s="111">
        <f t="shared" si="6"/>
        <v>53</v>
      </c>
      <c r="AN14" s="111">
        <f t="shared" si="6"/>
        <v>52</v>
      </c>
      <c r="AO14" s="111">
        <f t="shared" si="6"/>
        <v>51</v>
      </c>
      <c r="AP14" s="111">
        <f t="shared" si="6"/>
        <v>51</v>
      </c>
      <c r="AQ14" s="111">
        <f t="shared" si="6"/>
        <v>49</v>
      </c>
      <c r="AR14" s="113">
        <f t="shared" si="6"/>
        <v>48</v>
      </c>
      <c r="AS14" s="113">
        <f t="shared" si="6"/>
        <v>49</v>
      </c>
      <c r="AT14" s="114">
        <f t="shared" si="6"/>
        <v>49</v>
      </c>
      <c r="AU14" s="135">
        <f>+AU15</f>
        <v>52.416666666666664</v>
      </c>
      <c r="AV14" s="136" t="s">
        <v>164</v>
      </c>
      <c r="AW14" s="117"/>
      <c r="AX14" s="118" t="s">
        <v>165</v>
      </c>
      <c r="AY14" s="84">
        <f>SUM(AI14:AT14)/11</f>
        <v>57.18181818181818</v>
      </c>
      <c r="AZ14" s="118"/>
    </row>
    <row r="15" spans="1:52" ht="255.75" x14ac:dyDescent="0.3">
      <c r="A15" s="137" t="s">
        <v>190</v>
      </c>
      <c r="B15" s="119">
        <v>9213</v>
      </c>
      <c r="C15" s="117">
        <v>11</v>
      </c>
      <c r="D15" s="117" t="s">
        <v>83</v>
      </c>
      <c r="E15" s="117">
        <v>47</v>
      </c>
      <c r="F15" s="117" t="s">
        <v>26</v>
      </c>
      <c r="G15" s="117">
        <v>252</v>
      </c>
      <c r="H15" s="117" t="s">
        <v>26</v>
      </c>
      <c r="I15" s="117">
        <v>378</v>
      </c>
      <c r="J15" s="120" t="s">
        <v>84</v>
      </c>
      <c r="K15" s="117">
        <v>5</v>
      </c>
      <c r="L15" s="121" t="s">
        <v>157</v>
      </c>
      <c r="M15" s="122" t="s">
        <v>113</v>
      </c>
      <c r="N15" s="121" t="s">
        <v>166</v>
      </c>
      <c r="O15" s="121" t="s">
        <v>167</v>
      </c>
      <c r="P15" s="117" t="s">
        <v>168</v>
      </c>
      <c r="Q15" s="117" t="s">
        <v>117</v>
      </c>
      <c r="R15" s="117" t="s">
        <v>91</v>
      </c>
      <c r="S15" s="117">
        <v>10423</v>
      </c>
      <c r="T15" s="121" t="s">
        <v>161</v>
      </c>
      <c r="U15" s="121" t="s">
        <v>162</v>
      </c>
      <c r="V15" s="121" t="s">
        <v>163</v>
      </c>
      <c r="W15" s="117" t="s">
        <v>29</v>
      </c>
      <c r="X15" s="112">
        <v>55</v>
      </c>
      <c r="Y15" s="112">
        <v>0</v>
      </c>
      <c r="Z15" s="112" t="s">
        <v>96</v>
      </c>
      <c r="AA15" s="112" t="s">
        <v>97</v>
      </c>
      <c r="AB15" s="112" t="s">
        <v>98</v>
      </c>
      <c r="AC15" s="112">
        <v>0</v>
      </c>
      <c r="AD15" s="112">
        <v>60</v>
      </c>
      <c r="AE15" s="112">
        <v>60.01</v>
      </c>
      <c r="AF15" s="112">
        <v>80</v>
      </c>
      <c r="AG15" s="112">
        <v>80.010000000000005</v>
      </c>
      <c r="AH15" s="112">
        <v>130</v>
      </c>
      <c r="AI15" s="130">
        <v>61</v>
      </c>
      <c r="AJ15" s="130">
        <v>57</v>
      </c>
      <c r="AK15" s="130">
        <v>55</v>
      </c>
      <c r="AL15" s="130">
        <f>54</f>
        <v>54</v>
      </c>
      <c r="AM15" s="130">
        <f>53</f>
        <v>53</v>
      </c>
      <c r="AN15" s="130">
        <f>52</f>
        <v>52</v>
      </c>
      <c r="AO15" s="130">
        <v>51</v>
      </c>
      <c r="AP15" s="130">
        <v>51</v>
      </c>
      <c r="AQ15" s="130">
        <v>49</v>
      </c>
      <c r="AR15" s="131">
        <v>48</v>
      </c>
      <c r="AS15" s="131">
        <v>49</v>
      </c>
      <c r="AT15" s="132">
        <v>49</v>
      </c>
      <c r="AU15" s="135">
        <f>SUM(AI15:AT15)/12</f>
        <v>52.416666666666664</v>
      </c>
      <c r="AV15" s="136" t="s">
        <v>164</v>
      </c>
      <c r="AW15" s="134"/>
      <c r="AX15" s="118"/>
      <c r="AY15" s="84" t="s">
        <v>133</v>
      </c>
      <c r="AZ15" s="118"/>
    </row>
    <row r="16" spans="1:52" ht="135.75" x14ac:dyDescent="0.3">
      <c r="A16" s="137" t="s">
        <v>190</v>
      </c>
      <c r="B16" s="107">
        <v>9164</v>
      </c>
      <c r="C16" s="108">
        <v>11</v>
      </c>
      <c r="D16" s="108" t="s">
        <v>83</v>
      </c>
      <c r="E16" s="108">
        <v>47</v>
      </c>
      <c r="F16" s="108" t="s">
        <v>26</v>
      </c>
      <c r="G16" s="108">
        <v>252</v>
      </c>
      <c r="H16" s="108" t="s">
        <v>26</v>
      </c>
      <c r="I16" s="108">
        <v>378</v>
      </c>
      <c r="J16" s="109" t="s">
        <v>84</v>
      </c>
      <c r="K16" s="108">
        <v>6</v>
      </c>
      <c r="L16" s="109" t="s">
        <v>169</v>
      </c>
      <c r="M16" s="110" t="s">
        <v>107</v>
      </c>
      <c r="N16" s="109" t="s">
        <v>170</v>
      </c>
      <c r="O16" s="109" t="s">
        <v>159</v>
      </c>
      <c r="P16" s="108" t="s">
        <v>171</v>
      </c>
      <c r="Q16" s="108" t="s">
        <v>148</v>
      </c>
      <c r="R16" s="108" t="s">
        <v>91</v>
      </c>
      <c r="S16" s="108">
        <v>10430</v>
      </c>
      <c r="T16" s="109" t="s">
        <v>172</v>
      </c>
      <c r="U16" s="109" t="s">
        <v>173</v>
      </c>
      <c r="V16" s="109" t="s">
        <v>174</v>
      </c>
      <c r="W16" s="108" t="s">
        <v>175</v>
      </c>
      <c r="X16" s="111">
        <v>14016</v>
      </c>
      <c r="Y16" s="112">
        <v>0</v>
      </c>
      <c r="Z16" s="112" t="s">
        <v>96</v>
      </c>
      <c r="AA16" s="112" t="s">
        <v>97</v>
      </c>
      <c r="AB16" s="112" t="s">
        <v>98</v>
      </c>
      <c r="AC16" s="112">
        <v>0</v>
      </c>
      <c r="AD16" s="112">
        <v>60</v>
      </c>
      <c r="AE16" s="112">
        <v>60.01</v>
      </c>
      <c r="AF16" s="112">
        <v>80</v>
      </c>
      <c r="AG16" s="112">
        <v>80.010000000000005</v>
      </c>
      <c r="AH16" s="112">
        <v>130</v>
      </c>
      <c r="AI16" s="111">
        <f>+AI17</f>
        <v>1158</v>
      </c>
      <c r="AJ16" s="111">
        <f t="shared" ref="AJ16:AT16" si="7">+AJ17</f>
        <v>1296</v>
      </c>
      <c r="AK16" s="111">
        <f t="shared" si="7"/>
        <v>1352</v>
      </c>
      <c r="AL16" s="111">
        <f t="shared" si="7"/>
        <v>1188</v>
      </c>
      <c r="AM16" s="111">
        <f t="shared" si="7"/>
        <v>1264</v>
      </c>
      <c r="AN16" s="111">
        <f t="shared" si="7"/>
        <v>1192</v>
      </c>
      <c r="AO16" s="111">
        <f t="shared" si="7"/>
        <v>1148</v>
      </c>
      <c r="AP16" s="111">
        <f t="shared" si="7"/>
        <v>1192</v>
      </c>
      <c r="AQ16" s="111">
        <f t="shared" si="7"/>
        <v>1192</v>
      </c>
      <c r="AR16" s="113">
        <f t="shared" si="7"/>
        <v>1048</v>
      </c>
      <c r="AS16" s="113">
        <f t="shared" si="7"/>
        <v>1328</v>
      </c>
      <c r="AT16" s="114">
        <f t="shared" si="7"/>
        <v>624</v>
      </c>
      <c r="AU16" s="115">
        <f t="shared" si="4"/>
        <v>13982</v>
      </c>
      <c r="AV16" s="116"/>
      <c r="AW16" s="117"/>
      <c r="AX16" s="118" t="s">
        <v>176</v>
      </c>
      <c r="AY16" s="84">
        <f>SUM(AI16:AT16)</f>
        <v>13982</v>
      </c>
      <c r="AZ16" s="118"/>
    </row>
    <row r="17" spans="1:52" ht="150.75" x14ac:dyDescent="0.3">
      <c r="A17" s="137" t="s">
        <v>190</v>
      </c>
      <c r="B17" s="119">
        <v>9218</v>
      </c>
      <c r="C17" s="117">
        <v>11</v>
      </c>
      <c r="D17" s="117" t="s">
        <v>83</v>
      </c>
      <c r="E17" s="117">
        <v>47</v>
      </c>
      <c r="F17" s="117" t="s">
        <v>26</v>
      </c>
      <c r="G17" s="117">
        <v>252</v>
      </c>
      <c r="H17" s="117" t="s">
        <v>26</v>
      </c>
      <c r="I17" s="117">
        <v>378</v>
      </c>
      <c r="J17" s="120" t="s">
        <v>84</v>
      </c>
      <c r="K17" s="117">
        <v>6</v>
      </c>
      <c r="L17" s="121" t="s">
        <v>169</v>
      </c>
      <c r="M17" s="122" t="s">
        <v>113</v>
      </c>
      <c r="N17" s="121" t="s">
        <v>177</v>
      </c>
      <c r="O17" s="121" t="s">
        <v>167</v>
      </c>
      <c r="P17" s="117" t="s">
        <v>168</v>
      </c>
      <c r="Q17" s="117" t="s">
        <v>117</v>
      </c>
      <c r="R17" s="117" t="s">
        <v>91</v>
      </c>
      <c r="S17" s="117">
        <v>10430</v>
      </c>
      <c r="T17" s="121" t="s">
        <v>172</v>
      </c>
      <c r="U17" s="121" t="s">
        <v>173</v>
      </c>
      <c r="V17" s="121" t="s">
        <v>174</v>
      </c>
      <c r="W17" s="117" t="s">
        <v>175</v>
      </c>
      <c r="X17" s="112">
        <v>14016</v>
      </c>
      <c r="Y17" s="112">
        <v>0</v>
      </c>
      <c r="Z17" s="112" t="s">
        <v>96</v>
      </c>
      <c r="AA17" s="112" t="s">
        <v>97</v>
      </c>
      <c r="AB17" s="112" t="s">
        <v>98</v>
      </c>
      <c r="AC17" s="112">
        <v>0</v>
      </c>
      <c r="AD17" s="112">
        <v>60</v>
      </c>
      <c r="AE17" s="112">
        <v>60.01</v>
      </c>
      <c r="AF17" s="112">
        <v>80</v>
      </c>
      <c r="AG17" s="112">
        <v>80.010000000000005</v>
      </c>
      <c r="AH17" s="112">
        <v>130</v>
      </c>
      <c r="AI17" s="130">
        <v>1158</v>
      </c>
      <c r="AJ17" s="130">
        <v>1296</v>
      </c>
      <c r="AK17" s="130">
        <v>1352</v>
      </c>
      <c r="AL17" s="130">
        <v>1188</v>
      </c>
      <c r="AM17" s="130">
        <v>1264</v>
      </c>
      <c r="AN17" s="130">
        <v>1192</v>
      </c>
      <c r="AO17" s="130">
        <v>1148</v>
      </c>
      <c r="AP17" s="130">
        <v>1192</v>
      </c>
      <c r="AQ17" s="130">
        <v>1192</v>
      </c>
      <c r="AR17" s="131">
        <v>1048</v>
      </c>
      <c r="AS17" s="131">
        <v>1328</v>
      </c>
      <c r="AT17" s="132">
        <v>624</v>
      </c>
      <c r="AU17" s="115">
        <f t="shared" si="4"/>
        <v>13982</v>
      </c>
      <c r="AV17" s="133"/>
      <c r="AW17" s="134"/>
      <c r="AX17" s="118"/>
      <c r="AY17" s="84" t="s">
        <v>144</v>
      </c>
      <c r="AZ17" s="118"/>
    </row>
    <row r="18" spans="1:52" ht="195.75" x14ac:dyDescent="0.3">
      <c r="A18" s="137" t="s">
        <v>190</v>
      </c>
      <c r="B18" s="107">
        <v>9205</v>
      </c>
      <c r="C18" s="108">
        <v>11</v>
      </c>
      <c r="D18" s="108" t="s">
        <v>83</v>
      </c>
      <c r="E18" s="108">
        <v>47</v>
      </c>
      <c r="F18" s="108" t="s">
        <v>26</v>
      </c>
      <c r="G18" s="108">
        <v>252</v>
      </c>
      <c r="H18" s="108" t="s">
        <v>26</v>
      </c>
      <c r="I18" s="108">
        <v>378</v>
      </c>
      <c r="J18" s="109" t="s">
        <v>84</v>
      </c>
      <c r="K18" s="108">
        <v>7</v>
      </c>
      <c r="L18" s="109"/>
      <c r="M18" s="110" t="s">
        <v>107</v>
      </c>
      <c r="N18" s="109" t="s">
        <v>178</v>
      </c>
      <c r="O18" s="109" t="s">
        <v>179</v>
      </c>
      <c r="P18" s="108" t="s">
        <v>180</v>
      </c>
      <c r="Q18" s="108" t="s">
        <v>181</v>
      </c>
      <c r="R18" s="108" t="s">
        <v>91</v>
      </c>
      <c r="S18" s="108">
        <v>10391</v>
      </c>
      <c r="T18" s="109" t="s">
        <v>182</v>
      </c>
      <c r="U18" s="109" t="s">
        <v>183</v>
      </c>
      <c r="V18" s="109" t="s">
        <v>184</v>
      </c>
      <c r="W18" s="108" t="s">
        <v>29</v>
      </c>
      <c r="X18" s="111">
        <v>705</v>
      </c>
      <c r="Y18" s="112">
        <v>0</v>
      </c>
      <c r="Z18" s="112" t="s">
        <v>96</v>
      </c>
      <c r="AA18" s="112" t="s">
        <v>97</v>
      </c>
      <c r="AB18" s="112" t="s">
        <v>98</v>
      </c>
      <c r="AC18" s="112">
        <v>0</v>
      </c>
      <c r="AD18" s="112">
        <v>60</v>
      </c>
      <c r="AE18" s="112">
        <v>60.01</v>
      </c>
      <c r="AF18" s="112">
        <v>80</v>
      </c>
      <c r="AG18" s="112">
        <v>80.010000000000005</v>
      </c>
      <c r="AH18" s="112">
        <v>130</v>
      </c>
      <c r="AI18" s="111">
        <f t="shared" ref="AI18:AT18" si="8">+AI19</f>
        <v>571</v>
      </c>
      <c r="AJ18" s="111">
        <f t="shared" si="8"/>
        <v>546</v>
      </c>
      <c r="AK18" s="111">
        <f t="shared" si="8"/>
        <v>523</v>
      </c>
      <c r="AL18" s="111">
        <f t="shared" si="8"/>
        <v>471</v>
      </c>
      <c r="AM18" s="111">
        <f t="shared" si="8"/>
        <v>471</v>
      </c>
      <c r="AN18" s="111">
        <f t="shared" si="8"/>
        <v>441</v>
      </c>
      <c r="AO18" s="111">
        <f t="shared" si="8"/>
        <v>412</v>
      </c>
      <c r="AP18" s="111">
        <f t="shared" si="8"/>
        <v>289</v>
      </c>
      <c r="AQ18" s="111">
        <f t="shared" si="8"/>
        <v>711</v>
      </c>
      <c r="AR18" s="113">
        <f t="shared" si="8"/>
        <v>688</v>
      </c>
      <c r="AS18" s="113">
        <f t="shared" si="8"/>
        <v>662</v>
      </c>
      <c r="AT18" s="114">
        <f t="shared" si="8"/>
        <v>635</v>
      </c>
      <c r="AU18" s="115">
        <f>+AU19</f>
        <v>535</v>
      </c>
      <c r="AV18" s="136" t="s">
        <v>185</v>
      </c>
      <c r="AW18" s="137"/>
      <c r="AX18" s="118" t="s">
        <v>186</v>
      </c>
      <c r="AY18" s="84">
        <f>SUM(AI18:AT18)/11</f>
        <v>583.63636363636363</v>
      </c>
      <c r="AZ18" s="118"/>
    </row>
    <row r="19" spans="1:52" ht="196.5" thickBot="1" x14ac:dyDescent="0.35">
      <c r="A19" s="137" t="s">
        <v>190</v>
      </c>
      <c r="B19" s="138">
        <v>9205</v>
      </c>
      <c r="C19" s="139">
        <v>11</v>
      </c>
      <c r="D19" s="139" t="s">
        <v>83</v>
      </c>
      <c r="E19" s="139">
        <v>47</v>
      </c>
      <c r="F19" s="139" t="s">
        <v>26</v>
      </c>
      <c r="G19" s="139">
        <v>252</v>
      </c>
      <c r="H19" s="139" t="s">
        <v>26</v>
      </c>
      <c r="I19" s="139">
        <v>378</v>
      </c>
      <c r="J19" s="140" t="s">
        <v>84</v>
      </c>
      <c r="K19" s="139">
        <v>7</v>
      </c>
      <c r="L19" s="141" t="s">
        <v>134</v>
      </c>
      <c r="M19" s="142" t="s">
        <v>113</v>
      </c>
      <c r="N19" s="141" t="s">
        <v>187</v>
      </c>
      <c r="O19" s="141" t="s">
        <v>188</v>
      </c>
      <c r="P19" s="139" t="s">
        <v>189</v>
      </c>
      <c r="Q19" s="139" t="s">
        <v>181</v>
      </c>
      <c r="R19" s="139" t="s">
        <v>91</v>
      </c>
      <c r="S19" s="139">
        <v>10546</v>
      </c>
      <c r="T19" s="141" t="s">
        <v>182</v>
      </c>
      <c r="U19" s="141" t="s">
        <v>183</v>
      </c>
      <c r="V19" s="141" t="s">
        <v>184</v>
      </c>
      <c r="W19" s="139" t="s">
        <v>29</v>
      </c>
      <c r="X19" s="143">
        <v>705</v>
      </c>
      <c r="Y19" s="143">
        <v>0</v>
      </c>
      <c r="Z19" s="143" t="s">
        <v>96</v>
      </c>
      <c r="AA19" s="143" t="s">
        <v>97</v>
      </c>
      <c r="AB19" s="143" t="s">
        <v>98</v>
      </c>
      <c r="AC19" s="143">
        <v>0</v>
      </c>
      <c r="AD19" s="143">
        <v>60</v>
      </c>
      <c r="AE19" s="143">
        <v>60.01</v>
      </c>
      <c r="AF19" s="143">
        <v>80</v>
      </c>
      <c r="AG19" s="143">
        <v>80.010000000000005</v>
      </c>
      <c r="AH19" s="143">
        <v>130</v>
      </c>
      <c r="AI19" s="144">
        <v>571</v>
      </c>
      <c r="AJ19" s="144">
        <v>546</v>
      </c>
      <c r="AK19" s="144">
        <v>523</v>
      </c>
      <c r="AL19" s="144">
        <v>471</v>
      </c>
      <c r="AM19" s="144">
        <v>471</v>
      </c>
      <c r="AN19" s="144">
        <v>441</v>
      </c>
      <c r="AO19" s="144">
        <v>412</v>
      </c>
      <c r="AP19" s="144">
        <v>289</v>
      </c>
      <c r="AQ19" s="144">
        <v>711</v>
      </c>
      <c r="AR19" s="145">
        <v>688</v>
      </c>
      <c r="AS19" s="145">
        <v>662</v>
      </c>
      <c r="AT19" s="146">
        <v>635</v>
      </c>
      <c r="AU19" s="147">
        <f>SUM(AI19:AT19)/12</f>
        <v>535</v>
      </c>
      <c r="AV19" s="136" t="s">
        <v>185</v>
      </c>
      <c r="AW19" s="134"/>
      <c r="AX19" s="118"/>
      <c r="AY19" s="84"/>
      <c r="AZ19" s="118"/>
    </row>
    <row r="20" spans="1:52" ht="19.5" x14ac:dyDescent="0.3">
      <c r="A20" s="118"/>
      <c r="B20" s="148"/>
      <c r="C20" s="118"/>
      <c r="D20" s="118"/>
      <c r="E20" s="118"/>
      <c r="F20" s="118"/>
      <c r="G20" s="118"/>
      <c r="H20" s="118"/>
      <c r="I20" s="118"/>
      <c r="J20" s="149"/>
      <c r="K20" s="118"/>
      <c r="L20" s="150"/>
      <c r="M20" s="151"/>
      <c r="N20" s="150"/>
      <c r="O20" s="150"/>
      <c r="P20" s="118"/>
      <c r="Q20" s="118"/>
      <c r="R20" s="118"/>
      <c r="S20" s="118"/>
      <c r="T20" s="150"/>
      <c r="U20" s="150"/>
      <c r="V20" s="150"/>
      <c r="W20" s="118"/>
      <c r="X20" s="118"/>
      <c r="Y20" s="118"/>
      <c r="Z20" s="118"/>
      <c r="AA20" s="118"/>
      <c r="AB20" s="118"/>
      <c r="AC20" s="118"/>
      <c r="AD20" s="118"/>
      <c r="AE20" s="118"/>
      <c r="AF20" s="118"/>
      <c r="AG20" s="118"/>
      <c r="AH20" s="152"/>
      <c r="AI20" s="152"/>
      <c r="AJ20" s="152"/>
      <c r="AK20" s="152"/>
      <c r="AL20" s="152"/>
      <c r="AM20" s="152"/>
      <c r="AN20" s="152"/>
      <c r="AO20" s="152"/>
      <c r="AP20" s="152"/>
      <c r="AQ20" s="152"/>
      <c r="AR20" s="152"/>
      <c r="AS20" s="152"/>
      <c r="AT20" s="152"/>
      <c r="AU20" s="152"/>
      <c r="AV20" s="152"/>
      <c r="AW20" s="152"/>
      <c r="AX20" s="118"/>
      <c r="AY20" s="84"/>
      <c r="AZ20" s="118"/>
    </row>
    <row r="21" spans="1:52" ht="19.5" x14ac:dyDescent="0.3">
      <c r="A21" s="118"/>
      <c r="B21" s="148"/>
      <c r="C21" s="118"/>
      <c r="D21" s="118"/>
      <c r="E21" s="118"/>
      <c r="F21" s="118"/>
      <c r="G21" s="118"/>
      <c r="H21" s="118"/>
      <c r="I21" s="118"/>
      <c r="J21" s="149"/>
      <c r="K21" s="118"/>
      <c r="L21" s="150"/>
      <c r="M21" s="151"/>
      <c r="N21" s="150"/>
      <c r="O21" s="150"/>
      <c r="P21" s="118"/>
      <c r="Q21" s="118"/>
      <c r="R21" s="118"/>
      <c r="S21" s="118"/>
      <c r="T21" s="150"/>
      <c r="U21" s="150"/>
      <c r="V21" s="150"/>
      <c r="W21" s="118"/>
      <c r="X21" s="118"/>
      <c r="Y21" s="118"/>
      <c r="Z21" s="118"/>
      <c r="AA21" s="118"/>
      <c r="AB21" s="118"/>
      <c r="AC21" s="118"/>
      <c r="AD21" s="118"/>
      <c r="AE21" s="118"/>
      <c r="AF21" s="118"/>
      <c r="AG21" s="118"/>
      <c r="AH21" s="152"/>
      <c r="AI21" s="152"/>
      <c r="AJ21" s="152"/>
      <c r="AK21" s="152"/>
      <c r="AL21" s="152"/>
      <c r="AM21" s="152"/>
      <c r="AN21" s="152"/>
      <c r="AO21" s="152"/>
      <c r="AP21" s="152"/>
      <c r="AQ21" s="152"/>
      <c r="AR21" s="152"/>
      <c r="AS21" s="152"/>
      <c r="AT21" s="152"/>
      <c r="AU21" s="152"/>
      <c r="AV21" s="152"/>
      <c r="AW21" s="152"/>
      <c r="AX21" s="118"/>
      <c r="AY21" s="84"/>
      <c r="AZ21" s="118"/>
    </row>
    <row r="22" spans="1:52" ht="19.5" x14ac:dyDescent="0.3">
      <c r="A22" s="154"/>
      <c r="B22" s="153"/>
      <c r="C22" s="154"/>
      <c r="D22" s="154"/>
      <c r="E22" s="154"/>
      <c r="F22" s="154"/>
      <c r="G22" s="154"/>
      <c r="H22" s="154"/>
      <c r="I22" s="154"/>
      <c r="J22" s="155"/>
      <c r="K22" s="154"/>
      <c r="L22" s="156"/>
      <c r="M22" s="157"/>
      <c r="N22" s="156"/>
      <c r="O22" s="156"/>
      <c r="P22" s="154"/>
      <c r="Q22" s="154"/>
      <c r="R22" s="154"/>
      <c r="S22" s="154"/>
      <c r="T22" s="156"/>
      <c r="U22" s="156"/>
      <c r="V22" s="156"/>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84"/>
      <c r="AZ22" s="154"/>
    </row>
    <row r="23" spans="1:52" ht="19.5" x14ac:dyDescent="0.3">
      <c r="A23" s="154"/>
      <c r="B23" s="153"/>
      <c r="C23" s="154"/>
      <c r="D23" s="154"/>
      <c r="E23" s="154"/>
      <c r="F23" s="154"/>
      <c r="G23" s="154"/>
      <c r="H23" s="154"/>
      <c r="I23" s="154"/>
      <c r="J23" s="155"/>
      <c r="K23" s="154"/>
      <c r="L23" s="156"/>
      <c r="M23" s="157"/>
      <c r="N23" s="156"/>
      <c r="O23" s="156"/>
      <c r="P23" s="154"/>
      <c r="Q23" s="154"/>
      <c r="R23" s="154"/>
      <c r="S23" s="154"/>
      <c r="T23" s="156"/>
      <c r="U23" s="156"/>
      <c r="V23" s="156"/>
      <c r="W23" s="154"/>
      <c r="X23" s="154"/>
      <c r="Y23" s="154"/>
      <c r="Z23" s="154"/>
      <c r="AA23" s="154"/>
      <c r="AB23" s="154"/>
      <c r="AC23" s="154"/>
      <c r="AD23" s="154"/>
      <c r="AE23" s="154"/>
      <c r="AF23" s="154"/>
      <c r="AG23" s="154"/>
      <c r="AH23" s="154"/>
      <c r="AI23" s="154"/>
      <c r="AJ23" s="154"/>
      <c r="AK23" s="154"/>
      <c r="AL23" s="154"/>
      <c r="AM23" s="154"/>
      <c r="AN23" s="154"/>
      <c r="AO23" s="154"/>
      <c r="AP23" s="154"/>
      <c r="AQ23" s="154"/>
      <c r="AR23" s="154"/>
      <c r="AS23" s="154"/>
      <c r="AT23" s="154"/>
      <c r="AU23" s="154"/>
      <c r="AV23" s="154"/>
      <c r="AW23" s="154"/>
      <c r="AX23" s="154"/>
      <c r="AY23" s="84"/>
      <c r="AZ23" s="154"/>
    </row>
    <row r="24" spans="1:52" ht="19.5" x14ac:dyDescent="0.3">
      <c r="A24" s="154"/>
      <c r="B24" s="153"/>
      <c r="C24" s="154"/>
      <c r="D24" s="154"/>
      <c r="E24" s="154"/>
      <c r="F24" s="154"/>
      <c r="G24" s="154"/>
      <c r="H24" s="154"/>
      <c r="I24" s="154"/>
      <c r="J24" s="155"/>
      <c r="K24" s="154"/>
      <c r="L24" s="156"/>
      <c r="M24" s="157"/>
      <c r="N24" s="156"/>
      <c r="O24" s="156"/>
      <c r="P24" s="154"/>
      <c r="Q24" s="154"/>
      <c r="R24" s="154"/>
      <c r="S24" s="154"/>
      <c r="T24" s="156"/>
      <c r="U24" s="156"/>
      <c r="V24" s="156"/>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84"/>
      <c r="AZ24" s="154"/>
    </row>
    <row r="25" spans="1:52" ht="19.5" x14ac:dyDescent="0.3">
      <c r="A25" s="154"/>
      <c r="B25" s="153"/>
      <c r="C25" s="154"/>
      <c r="D25" s="154"/>
      <c r="E25" s="154"/>
      <c r="F25" s="154"/>
      <c r="G25" s="154"/>
      <c r="H25" s="154"/>
      <c r="I25" s="154"/>
      <c r="J25" s="155"/>
      <c r="K25" s="154"/>
      <c r="L25" s="156"/>
      <c r="M25" s="157"/>
      <c r="N25" s="156"/>
      <c r="O25" s="156"/>
      <c r="P25" s="154"/>
      <c r="Q25" s="154"/>
      <c r="R25" s="154"/>
      <c r="S25" s="154"/>
      <c r="T25" s="156"/>
      <c r="U25" s="156"/>
      <c r="V25" s="156"/>
      <c r="W25" s="154"/>
      <c r="X25" s="154"/>
      <c r="Y25" s="154"/>
      <c r="Z25" s="154"/>
      <c r="AA25" s="154"/>
      <c r="AB25" s="154"/>
      <c r="AC25" s="154"/>
      <c r="AD25" s="154"/>
      <c r="AE25" s="154"/>
      <c r="AF25" s="154"/>
      <c r="AG25" s="154"/>
      <c r="AH25" s="154"/>
      <c r="AI25" s="154"/>
      <c r="AJ25" s="154"/>
      <c r="AK25" s="154"/>
      <c r="AL25" s="154"/>
      <c r="AM25" s="154"/>
      <c r="AN25" s="154"/>
      <c r="AO25" s="154"/>
      <c r="AP25" s="154"/>
      <c r="AQ25" s="154"/>
      <c r="AR25" s="154"/>
      <c r="AS25" s="154"/>
      <c r="AT25" s="154"/>
      <c r="AU25" s="154"/>
      <c r="AV25" s="154"/>
      <c r="AW25" s="154"/>
      <c r="AX25" s="154"/>
      <c r="AY25" s="84"/>
      <c r="AZ25" s="154"/>
    </row>
    <row r="26" spans="1:52" ht="19.5" x14ac:dyDescent="0.3">
      <c r="A26" s="154"/>
      <c r="B26" s="153"/>
      <c r="C26" s="154"/>
      <c r="D26" s="154"/>
      <c r="E26" s="154"/>
      <c r="F26" s="154"/>
      <c r="G26" s="154"/>
      <c r="H26" s="154"/>
      <c r="I26" s="154"/>
      <c r="J26" s="155"/>
      <c r="K26" s="154"/>
      <c r="L26" s="156"/>
      <c r="M26" s="157"/>
      <c r="N26" s="156"/>
      <c r="O26" s="156"/>
      <c r="P26" s="154"/>
      <c r="Q26" s="154"/>
      <c r="R26" s="154"/>
      <c r="S26" s="154"/>
      <c r="T26" s="156"/>
      <c r="U26" s="156"/>
      <c r="V26" s="156"/>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4"/>
      <c r="AT26" s="154"/>
      <c r="AU26" s="154"/>
      <c r="AV26" s="154"/>
      <c r="AW26" s="154"/>
      <c r="AX26" s="154"/>
      <c r="AY26" s="84"/>
      <c r="AZ26" s="154"/>
    </row>
    <row r="27" spans="1:52" ht="19.5" x14ac:dyDescent="0.3">
      <c r="A27" s="154"/>
      <c r="B27" s="153"/>
      <c r="C27" s="154"/>
      <c r="D27" s="154"/>
      <c r="E27" s="154"/>
      <c r="F27" s="154"/>
      <c r="G27" s="154"/>
      <c r="H27" s="154"/>
      <c r="I27" s="154"/>
      <c r="J27" s="155"/>
      <c r="K27" s="154"/>
      <c r="L27" s="156"/>
      <c r="M27" s="157"/>
      <c r="N27" s="156"/>
      <c r="O27" s="156"/>
      <c r="P27" s="154"/>
      <c r="Q27" s="154"/>
      <c r="R27" s="154"/>
      <c r="S27" s="154"/>
      <c r="T27" s="156"/>
      <c r="U27" s="156"/>
      <c r="V27" s="156"/>
      <c r="W27" s="154"/>
      <c r="X27" s="154"/>
      <c r="Y27" s="154"/>
      <c r="Z27" s="154"/>
      <c r="AA27" s="154"/>
      <c r="AB27" s="154"/>
      <c r="AC27" s="154"/>
      <c r="AD27" s="154"/>
      <c r="AE27" s="154"/>
      <c r="AF27" s="154"/>
      <c r="AG27" s="154"/>
      <c r="AH27" s="154"/>
      <c r="AI27" s="154"/>
      <c r="AJ27" s="154"/>
      <c r="AK27" s="154"/>
      <c r="AL27" s="154"/>
      <c r="AM27" s="154"/>
      <c r="AN27" s="154"/>
      <c r="AO27" s="154"/>
      <c r="AP27" s="154"/>
      <c r="AQ27" s="154"/>
      <c r="AR27" s="154"/>
      <c r="AS27" s="154"/>
      <c r="AT27" s="154"/>
      <c r="AU27" s="154"/>
      <c r="AV27" s="154"/>
      <c r="AW27" s="154"/>
      <c r="AX27" s="154"/>
      <c r="AY27" s="84"/>
      <c r="AZ27" s="154"/>
    </row>
    <row r="28" spans="1:52" ht="19.5" x14ac:dyDescent="0.3">
      <c r="A28" s="154"/>
      <c r="B28" s="153"/>
      <c r="C28" s="154"/>
      <c r="D28" s="154"/>
      <c r="E28" s="154"/>
      <c r="F28" s="154"/>
      <c r="G28" s="154"/>
      <c r="H28" s="154"/>
      <c r="I28" s="154"/>
      <c r="J28" s="155"/>
      <c r="K28" s="154"/>
      <c r="L28" s="156"/>
      <c r="M28" s="157"/>
      <c r="N28" s="156"/>
      <c r="O28" s="156"/>
      <c r="P28" s="154"/>
      <c r="Q28" s="154"/>
      <c r="R28" s="154"/>
      <c r="S28" s="154"/>
      <c r="T28" s="156"/>
      <c r="U28" s="156"/>
      <c r="V28" s="156"/>
      <c r="W28" s="154"/>
      <c r="X28" s="154"/>
      <c r="Y28" s="154"/>
      <c r="Z28" s="154"/>
      <c r="AA28" s="154"/>
      <c r="AB28" s="154"/>
      <c r="AC28" s="154"/>
      <c r="AD28" s="154"/>
      <c r="AE28" s="154"/>
      <c r="AF28" s="154"/>
      <c r="AG28" s="154"/>
      <c r="AH28" s="154"/>
      <c r="AI28" s="154"/>
      <c r="AJ28" s="154"/>
      <c r="AK28" s="154"/>
      <c r="AL28" s="154"/>
      <c r="AM28" s="154"/>
      <c r="AN28" s="154"/>
      <c r="AO28" s="154"/>
      <c r="AP28" s="154"/>
      <c r="AQ28" s="154"/>
      <c r="AR28" s="154"/>
      <c r="AS28" s="154"/>
      <c r="AT28" s="154"/>
      <c r="AU28" s="154"/>
      <c r="AV28" s="154"/>
      <c r="AW28" s="154"/>
      <c r="AX28" s="154"/>
      <c r="AY28" s="84"/>
      <c r="AZ28" s="154"/>
    </row>
    <row r="29" spans="1:52" ht="19.5" x14ac:dyDescent="0.3">
      <c r="A29" s="154"/>
      <c r="B29" s="153"/>
      <c r="C29" s="154"/>
      <c r="D29" s="154"/>
      <c r="E29" s="154"/>
      <c r="F29" s="154"/>
      <c r="G29" s="154"/>
      <c r="H29" s="154"/>
      <c r="I29" s="154"/>
      <c r="J29" s="155"/>
      <c r="K29" s="154"/>
      <c r="L29" s="156"/>
      <c r="M29" s="157"/>
      <c r="N29" s="156"/>
      <c r="O29" s="156"/>
      <c r="P29" s="154"/>
      <c r="Q29" s="154"/>
      <c r="R29" s="154"/>
      <c r="S29" s="154"/>
      <c r="T29" s="156"/>
      <c r="U29" s="156"/>
      <c r="V29" s="156"/>
      <c r="W29" s="154"/>
      <c r="X29" s="154"/>
      <c r="Y29" s="154"/>
      <c r="Z29" s="154"/>
      <c r="AA29" s="154"/>
      <c r="AB29" s="154"/>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84"/>
      <c r="AZ29" s="154"/>
    </row>
    <row r="30" spans="1:52" ht="19.5" x14ac:dyDescent="0.3">
      <c r="A30" s="154"/>
      <c r="B30" s="153"/>
      <c r="C30" s="154"/>
      <c r="D30" s="154"/>
      <c r="E30" s="154"/>
      <c r="F30" s="154"/>
      <c r="G30" s="154"/>
      <c r="H30" s="154"/>
      <c r="I30" s="154"/>
      <c r="J30" s="155"/>
      <c r="K30" s="154"/>
      <c r="L30" s="156"/>
      <c r="M30" s="157"/>
      <c r="N30" s="156"/>
      <c r="O30" s="156"/>
      <c r="P30" s="154"/>
      <c r="Q30" s="154"/>
      <c r="R30" s="154"/>
      <c r="S30" s="154"/>
      <c r="T30" s="156"/>
      <c r="U30" s="156"/>
      <c r="V30" s="156"/>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84"/>
      <c r="AZ30" s="154"/>
    </row>
    <row r="31" spans="1:52" ht="19.5" x14ac:dyDescent="0.3">
      <c r="A31" s="154"/>
      <c r="B31" s="153"/>
      <c r="C31" s="154"/>
      <c r="D31" s="154"/>
      <c r="E31" s="154"/>
      <c r="F31" s="154"/>
      <c r="G31" s="154"/>
      <c r="H31" s="154"/>
      <c r="I31" s="154"/>
      <c r="J31" s="155"/>
      <c r="K31" s="154"/>
      <c r="L31" s="156"/>
      <c r="M31" s="157"/>
      <c r="N31" s="156"/>
      <c r="O31" s="156"/>
      <c r="P31" s="154"/>
      <c r="Q31" s="154"/>
      <c r="R31" s="154"/>
      <c r="S31" s="154"/>
      <c r="T31" s="156"/>
      <c r="U31" s="156"/>
      <c r="V31" s="156"/>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84"/>
      <c r="AZ31" s="154"/>
    </row>
    <row r="32" spans="1:52" ht="19.5" x14ac:dyDescent="0.3">
      <c r="A32" s="154"/>
      <c r="B32" s="153"/>
      <c r="C32" s="154"/>
      <c r="D32" s="154"/>
      <c r="E32" s="154"/>
      <c r="F32" s="154"/>
      <c r="G32" s="154"/>
      <c r="H32" s="154"/>
      <c r="I32" s="154"/>
      <c r="J32" s="155"/>
      <c r="K32" s="154"/>
      <c r="L32" s="156"/>
      <c r="M32" s="157"/>
      <c r="N32" s="156"/>
      <c r="O32" s="156"/>
      <c r="P32" s="154"/>
      <c r="Q32" s="154"/>
      <c r="R32" s="154"/>
      <c r="S32" s="154"/>
      <c r="T32" s="156"/>
      <c r="U32" s="156"/>
      <c r="V32" s="156"/>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84"/>
      <c r="AZ32" s="154"/>
    </row>
    <row r="33" spans="1:52" ht="19.5" x14ac:dyDescent="0.3">
      <c r="A33" s="154"/>
      <c r="B33" s="153"/>
      <c r="C33" s="154"/>
      <c r="D33" s="154"/>
      <c r="E33" s="154"/>
      <c r="F33" s="154"/>
      <c r="G33" s="154"/>
      <c r="H33" s="154"/>
      <c r="I33" s="154"/>
      <c r="J33" s="155"/>
      <c r="K33" s="154"/>
      <c r="L33" s="156"/>
      <c r="M33" s="157"/>
      <c r="N33" s="156"/>
      <c r="O33" s="156"/>
      <c r="P33" s="154"/>
      <c r="Q33" s="154"/>
      <c r="R33" s="154"/>
      <c r="S33" s="154"/>
      <c r="T33" s="156"/>
      <c r="U33" s="156"/>
      <c r="V33" s="156"/>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84"/>
      <c r="AZ33" s="154"/>
    </row>
    <row r="34" spans="1:52" ht="19.5" x14ac:dyDescent="0.3">
      <c r="A34" s="154"/>
      <c r="B34" s="153"/>
      <c r="C34" s="154"/>
      <c r="D34" s="154"/>
      <c r="E34" s="154"/>
      <c r="F34" s="154"/>
      <c r="G34" s="154"/>
      <c r="H34" s="154"/>
      <c r="I34" s="154"/>
      <c r="J34" s="155"/>
      <c r="K34" s="154"/>
      <c r="L34" s="156"/>
      <c r="M34" s="157"/>
      <c r="N34" s="156"/>
      <c r="O34" s="156"/>
      <c r="P34" s="154"/>
      <c r="Q34" s="154"/>
      <c r="R34" s="154"/>
      <c r="S34" s="154"/>
      <c r="T34" s="156"/>
      <c r="U34" s="156"/>
      <c r="V34" s="156"/>
      <c r="W34" s="154"/>
      <c r="X34" s="154"/>
      <c r="Y34" s="154"/>
      <c r="Z34" s="154"/>
      <c r="AA34" s="154"/>
      <c r="AB34" s="154"/>
      <c r="AC34" s="154"/>
      <c r="AD34" s="154"/>
      <c r="AE34" s="154"/>
      <c r="AF34" s="154"/>
      <c r="AG34" s="154"/>
      <c r="AH34" s="154"/>
      <c r="AI34" s="154"/>
      <c r="AJ34" s="154"/>
      <c r="AK34" s="154"/>
      <c r="AL34" s="154"/>
      <c r="AM34" s="154"/>
      <c r="AN34" s="154"/>
      <c r="AO34" s="154"/>
      <c r="AP34" s="154"/>
      <c r="AQ34" s="154"/>
      <c r="AR34" s="154"/>
      <c r="AS34" s="154"/>
      <c r="AT34" s="154"/>
      <c r="AU34" s="154"/>
      <c r="AV34" s="154"/>
      <c r="AW34" s="154"/>
      <c r="AX34" s="154"/>
      <c r="AY34" s="84"/>
      <c r="AZ34" s="154"/>
    </row>
    <row r="35" spans="1:52" ht="19.5" x14ac:dyDescent="0.3">
      <c r="A35" s="154"/>
      <c r="B35" s="153"/>
      <c r="C35" s="154"/>
      <c r="D35" s="154"/>
      <c r="E35" s="154"/>
      <c r="F35" s="154"/>
      <c r="G35" s="154"/>
      <c r="H35" s="154"/>
      <c r="I35" s="154"/>
      <c r="J35" s="155"/>
      <c r="K35" s="154"/>
      <c r="L35" s="156"/>
      <c r="M35" s="157"/>
      <c r="N35" s="156"/>
      <c r="O35" s="156"/>
      <c r="P35" s="154"/>
      <c r="Q35" s="154"/>
      <c r="R35" s="154"/>
      <c r="S35" s="154"/>
      <c r="T35" s="156"/>
      <c r="U35" s="156"/>
      <c r="V35" s="156"/>
      <c r="W35" s="154"/>
      <c r="X35" s="154"/>
      <c r="Y35" s="154"/>
      <c r="Z35" s="154"/>
      <c r="AA35" s="154"/>
      <c r="AB35" s="154"/>
      <c r="AC35" s="154"/>
      <c r="AD35" s="154"/>
      <c r="AE35" s="154"/>
      <c r="AF35" s="154"/>
      <c r="AG35" s="154"/>
      <c r="AH35" s="154"/>
      <c r="AI35" s="154"/>
      <c r="AJ35" s="154"/>
      <c r="AK35" s="154"/>
      <c r="AL35" s="154"/>
      <c r="AM35" s="154"/>
      <c r="AN35" s="154"/>
      <c r="AO35" s="154"/>
      <c r="AP35" s="154"/>
      <c r="AQ35" s="154"/>
      <c r="AR35" s="154"/>
      <c r="AS35" s="154"/>
      <c r="AT35" s="154"/>
      <c r="AU35" s="154"/>
      <c r="AV35" s="154"/>
      <c r="AW35" s="154"/>
      <c r="AX35" s="154"/>
      <c r="AY35" s="84"/>
      <c r="AZ35" s="154"/>
    </row>
    <row r="36" spans="1:52" ht="19.5" x14ac:dyDescent="0.3">
      <c r="A36" s="154"/>
      <c r="B36" s="153"/>
      <c r="C36" s="154"/>
      <c r="D36" s="154"/>
      <c r="E36" s="154"/>
      <c r="F36" s="154"/>
      <c r="G36" s="154"/>
      <c r="H36" s="154"/>
      <c r="I36" s="154"/>
      <c r="J36" s="155"/>
      <c r="K36" s="154"/>
      <c r="L36" s="156"/>
      <c r="M36" s="157"/>
      <c r="N36" s="156"/>
      <c r="O36" s="156"/>
      <c r="P36" s="154"/>
      <c r="Q36" s="154"/>
      <c r="R36" s="154"/>
      <c r="S36" s="154"/>
      <c r="T36" s="156"/>
      <c r="U36" s="156"/>
      <c r="V36" s="156"/>
      <c r="W36" s="154"/>
      <c r="X36" s="154"/>
      <c r="Y36" s="154"/>
      <c r="Z36" s="154"/>
      <c r="AA36" s="154"/>
      <c r="AB36" s="154"/>
      <c r="AC36" s="154"/>
      <c r="AD36" s="154"/>
      <c r="AE36" s="154"/>
      <c r="AF36" s="154"/>
      <c r="AG36" s="154"/>
      <c r="AH36" s="154"/>
      <c r="AI36" s="154"/>
      <c r="AJ36" s="154"/>
      <c r="AK36" s="154"/>
      <c r="AL36" s="154"/>
      <c r="AM36" s="154"/>
      <c r="AN36" s="154"/>
      <c r="AO36" s="154"/>
      <c r="AP36" s="154"/>
      <c r="AQ36" s="154"/>
      <c r="AR36" s="154"/>
      <c r="AS36" s="154"/>
      <c r="AT36" s="154"/>
      <c r="AU36" s="154"/>
      <c r="AV36" s="154"/>
      <c r="AW36" s="154"/>
      <c r="AX36" s="154"/>
      <c r="AY36" s="84"/>
      <c r="AZ36" s="154"/>
    </row>
    <row r="37" spans="1:52" ht="19.5" x14ac:dyDescent="0.3">
      <c r="A37" s="154"/>
      <c r="B37" s="153"/>
      <c r="C37" s="154"/>
      <c r="D37" s="154"/>
      <c r="E37" s="154"/>
      <c r="F37" s="154"/>
      <c r="G37" s="154"/>
      <c r="H37" s="154"/>
      <c r="I37" s="154"/>
      <c r="J37" s="155"/>
      <c r="K37" s="154"/>
      <c r="L37" s="156"/>
      <c r="M37" s="157"/>
      <c r="N37" s="156"/>
      <c r="O37" s="156"/>
      <c r="P37" s="154"/>
      <c r="Q37" s="154"/>
      <c r="R37" s="154"/>
      <c r="S37" s="154"/>
      <c r="T37" s="156"/>
      <c r="U37" s="156"/>
      <c r="V37" s="156"/>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84"/>
      <c r="AZ37" s="154"/>
    </row>
    <row r="38" spans="1:52" ht="19.5" x14ac:dyDescent="0.3">
      <c r="A38" s="154"/>
      <c r="B38" s="153"/>
      <c r="C38" s="154"/>
      <c r="D38" s="154"/>
      <c r="E38" s="154"/>
      <c r="F38" s="154"/>
      <c r="G38" s="154"/>
      <c r="H38" s="154"/>
      <c r="I38" s="154"/>
      <c r="J38" s="155"/>
      <c r="K38" s="154"/>
      <c r="L38" s="156"/>
      <c r="M38" s="157"/>
      <c r="N38" s="156"/>
      <c r="O38" s="156"/>
      <c r="P38" s="154"/>
      <c r="Q38" s="154"/>
      <c r="R38" s="154"/>
      <c r="S38" s="154"/>
      <c r="T38" s="156"/>
      <c r="U38" s="156"/>
      <c r="V38" s="156"/>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84"/>
      <c r="AZ38" s="154"/>
    </row>
    <row r="39" spans="1:52" ht="19.5" x14ac:dyDescent="0.3">
      <c r="A39" s="154"/>
      <c r="B39" s="153"/>
      <c r="C39" s="154"/>
      <c r="D39" s="154"/>
      <c r="E39" s="154"/>
      <c r="F39" s="154"/>
      <c r="G39" s="154"/>
      <c r="H39" s="154"/>
      <c r="I39" s="154"/>
      <c r="J39" s="155"/>
      <c r="K39" s="154"/>
      <c r="L39" s="156"/>
      <c r="M39" s="157"/>
      <c r="N39" s="156"/>
      <c r="O39" s="156"/>
      <c r="P39" s="154"/>
      <c r="Q39" s="154"/>
      <c r="R39" s="154"/>
      <c r="S39" s="154"/>
      <c r="T39" s="156"/>
      <c r="U39" s="156"/>
      <c r="V39" s="156"/>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84"/>
      <c r="AZ39" s="154"/>
    </row>
    <row r="40" spans="1:52" ht="19.5" x14ac:dyDescent="0.3">
      <c r="A40" s="154"/>
      <c r="B40" s="153"/>
      <c r="C40" s="154"/>
      <c r="D40" s="154"/>
      <c r="E40" s="154"/>
      <c r="F40" s="154"/>
      <c r="G40" s="154"/>
      <c r="H40" s="154"/>
      <c r="I40" s="154"/>
      <c r="J40" s="155"/>
      <c r="K40" s="154"/>
      <c r="L40" s="156"/>
      <c r="M40" s="157"/>
      <c r="N40" s="156"/>
      <c r="O40" s="156"/>
      <c r="P40" s="154"/>
      <c r="Q40" s="154"/>
      <c r="R40" s="154"/>
      <c r="S40" s="154"/>
      <c r="T40" s="156"/>
      <c r="U40" s="156"/>
      <c r="V40" s="156"/>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84"/>
      <c r="AZ40" s="154"/>
    </row>
    <row r="41" spans="1:52" ht="19.5" x14ac:dyDescent="0.3">
      <c r="A41" s="154"/>
      <c r="B41" s="153"/>
      <c r="C41" s="154"/>
      <c r="D41" s="154"/>
      <c r="E41" s="154"/>
      <c r="F41" s="154"/>
      <c r="G41" s="154"/>
      <c r="H41" s="154"/>
      <c r="I41" s="154"/>
      <c r="J41" s="155"/>
      <c r="K41" s="154"/>
      <c r="L41" s="156"/>
      <c r="M41" s="157"/>
      <c r="N41" s="156"/>
      <c r="O41" s="156"/>
      <c r="P41" s="154"/>
      <c r="Q41" s="154"/>
      <c r="R41" s="154"/>
      <c r="S41" s="154"/>
      <c r="T41" s="156"/>
      <c r="U41" s="156"/>
      <c r="V41" s="156"/>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84"/>
      <c r="AZ41" s="154"/>
    </row>
    <row r="42" spans="1:52" ht="19.5" x14ac:dyDescent="0.3">
      <c r="A42" s="154"/>
      <c r="B42" s="153"/>
      <c r="C42" s="154"/>
      <c r="D42" s="154"/>
      <c r="E42" s="154"/>
      <c r="F42" s="154"/>
      <c r="G42" s="154"/>
      <c r="H42" s="154"/>
      <c r="I42" s="154"/>
      <c r="J42" s="155"/>
      <c r="K42" s="154"/>
      <c r="L42" s="156"/>
      <c r="M42" s="157"/>
      <c r="N42" s="156"/>
      <c r="O42" s="156"/>
      <c r="P42" s="154"/>
      <c r="Q42" s="154"/>
      <c r="R42" s="154"/>
      <c r="S42" s="154"/>
      <c r="T42" s="156"/>
      <c r="U42" s="156"/>
      <c r="V42" s="156"/>
      <c r="W42" s="154"/>
      <c r="X42" s="154"/>
      <c r="Y42" s="154"/>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84"/>
      <c r="AZ42" s="154"/>
    </row>
    <row r="43" spans="1:52" ht="19.5" x14ac:dyDescent="0.3">
      <c r="A43" s="154"/>
      <c r="B43" s="153"/>
      <c r="C43" s="154"/>
      <c r="D43" s="154"/>
      <c r="E43" s="154"/>
      <c r="F43" s="154"/>
      <c r="G43" s="154"/>
      <c r="H43" s="154"/>
      <c r="I43" s="154"/>
      <c r="J43" s="155"/>
      <c r="K43" s="154"/>
      <c r="L43" s="156"/>
      <c r="M43" s="157"/>
      <c r="N43" s="156"/>
      <c r="O43" s="156"/>
      <c r="P43" s="154"/>
      <c r="Q43" s="154"/>
      <c r="R43" s="154"/>
      <c r="S43" s="154"/>
      <c r="T43" s="156"/>
      <c r="U43" s="156"/>
      <c r="V43" s="156"/>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84"/>
      <c r="AZ43" s="154"/>
    </row>
    <row r="44" spans="1:52" ht="19.5" x14ac:dyDescent="0.3">
      <c r="A44" s="154"/>
      <c r="B44" s="153"/>
      <c r="C44" s="154"/>
      <c r="D44" s="154"/>
      <c r="E44" s="154"/>
      <c r="F44" s="154"/>
      <c r="G44" s="154"/>
      <c r="H44" s="154"/>
      <c r="I44" s="154"/>
      <c r="J44" s="155"/>
      <c r="K44" s="154"/>
      <c r="L44" s="156"/>
      <c r="M44" s="157"/>
      <c r="N44" s="156"/>
      <c r="O44" s="156"/>
      <c r="P44" s="154"/>
      <c r="Q44" s="154"/>
      <c r="R44" s="154"/>
      <c r="S44" s="154"/>
      <c r="T44" s="156"/>
      <c r="U44" s="156"/>
      <c r="V44" s="156"/>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54"/>
      <c r="AT44" s="154"/>
      <c r="AU44" s="154"/>
      <c r="AV44" s="154"/>
      <c r="AW44" s="154"/>
      <c r="AX44" s="154"/>
      <c r="AY44" s="84"/>
      <c r="AZ44" s="154"/>
    </row>
    <row r="45" spans="1:52" ht="19.5" x14ac:dyDescent="0.3">
      <c r="A45" s="154"/>
      <c r="B45" s="153"/>
      <c r="C45" s="154"/>
      <c r="D45" s="154"/>
      <c r="E45" s="154"/>
      <c r="F45" s="154"/>
      <c r="G45" s="154"/>
      <c r="H45" s="154"/>
      <c r="I45" s="154"/>
      <c r="J45" s="155"/>
      <c r="K45" s="154"/>
      <c r="L45" s="156"/>
      <c r="M45" s="157"/>
      <c r="N45" s="156"/>
      <c r="O45" s="156"/>
      <c r="P45" s="154"/>
      <c r="Q45" s="154"/>
      <c r="R45" s="154"/>
      <c r="S45" s="154"/>
      <c r="T45" s="156"/>
      <c r="U45" s="156"/>
      <c r="V45" s="156"/>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84"/>
      <c r="AZ45" s="154"/>
    </row>
    <row r="46" spans="1:52" ht="19.5" x14ac:dyDescent="0.3">
      <c r="A46" s="154"/>
      <c r="B46" s="153"/>
      <c r="C46" s="154"/>
      <c r="D46" s="154"/>
      <c r="E46" s="154"/>
      <c r="F46" s="154"/>
      <c r="G46" s="154"/>
      <c r="H46" s="154"/>
      <c r="I46" s="154"/>
      <c r="J46" s="155"/>
      <c r="K46" s="154"/>
      <c r="L46" s="156"/>
      <c r="M46" s="157"/>
      <c r="N46" s="156"/>
      <c r="O46" s="156"/>
      <c r="P46" s="154"/>
      <c r="Q46" s="154"/>
      <c r="R46" s="154"/>
      <c r="S46" s="154"/>
      <c r="T46" s="156"/>
      <c r="U46" s="156"/>
      <c r="V46" s="156"/>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154"/>
      <c r="AW46" s="154"/>
      <c r="AX46" s="154"/>
      <c r="AY46" s="84"/>
      <c r="AZ46" s="154"/>
    </row>
    <row r="47" spans="1:52" ht="19.5" x14ac:dyDescent="0.3">
      <c r="A47" s="154"/>
      <c r="B47" s="153"/>
      <c r="C47" s="154"/>
      <c r="D47" s="154"/>
      <c r="E47" s="154"/>
      <c r="F47" s="154"/>
      <c r="G47" s="154"/>
      <c r="H47" s="154"/>
      <c r="I47" s="154"/>
      <c r="J47" s="155"/>
      <c r="K47" s="154"/>
      <c r="L47" s="156"/>
      <c r="M47" s="157"/>
      <c r="N47" s="156"/>
      <c r="O47" s="156"/>
      <c r="P47" s="154"/>
      <c r="Q47" s="154"/>
      <c r="R47" s="154"/>
      <c r="S47" s="154"/>
      <c r="T47" s="156"/>
      <c r="U47" s="156"/>
      <c r="V47" s="156"/>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c r="AW47" s="154"/>
      <c r="AX47" s="154"/>
      <c r="AY47" s="84"/>
      <c r="AZ47" s="154"/>
    </row>
    <row r="48" spans="1:52" ht="19.5" x14ac:dyDescent="0.3">
      <c r="A48" s="154"/>
      <c r="B48" s="153"/>
      <c r="C48" s="154"/>
      <c r="D48" s="154"/>
      <c r="E48" s="154"/>
      <c r="F48" s="154"/>
      <c r="G48" s="154"/>
      <c r="H48" s="154"/>
      <c r="I48" s="154"/>
      <c r="J48" s="155"/>
      <c r="K48" s="154"/>
      <c r="L48" s="156"/>
      <c r="M48" s="157"/>
      <c r="N48" s="156"/>
      <c r="O48" s="156"/>
      <c r="P48" s="154"/>
      <c r="Q48" s="154"/>
      <c r="R48" s="154"/>
      <c r="S48" s="154"/>
      <c r="T48" s="156"/>
      <c r="U48" s="156"/>
      <c r="V48" s="156"/>
      <c r="W48" s="154"/>
      <c r="X48" s="154"/>
      <c r="Y48" s="154"/>
      <c r="Z48" s="154"/>
      <c r="AA48" s="154"/>
      <c r="AB48" s="154"/>
      <c r="AC48" s="154"/>
      <c r="AD48" s="154"/>
      <c r="AE48" s="154"/>
      <c r="AF48" s="154"/>
      <c r="AG48" s="154"/>
      <c r="AH48" s="154"/>
      <c r="AI48" s="154"/>
      <c r="AJ48" s="154"/>
      <c r="AK48" s="154"/>
      <c r="AL48" s="154"/>
      <c r="AM48" s="154"/>
      <c r="AN48" s="154"/>
      <c r="AO48" s="154"/>
      <c r="AP48" s="154"/>
      <c r="AQ48" s="154"/>
      <c r="AR48" s="154"/>
      <c r="AS48" s="154"/>
      <c r="AT48" s="154"/>
      <c r="AU48" s="154"/>
      <c r="AV48" s="154"/>
      <c r="AW48" s="154"/>
      <c r="AX48" s="154"/>
      <c r="AY48" s="84"/>
      <c r="AZ48" s="154"/>
    </row>
    <row r="49" spans="1:52" ht="19.5" x14ac:dyDescent="0.3">
      <c r="A49" s="154"/>
      <c r="B49" s="153"/>
      <c r="C49" s="154"/>
      <c r="D49" s="154"/>
      <c r="E49" s="154"/>
      <c r="F49" s="154"/>
      <c r="G49" s="154"/>
      <c r="H49" s="154"/>
      <c r="I49" s="154"/>
      <c r="J49" s="155"/>
      <c r="K49" s="154"/>
      <c r="L49" s="156"/>
      <c r="M49" s="157"/>
      <c r="N49" s="156"/>
      <c r="O49" s="156"/>
      <c r="P49" s="154"/>
      <c r="Q49" s="154"/>
      <c r="R49" s="154"/>
      <c r="S49" s="154"/>
      <c r="T49" s="156"/>
      <c r="U49" s="156"/>
      <c r="V49" s="156"/>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154"/>
      <c r="AW49" s="154"/>
      <c r="AX49" s="154"/>
      <c r="AY49" s="84"/>
      <c r="AZ49" s="154"/>
    </row>
    <row r="50" spans="1:52" ht="19.5" x14ac:dyDescent="0.3">
      <c r="A50" s="154"/>
      <c r="B50" s="153"/>
      <c r="C50" s="154"/>
      <c r="D50" s="154"/>
      <c r="E50" s="154"/>
      <c r="F50" s="154"/>
      <c r="G50" s="154"/>
      <c r="H50" s="154"/>
      <c r="I50" s="154"/>
      <c r="J50" s="155"/>
      <c r="K50" s="154"/>
      <c r="L50" s="156"/>
      <c r="M50" s="157"/>
      <c r="N50" s="156"/>
      <c r="O50" s="156"/>
      <c r="P50" s="154"/>
      <c r="Q50" s="154"/>
      <c r="R50" s="154"/>
      <c r="S50" s="154"/>
      <c r="T50" s="156"/>
      <c r="U50" s="156"/>
      <c r="V50" s="156"/>
      <c r="W50" s="154"/>
      <c r="X50" s="154"/>
      <c r="Y50" s="154"/>
      <c r="Z50" s="154"/>
      <c r="AA50" s="154"/>
      <c r="AB50" s="154"/>
      <c r="AC50" s="154"/>
      <c r="AD50" s="154"/>
      <c r="AE50" s="154"/>
      <c r="AF50" s="154"/>
      <c r="AG50" s="154"/>
      <c r="AH50" s="154"/>
      <c r="AI50" s="154"/>
      <c r="AJ50" s="154"/>
      <c r="AK50" s="154"/>
      <c r="AL50" s="154"/>
      <c r="AM50" s="154"/>
      <c r="AN50" s="154"/>
      <c r="AO50" s="154"/>
      <c r="AP50" s="154"/>
      <c r="AQ50" s="154"/>
      <c r="AR50" s="154"/>
      <c r="AS50" s="154"/>
      <c r="AT50" s="154"/>
      <c r="AU50" s="154"/>
      <c r="AV50" s="154"/>
      <c r="AW50" s="154"/>
      <c r="AX50" s="154"/>
      <c r="AY50" s="84"/>
      <c r="AZ50" s="154"/>
    </row>
    <row r="51" spans="1:52" ht="19.5" x14ac:dyDescent="0.3">
      <c r="A51" s="154"/>
      <c r="B51" s="153"/>
      <c r="C51" s="154"/>
      <c r="D51" s="154"/>
      <c r="E51" s="154"/>
      <c r="F51" s="154"/>
      <c r="G51" s="154"/>
      <c r="H51" s="154"/>
      <c r="I51" s="154"/>
      <c r="J51" s="155"/>
      <c r="K51" s="154"/>
      <c r="L51" s="156"/>
      <c r="M51" s="157"/>
      <c r="N51" s="156"/>
      <c r="O51" s="156"/>
      <c r="P51" s="154"/>
      <c r="Q51" s="154"/>
      <c r="R51" s="154"/>
      <c r="S51" s="154"/>
      <c r="T51" s="156"/>
      <c r="U51" s="156"/>
      <c r="V51" s="156"/>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84"/>
      <c r="AZ51" s="154"/>
    </row>
    <row r="52" spans="1:52" ht="19.5" x14ac:dyDescent="0.3">
      <c r="A52" s="154"/>
      <c r="B52" s="153"/>
      <c r="C52" s="154"/>
      <c r="D52" s="154"/>
      <c r="E52" s="154"/>
      <c r="F52" s="154"/>
      <c r="G52" s="154"/>
      <c r="H52" s="154"/>
      <c r="I52" s="154"/>
      <c r="J52" s="155"/>
      <c r="K52" s="154"/>
      <c r="L52" s="156"/>
      <c r="M52" s="157"/>
      <c r="N52" s="156"/>
      <c r="O52" s="156"/>
      <c r="P52" s="154"/>
      <c r="Q52" s="154"/>
      <c r="R52" s="154"/>
      <c r="S52" s="154"/>
      <c r="T52" s="156"/>
      <c r="U52" s="156"/>
      <c r="V52" s="156"/>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4"/>
      <c r="AV52" s="154"/>
      <c r="AW52" s="154"/>
      <c r="AX52" s="154"/>
      <c r="AY52" s="84"/>
      <c r="AZ52" s="154"/>
    </row>
    <row r="53" spans="1:52" ht="19.5" x14ac:dyDescent="0.3">
      <c r="A53" s="154"/>
      <c r="B53" s="153"/>
      <c r="C53" s="154"/>
      <c r="D53" s="154"/>
      <c r="E53" s="154"/>
      <c r="F53" s="154"/>
      <c r="G53" s="154"/>
      <c r="H53" s="154"/>
      <c r="I53" s="154"/>
      <c r="J53" s="155"/>
      <c r="K53" s="154"/>
      <c r="L53" s="156"/>
      <c r="M53" s="157"/>
      <c r="N53" s="156"/>
      <c r="O53" s="156"/>
      <c r="P53" s="154"/>
      <c r="Q53" s="154"/>
      <c r="R53" s="154"/>
      <c r="S53" s="154"/>
      <c r="T53" s="156"/>
      <c r="U53" s="156"/>
      <c r="V53" s="156"/>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4"/>
      <c r="AV53" s="154"/>
      <c r="AW53" s="154"/>
      <c r="AX53" s="154"/>
      <c r="AY53" s="84"/>
      <c r="AZ53" s="154"/>
    </row>
    <row r="54" spans="1:52" ht="19.5" x14ac:dyDescent="0.3">
      <c r="A54" s="154"/>
      <c r="B54" s="153"/>
      <c r="C54" s="154"/>
      <c r="D54" s="154"/>
      <c r="E54" s="154"/>
      <c r="F54" s="154"/>
      <c r="G54" s="154"/>
      <c r="H54" s="154"/>
      <c r="I54" s="154"/>
      <c r="J54" s="155"/>
      <c r="K54" s="154"/>
      <c r="L54" s="156"/>
      <c r="M54" s="157"/>
      <c r="N54" s="156"/>
      <c r="O54" s="156"/>
      <c r="P54" s="154"/>
      <c r="Q54" s="154"/>
      <c r="R54" s="154"/>
      <c r="S54" s="154"/>
      <c r="T54" s="156"/>
      <c r="U54" s="156"/>
      <c r="V54" s="156"/>
      <c r="W54" s="154"/>
      <c r="X54" s="154"/>
      <c r="Y54" s="154"/>
      <c r="Z54" s="154"/>
      <c r="AA54" s="154"/>
      <c r="AB54" s="154"/>
      <c r="AC54" s="154"/>
      <c r="AD54" s="154"/>
      <c r="AE54" s="154"/>
      <c r="AF54" s="154"/>
      <c r="AG54" s="154"/>
      <c r="AH54" s="154"/>
      <c r="AI54" s="154"/>
      <c r="AJ54" s="154"/>
      <c r="AK54" s="154"/>
      <c r="AL54" s="154"/>
      <c r="AM54" s="154"/>
      <c r="AN54" s="154"/>
      <c r="AO54" s="154"/>
      <c r="AP54" s="154"/>
      <c r="AQ54" s="154"/>
      <c r="AR54" s="154"/>
      <c r="AS54" s="154"/>
      <c r="AT54" s="154"/>
      <c r="AU54" s="154"/>
      <c r="AV54" s="154"/>
      <c r="AW54" s="154"/>
      <c r="AX54" s="154"/>
      <c r="AY54" s="84"/>
      <c r="AZ54" s="154"/>
    </row>
    <row r="55" spans="1:52" ht="19.5" x14ac:dyDescent="0.3">
      <c r="A55" s="154"/>
      <c r="B55" s="153"/>
      <c r="C55" s="154"/>
      <c r="D55" s="154"/>
      <c r="E55" s="154"/>
      <c r="F55" s="154"/>
      <c r="G55" s="154"/>
      <c r="H55" s="154"/>
      <c r="I55" s="154"/>
      <c r="J55" s="155"/>
      <c r="K55" s="154"/>
      <c r="L55" s="156"/>
      <c r="M55" s="157"/>
      <c r="N55" s="156"/>
      <c r="O55" s="156"/>
      <c r="P55" s="154"/>
      <c r="Q55" s="154"/>
      <c r="R55" s="154"/>
      <c r="S55" s="154"/>
      <c r="T55" s="156"/>
      <c r="U55" s="156"/>
      <c r="V55" s="156"/>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4"/>
      <c r="AS55" s="154"/>
      <c r="AT55" s="154"/>
      <c r="AU55" s="154"/>
      <c r="AV55" s="154"/>
      <c r="AW55" s="154"/>
      <c r="AX55" s="154"/>
      <c r="AY55" s="84"/>
      <c r="AZ55" s="154"/>
    </row>
    <row r="56" spans="1:52" ht="19.5" x14ac:dyDescent="0.3">
      <c r="A56" s="154"/>
      <c r="B56" s="153"/>
      <c r="C56" s="154"/>
      <c r="D56" s="154"/>
      <c r="E56" s="154"/>
      <c r="F56" s="154"/>
      <c r="G56" s="154"/>
      <c r="H56" s="154"/>
      <c r="I56" s="154"/>
      <c r="J56" s="155"/>
      <c r="K56" s="154"/>
      <c r="L56" s="156"/>
      <c r="M56" s="157"/>
      <c r="N56" s="156"/>
      <c r="O56" s="156"/>
      <c r="P56" s="154"/>
      <c r="Q56" s="154"/>
      <c r="R56" s="154"/>
      <c r="S56" s="154"/>
      <c r="T56" s="156"/>
      <c r="U56" s="156"/>
      <c r="V56" s="156"/>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154"/>
      <c r="AW56" s="154"/>
      <c r="AX56" s="154"/>
      <c r="AY56" s="84"/>
      <c r="AZ56" s="154"/>
    </row>
    <row r="57" spans="1:52" ht="19.5" x14ac:dyDescent="0.3">
      <c r="A57" s="154"/>
      <c r="B57" s="153"/>
      <c r="C57" s="154"/>
      <c r="D57" s="154"/>
      <c r="E57" s="154"/>
      <c r="F57" s="154"/>
      <c r="G57" s="154"/>
      <c r="H57" s="154"/>
      <c r="I57" s="154"/>
      <c r="J57" s="155"/>
      <c r="K57" s="154"/>
      <c r="L57" s="156"/>
      <c r="M57" s="157"/>
      <c r="N57" s="156"/>
      <c r="O57" s="156"/>
      <c r="P57" s="154"/>
      <c r="Q57" s="154"/>
      <c r="R57" s="154"/>
      <c r="S57" s="154"/>
      <c r="T57" s="156"/>
      <c r="U57" s="156"/>
      <c r="V57" s="156"/>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84"/>
      <c r="AZ57" s="154"/>
    </row>
    <row r="58" spans="1:52" ht="19.5" x14ac:dyDescent="0.3">
      <c r="A58" s="154"/>
      <c r="B58" s="153"/>
      <c r="C58" s="154"/>
      <c r="D58" s="154"/>
      <c r="E58" s="154"/>
      <c r="F58" s="154"/>
      <c r="G58" s="154"/>
      <c r="H58" s="154"/>
      <c r="I58" s="154"/>
      <c r="J58" s="155"/>
      <c r="K58" s="154"/>
      <c r="L58" s="156"/>
      <c r="M58" s="157"/>
      <c r="N58" s="156"/>
      <c r="O58" s="156"/>
      <c r="P58" s="154"/>
      <c r="Q58" s="154"/>
      <c r="R58" s="154"/>
      <c r="S58" s="154"/>
      <c r="T58" s="156"/>
      <c r="U58" s="156"/>
      <c r="V58" s="156"/>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84"/>
      <c r="AZ58" s="154"/>
    </row>
    <row r="59" spans="1:52" ht="19.5" x14ac:dyDescent="0.3">
      <c r="A59" s="154"/>
      <c r="B59" s="153"/>
      <c r="C59" s="154"/>
      <c r="D59" s="154"/>
      <c r="E59" s="154"/>
      <c r="F59" s="154"/>
      <c r="G59" s="154"/>
      <c r="H59" s="154"/>
      <c r="I59" s="154"/>
      <c r="J59" s="155"/>
      <c r="K59" s="154"/>
      <c r="L59" s="156"/>
      <c r="M59" s="157"/>
      <c r="N59" s="156"/>
      <c r="O59" s="156"/>
      <c r="P59" s="154"/>
      <c r="Q59" s="154"/>
      <c r="R59" s="154"/>
      <c r="S59" s="154"/>
      <c r="T59" s="156"/>
      <c r="U59" s="156"/>
      <c r="V59" s="156"/>
      <c r="W59" s="154"/>
      <c r="X59" s="154"/>
      <c r="Y59" s="154"/>
      <c r="Z59" s="154"/>
      <c r="AA59" s="154"/>
      <c r="AB59" s="154"/>
      <c r="AC59" s="154"/>
      <c r="AD59" s="154"/>
      <c r="AE59" s="154"/>
      <c r="AF59" s="154"/>
      <c r="AG59" s="154"/>
      <c r="AH59" s="154"/>
      <c r="AI59" s="154"/>
      <c r="AJ59" s="154"/>
      <c r="AK59" s="154"/>
      <c r="AL59" s="154"/>
      <c r="AM59" s="154"/>
      <c r="AN59" s="154"/>
      <c r="AO59" s="154"/>
      <c r="AP59" s="154"/>
      <c r="AQ59" s="154"/>
      <c r="AR59" s="154"/>
      <c r="AS59" s="154"/>
      <c r="AT59" s="154"/>
      <c r="AU59" s="154"/>
      <c r="AV59" s="154"/>
      <c r="AW59" s="154"/>
      <c r="AX59" s="154"/>
      <c r="AY59" s="84"/>
      <c r="AZ59" s="154"/>
    </row>
    <row r="60" spans="1:52" ht="19.5" x14ac:dyDescent="0.3">
      <c r="A60" s="154"/>
      <c r="B60" s="153"/>
      <c r="C60" s="154"/>
      <c r="D60" s="154"/>
      <c r="E60" s="154"/>
      <c r="F60" s="154"/>
      <c r="G60" s="154"/>
      <c r="H60" s="154"/>
      <c r="I60" s="154"/>
      <c r="J60" s="155"/>
      <c r="K60" s="154"/>
      <c r="L60" s="156"/>
      <c r="M60" s="157"/>
      <c r="N60" s="156"/>
      <c r="O60" s="156"/>
      <c r="P60" s="154"/>
      <c r="Q60" s="154"/>
      <c r="R60" s="154"/>
      <c r="S60" s="154"/>
      <c r="T60" s="156"/>
      <c r="U60" s="156"/>
      <c r="V60" s="156"/>
      <c r="W60" s="154"/>
      <c r="X60" s="154"/>
      <c r="Y60" s="154"/>
      <c r="Z60" s="154"/>
      <c r="AA60" s="154"/>
      <c r="AB60" s="154"/>
      <c r="AC60" s="154"/>
      <c r="AD60" s="154"/>
      <c r="AE60" s="154"/>
      <c r="AF60" s="154"/>
      <c r="AG60" s="154"/>
      <c r="AH60" s="154"/>
      <c r="AI60" s="154"/>
      <c r="AJ60" s="154"/>
      <c r="AK60" s="154"/>
      <c r="AL60" s="154"/>
      <c r="AM60" s="154"/>
      <c r="AN60" s="154"/>
      <c r="AO60" s="154"/>
      <c r="AP60" s="154"/>
      <c r="AQ60" s="154"/>
      <c r="AR60" s="154"/>
      <c r="AS60" s="154"/>
      <c r="AT60" s="154"/>
      <c r="AU60" s="154"/>
      <c r="AV60" s="154"/>
      <c r="AW60" s="154"/>
      <c r="AX60" s="154"/>
      <c r="AY60" s="84"/>
      <c r="AZ60" s="154"/>
    </row>
    <row r="61" spans="1:52" ht="19.5" x14ac:dyDescent="0.3">
      <c r="A61" s="154"/>
      <c r="B61" s="153"/>
      <c r="C61" s="154"/>
      <c r="D61" s="154"/>
      <c r="E61" s="154"/>
      <c r="F61" s="154"/>
      <c r="G61" s="154"/>
      <c r="H61" s="154"/>
      <c r="I61" s="154"/>
      <c r="J61" s="155"/>
      <c r="K61" s="154"/>
      <c r="L61" s="156"/>
      <c r="M61" s="157"/>
      <c r="N61" s="156"/>
      <c r="O61" s="156"/>
      <c r="P61" s="154"/>
      <c r="Q61" s="154"/>
      <c r="R61" s="154"/>
      <c r="S61" s="154"/>
      <c r="T61" s="156"/>
      <c r="U61" s="156"/>
      <c r="V61" s="156"/>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4"/>
      <c r="AY61" s="84"/>
      <c r="AZ61" s="154"/>
    </row>
    <row r="62" spans="1:52" ht="19.5" x14ac:dyDescent="0.3">
      <c r="A62" s="154"/>
      <c r="B62" s="153"/>
      <c r="C62" s="154"/>
      <c r="D62" s="154"/>
      <c r="E62" s="154"/>
      <c r="F62" s="154"/>
      <c r="G62" s="154"/>
      <c r="H62" s="154"/>
      <c r="I62" s="154"/>
      <c r="J62" s="155"/>
      <c r="K62" s="154"/>
      <c r="L62" s="156"/>
      <c r="M62" s="157"/>
      <c r="N62" s="156"/>
      <c r="O62" s="156"/>
      <c r="P62" s="154"/>
      <c r="Q62" s="154"/>
      <c r="R62" s="154"/>
      <c r="S62" s="154"/>
      <c r="T62" s="156"/>
      <c r="U62" s="156"/>
      <c r="V62" s="156"/>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84"/>
      <c r="AZ62" s="154"/>
    </row>
    <row r="63" spans="1:52" ht="19.5" x14ac:dyDescent="0.3">
      <c r="A63" s="154"/>
      <c r="B63" s="153"/>
      <c r="C63" s="154"/>
      <c r="D63" s="154"/>
      <c r="E63" s="154"/>
      <c r="F63" s="154"/>
      <c r="G63" s="154"/>
      <c r="H63" s="154"/>
      <c r="I63" s="154"/>
      <c r="J63" s="155"/>
      <c r="K63" s="154"/>
      <c r="L63" s="156"/>
      <c r="M63" s="157"/>
      <c r="N63" s="156"/>
      <c r="O63" s="156"/>
      <c r="P63" s="154"/>
      <c r="Q63" s="154"/>
      <c r="R63" s="154"/>
      <c r="S63" s="154"/>
      <c r="T63" s="156"/>
      <c r="U63" s="156"/>
      <c r="V63" s="156"/>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84"/>
      <c r="AZ63" s="154"/>
    </row>
    <row r="64" spans="1:52" ht="19.5" x14ac:dyDescent="0.3">
      <c r="A64" s="154"/>
      <c r="B64" s="153"/>
      <c r="C64" s="154"/>
      <c r="D64" s="154"/>
      <c r="E64" s="154"/>
      <c r="F64" s="154"/>
      <c r="G64" s="154"/>
      <c r="H64" s="154"/>
      <c r="I64" s="154"/>
      <c r="J64" s="155"/>
      <c r="K64" s="154"/>
      <c r="L64" s="156"/>
      <c r="M64" s="157"/>
      <c r="N64" s="156"/>
      <c r="O64" s="156"/>
      <c r="P64" s="154"/>
      <c r="Q64" s="154"/>
      <c r="R64" s="154"/>
      <c r="S64" s="154"/>
      <c r="T64" s="156"/>
      <c r="U64" s="156"/>
      <c r="V64" s="156"/>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84"/>
      <c r="AZ64" s="154"/>
    </row>
    <row r="65" spans="1:52" ht="19.5" x14ac:dyDescent="0.3">
      <c r="A65" s="154"/>
      <c r="B65" s="153"/>
      <c r="C65" s="154"/>
      <c r="D65" s="154"/>
      <c r="E65" s="154"/>
      <c r="F65" s="154"/>
      <c r="G65" s="154"/>
      <c r="H65" s="154"/>
      <c r="I65" s="154"/>
      <c r="J65" s="155"/>
      <c r="K65" s="154"/>
      <c r="L65" s="156"/>
      <c r="M65" s="157"/>
      <c r="N65" s="156"/>
      <c r="O65" s="156"/>
      <c r="P65" s="154"/>
      <c r="Q65" s="154"/>
      <c r="R65" s="154"/>
      <c r="S65" s="154"/>
      <c r="T65" s="156"/>
      <c r="U65" s="156"/>
      <c r="V65" s="156"/>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84"/>
      <c r="AZ65" s="154"/>
    </row>
    <row r="66" spans="1:52" ht="19.5" x14ac:dyDescent="0.3">
      <c r="A66" s="154"/>
      <c r="B66" s="153"/>
      <c r="C66" s="154"/>
      <c r="D66" s="154"/>
      <c r="E66" s="154"/>
      <c r="F66" s="154"/>
      <c r="G66" s="154"/>
      <c r="H66" s="154"/>
      <c r="I66" s="154"/>
      <c r="J66" s="155"/>
      <c r="K66" s="154"/>
      <c r="L66" s="156"/>
      <c r="M66" s="157"/>
      <c r="N66" s="156"/>
      <c r="O66" s="156"/>
      <c r="P66" s="154"/>
      <c r="Q66" s="154"/>
      <c r="R66" s="154"/>
      <c r="S66" s="154"/>
      <c r="T66" s="156"/>
      <c r="U66" s="156"/>
      <c r="V66" s="156"/>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84"/>
      <c r="AZ66" s="154"/>
    </row>
    <row r="67" spans="1:52" ht="19.5" x14ac:dyDescent="0.3">
      <c r="A67" s="154"/>
      <c r="B67" s="153"/>
      <c r="C67" s="154"/>
      <c r="D67" s="154"/>
      <c r="E67" s="154"/>
      <c r="F67" s="154"/>
      <c r="G67" s="154"/>
      <c r="H67" s="154"/>
      <c r="I67" s="154"/>
      <c r="J67" s="155"/>
      <c r="K67" s="154"/>
      <c r="L67" s="156"/>
      <c r="M67" s="157"/>
      <c r="N67" s="156"/>
      <c r="O67" s="156"/>
      <c r="P67" s="154"/>
      <c r="Q67" s="154"/>
      <c r="R67" s="154"/>
      <c r="S67" s="154"/>
      <c r="T67" s="156"/>
      <c r="U67" s="156"/>
      <c r="V67" s="156"/>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84"/>
      <c r="AZ67" s="154"/>
    </row>
    <row r="68" spans="1:52" ht="19.5" x14ac:dyDescent="0.3">
      <c r="A68" s="154"/>
      <c r="B68" s="153"/>
      <c r="C68" s="154"/>
      <c r="D68" s="154"/>
      <c r="E68" s="154"/>
      <c r="F68" s="154"/>
      <c r="G68" s="154"/>
      <c r="H68" s="154"/>
      <c r="I68" s="154"/>
      <c r="J68" s="155"/>
      <c r="K68" s="154"/>
      <c r="L68" s="156"/>
      <c r="M68" s="157"/>
      <c r="N68" s="156"/>
      <c r="O68" s="156"/>
      <c r="P68" s="154"/>
      <c r="Q68" s="154"/>
      <c r="R68" s="154"/>
      <c r="S68" s="154"/>
      <c r="T68" s="156"/>
      <c r="U68" s="156"/>
      <c r="V68" s="156"/>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84"/>
      <c r="AZ68" s="154"/>
    </row>
    <row r="69" spans="1:52" ht="19.5" x14ac:dyDescent="0.3">
      <c r="A69" s="154"/>
      <c r="B69" s="153"/>
      <c r="C69" s="154"/>
      <c r="D69" s="154"/>
      <c r="E69" s="154"/>
      <c r="F69" s="154"/>
      <c r="G69" s="154"/>
      <c r="H69" s="154"/>
      <c r="I69" s="154"/>
      <c r="J69" s="155"/>
      <c r="K69" s="154"/>
      <c r="L69" s="156"/>
      <c r="M69" s="157"/>
      <c r="N69" s="156"/>
      <c r="O69" s="156"/>
      <c r="P69" s="154"/>
      <c r="Q69" s="154"/>
      <c r="R69" s="154"/>
      <c r="S69" s="154"/>
      <c r="T69" s="156"/>
      <c r="U69" s="156"/>
      <c r="V69" s="156"/>
      <c r="W69" s="154"/>
      <c r="X69" s="154"/>
      <c r="Y69" s="154"/>
      <c r="Z69" s="154"/>
      <c r="AA69" s="154"/>
      <c r="AB69" s="154"/>
      <c r="AC69" s="154"/>
      <c r="AD69" s="154"/>
      <c r="AE69" s="154"/>
      <c r="AF69" s="154"/>
      <c r="AG69" s="154"/>
      <c r="AH69" s="154"/>
      <c r="AI69" s="154"/>
      <c r="AJ69" s="154"/>
      <c r="AK69" s="154"/>
      <c r="AL69" s="154"/>
      <c r="AM69" s="154"/>
      <c r="AN69" s="154"/>
      <c r="AO69" s="154"/>
      <c r="AP69" s="154"/>
      <c r="AQ69" s="154"/>
      <c r="AR69" s="154"/>
      <c r="AS69" s="154"/>
      <c r="AT69" s="154"/>
      <c r="AU69" s="154"/>
      <c r="AV69" s="154"/>
      <c r="AW69" s="154"/>
      <c r="AX69" s="154"/>
      <c r="AY69" s="84"/>
      <c r="AZ69" s="154"/>
    </row>
    <row r="70" spans="1:52" ht="19.5" x14ac:dyDescent="0.3">
      <c r="A70" s="154"/>
      <c r="B70" s="153"/>
      <c r="C70" s="154"/>
      <c r="D70" s="154"/>
      <c r="E70" s="154"/>
      <c r="F70" s="154"/>
      <c r="G70" s="154"/>
      <c r="H70" s="154"/>
      <c r="I70" s="154"/>
      <c r="J70" s="155"/>
      <c r="K70" s="154"/>
      <c r="L70" s="156"/>
      <c r="M70" s="157"/>
      <c r="N70" s="156"/>
      <c r="O70" s="156"/>
      <c r="P70" s="154"/>
      <c r="Q70" s="154"/>
      <c r="R70" s="154"/>
      <c r="S70" s="154"/>
      <c r="T70" s="156"/>
      <c r="U70" s="156"/>
      <c r="V70" s="156"/>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84"/>
      <c r="AZ70" s="154"/>
    </row>
    <row r="71" spans="1:52" ht="19.5" x14ac:dyDescent="0.3">
      <c r="A71" s="154"/>
      <c r="B71" s="153"/>
      <c r="C71" s="154"/>
      <c r="D71" s="154"/>
      <c r="E71" s="154"/>
      <c r="F71" s="154"/>
      <c r="G71" s="154"/>
      <c r="H71" s="154"/>
      <c r="I71" s="154"/>
      <c r="J71" s="155"/>
      <c r="K71" s="154"/>
      <c r="L71" s="156"/>
      <c r="M71" s="157"/>
      <c r="N71" s="156"/>
      <c r="O71" s="156"/>
      <c r="P71" s="154"/>
      <c r="Q71" s="154"/>
      <c r="R71" s="154"/>
      <c r="S71" s="154"/>
      <c r="T71" s="156"/>
      <c r="U71" s="156"/>
      <c r="V71" s="156"/>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84"/>
      <c r="AZ71" s="154"/>
    </row>
    <row r="72" spans="1:52" ht="19.5" x14ac:dyDescent="0.3">
      <c r="A72" s="154"/>
      <c r="B72" s="153"/>
      <c r="C72" s="154"/>
      <c r="D72" s="154"/>
      <c r="E72" s="154"/>
      <c r="F72" s="154"/>
      <c r="G72" s="154"/>
      <c r="H72" s="154"/>
      <c r="I72" s="154"/>
      <c r="J72" s="155"/>
      <c r="K72" s="154"/>
      <c r="L72" s="156"/>
      <c r="M72" s="157"/>
      <c r="N72" s="156"/>
      <c r="O72" s="156"/>
      <c r="P72" s="154"/>
      <c r="Q72" s="154"/>
      <c r="R72" s="154"/>
      <c r="S72" s="154"/>
      <c r="T72" s="156"/>
      <c r="U72" s="156"/>
      <c r="V72" s="156"/>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84"/>
      <c r="AZ72" s="154"/>
    </row>
    <row r="73" spans="1:52" ht="19.5" x14ac:dyDescent="0.3">
      <c r="A73" s="154"/>
      <c r="B73" s="153"/>
      <c r="C73" s="154"/>
      <c r="D73" s="154"/>
      <c r="E73" s="154"/>
      <c r="F73" s="154"/>
      <c r="G73" s="154"/>
      <c r="H73" s="154"/>
      <c r="I73" s="154"/>
      <c r="J73" s="155"/>
      <c r="K73" s="154"/>
      <c r="L73" s="156"/>
      <c r="M73" s="157"/>
      <c r="N73" s="156"/>
      <c r="O73" s="156"/>
      <c r="P73" s="154"/>
      <c r="Q73" s="154"/>
      <c r="R73" s="154"/>
      <c r="S73" s="154"/>
      <c r="T73" s="156"/>
      <c r="U73" s="156"/>
      <c r="V73" s="156"/>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84"/>
      <c r="AZ73" s="154"/>
    </row>
    <row r="74" spans="1:52" ht="19.5" x14ac:dyDescent="0.3">
      <c r="A74" s="154"/>
      <c r="B74" s="153"/>
      <c r="C74" s="154"/>
      <c r="D74" s="154"/>
      <c r="E74" s="154"/>
      <c r="F74" s="154"/>
      <c r="G74" s="154"/>
      <c r="H74" s="154"/>
      <c r="I74" s="154"/>
      <c r="J74" s="155"/>
      <c r="K74" s="154"/>
      <c r="L74" s="156"/>
      <c r="M74" s="157"/>
      <c r="N74" s="156"/>
      <c r="O74" s="156"/>
      <c r="P74" s="154"/>
      <c r="Q74" s="154"/>
      <c r="R74" s="154"/>
      <c r="S74" s="154"/>
      <c r="T74" s="156"/>
      <c r="U74" s="156"/>
      <c r="V74" s="156"/>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84"/>
      <c r="AZ74" s="15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1er trimestre 2017</vt:lpstr>
      <vt:lpstr>2do trimestre</vt:lpstr>
      <vt:lpstr>3er Trimestre </vt:lpstr>
      <vt:lpstr>4to Trimestre</vt:lpstr>
      <vt:lpstr>'3er Trimestre '!Área_de_impresión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Galeal</dc:creator>
  <cp:lastModifiedBy>David Reyes Uribe</cp:lastModifiedBy>
  <dcterms:created xsi:type="dcterms:W3CDTF">2017-06-13T04:58:35Z</dcterms:created>
  <dcterms:modified xsi:type="dcterms:W3CDTF">2018-02-20T22:21:52Z</dcterms:modified>
</cp:coreProperties>
</file>