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V" sheetId="290" r:id="rId16"/>
    <sheet name="SER PUB VI" sheetId="9" r:id="rId17"/>
    <sheet name="SER PUB VII" sheetId="69" r:id="rId18"/>
    <sheet name="SER PUB VIII" sheetId="226" r:id="rId19"/>
    <sheet name="EVENTUALES1" sheetId="164" r:id="rId20"/>
    <sheet name="EVENTUALES2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A203" i="238"/>
  <c r="B203"/>
  <c r="C203"/>
  <c r="D203"/>
  <c r="E203"/>
  <c r="G203"/>
  <c r="H203"/>
  <c r="I203"/>
  <c r="A185"/>
  <c r="B185"/>
  <c r="C185"/>
  <c r="D185"/>
  <c r="E185"/>
  <c r="G185"/>
  <c r="I185"/>
  <c r="J185"/>
  <c r="A151"/>
  <c r="B151"/>
  <c r="C151"/>
  <c r="D151"/>
  <c r="E151"/>
  <c r="G151"/>
  <c r="H151"/>
  <c r="I151"/>
  <c r="A152"/>
  <c r="B152"/>
  <c r="C152"/>
  <c r="D152"/>
  <c r="E152"/>
  <c r="G152"/>
  <c r="I152"/>
  <c r="A153"/>
  <c r="B153"/>
  <c r="C153"/>
  <c r="D153"/>
  <c r="E153"/>
  <c r="G153"/>
  <c r="I153"/>
  <c r="A129"/>
  <c r="B129"/>
  <c r="C129"/>
  <c r="D129"/>
  <c r="E129"/>
  <c r="G129"/>
  <c r="I129"/>
  <c r="A124"/>
  <c r="B124"/>
  <c r="C124"/>
  <c r="D124"/>
  <c r="E124"/>
  <c r="G124"/>
  <c r="I124"/>
  <c r="A125"/>
  <c r="B125"/>
  <c r="C125"/>
  <c r="D125"/>
  <c r="E125"/>
  <c r="G125"/>
  <c r="I125"/>
  <c r="A126"/>
  <c r="B126"/>
  <c r="C126"/>
  <c r="D126"/>
  <c r="E126"/>
  <c r="G126"/>
  <c r="I126"/>
  <c r="A127"/>
  <c r="B127"/>
  <c r="C127"/>
  <c r="D127"/>
  <c r="E127"/>
  <c r="G127"/>
  <c r="I127"/>
  <c r="A128"/>
  <c r="B128"/>
  <c r="C128"/>
  <c r="D128"/>
  <c r="E128"/>
  <c r="G128"/>
  <c r="I128"/>
  <c r="B123"/>
  <c r="C123"/>
  <c r="D123"/>
  <c r="E123"/>
  <c r="G123"/>
  <c r="I123"/>
  <c r="A123"/>
  <c r="A114"/>
  <c r="B114"/>
  <c r="C114"/>
  <c r="D114"/>
  <c r="E114"/>
  <c r="F114"/>
  <c r="G114"/>
  <c r="H114"/>
  <c r="I114"/>
  <c r="J114"/>
  <c r="H18" i="45"/>
  <c r="J18"/>
  <c r="H17" i="23"/>
  <c r="J17"/>
  <c r="H18" i="21"/>
  <c r="J18"/>
  <c r="H18" i="22"/>
  <c r="J18"/>
  <c r="K8" i="23"/>
  <c r="I8"/>
  <c r="G8"/>
  <c r="K8" i="45"/>
  <c r="I8"/>
  <c r="H185" i="238" s="1"/>
  <c r="G8" i="45"/>
  <c r="L8" s="1"/>
  <c r="H16" i="290"/>
  <c r="J16"/>
  <c r="H16" i="19"/>
  <c r="J16"/>
  <c r="K16"/>
  <c r="H18" i="15"/>
  <c r="J18"/>
  <c r="H15" i="13"/>
  <c r="J15"/>
  <c r="H19" i="11"/>
  <c r="J19"/>
  <c r="H17" i="225"/>
  <c r="J17"/>
  <c r="H12" i="234"/>
  <c r="J12"/>
  <c r="A107" i="238"/>
  <c r="B107"/>
  <c r="C107"/>
  <c r="D107"/>
  <c r="E107"/>
  <c r="G107"/>
  <c r="I107"/>
  <c r="J107"/>
  <c r="I10" i="18"/>
  <c r="H107" i="238" s="1"/>
  <c r="G10" i="18"/>
  <c r="F107" i="238" s="1"/>
  <c r="K10" i="164"/>
  <c r="J152" i="238" s="1"/>
  <c r="I10" i="164"/>
  <c r="H152" i="238" s="1"/>
  <c r="G10" i="164"/>
  <c r="K9"/>
  <c r="J151" i="238" s="1"/>
  <c r="I9" i="164"/>
  <c r="G9"/>
  <c r="F151" i="238" s="1"/>
  <c r="G15" i="290"/>
  <c r="I15"/>
  <c r="K15"/>
  <c r="J129" i="238" s="1"/>
  <c r="K14" i="290"/>
  <c r="J128" i="238" s="1"/>
  <c r="I14" i="290"/>
  <c r="H128" i="238" s="1"/>
  <c r="G14" i="290"/>
  <c r="F128" i="238" s="1"/>
  <c r="K13" i="290"/>
  <c r="J127" i="238" s="1"/>
  <c r="I13" i="290"/>
  <c r="H127" i="238" s="1"/>
  <c r="G13" i="290"/>
  <c r="F127" i="238" s="1"/>
  <c r="K12" i="290"/>
  <c r="J126" i="238" s="1"/>
  <c r="I12" i="290"/>
  <c r="H126" i="238" s="1"/>
  <c r="G12" i="290"/>
  <c r="F126" i="238" s="1"/>
  <c r="K11" i="290"/>
  <c r="J125" i="238" s="1"/>
  <c r="I11" i="290"/>
  <c r="H125" i="238" s="1"/>
  <c r="G11" i="290"/>
  <c r="K10"/>
  <c r="J124" i="238" s="1"/>
  <c r="I10" i="290"/>
  <c r="H124" i="238" s="1"/>
  <c r="G10" i="290"/>
  <c r="F124" i="238" s="1"/>
  <c r="K9" i="290"/>
  <c r="J123" i="238" s="1"/>
  <c r="I9" i="290"/>
  <c r="H123" i="238" s="1"/>
  <c r="G9" i="290"/>
  <c r="F123" i="238" s="1"/>
  <c r="B84"/>
  <c r="A84"/>
  <c r="C84"/>
  <c r="D84"/>
  <c r="E84"/>
  <c r="G84"/>
  <c r="H84"/>
  <c r="I84"/>
  <c r="J84"/>
  <c r="K17" i="15"/>
  <c r="K18" s="1"/>
  <c r="I17"/>
  <c r="G17"/>
  <c r="F84" i="238" s="1"/>
  <c r="K16" i="59"/>
  <c r="J203" i="238" s="1"/>
  <c r="I16" i="59"/>
  <c r="G16"/>
  <c r="K17" i="18"/>
  <c r="I17"/>
  <c r="G17"/>
  <c r="A40" i="238"/>
  <c r="B40"/>
  <c r="C40"/>
  <c r="D40"/>
  <c r="E40"/>
  <c r="F40"/>
  <c r="G40"/>
  <c r="H40"/>
  <c r="I40"/>
  <c r="A41"/>
  <c r="B41"/>
  <c r="C41"/>
  <c r="D41"/>
  <c r="E41"/>
  <c r="F41"/>
  <c r="G41"/>
  <c r="H41"/>
  <c r="I41"/>
  <c r="J41"/>
  <c r="K41"/>
  <c r="K14" i="225"/>
  <c r="G14"/>
  <c r="L14" s="1"/>
  <c r="K13"/>
  <c r="J40" i="238" s="1"/>
  <c r="G13" i="225"/>
  <c r="A49" i="238"/>
  <c r="B49"/>
  <c r="C49"/>
  <c r="D49"/>
  <c r="E49"/>
  <c r="G49"/>
  <c r="I49"/>
  <c r="K13" i="11"/>
  <c r="J49" i="238" s="1"/>
  <c r="I13" i="11"/>
  <c r="H49" i="238" s="1"/>
  <c r="G13" i="11"/>
  <c r="F49" i="238" s="1"/>
  <c r="A59"/>
  <c r="B59"/>
  <c r="C59"/>
  <c r="D59"/>
  <c r="E59"/>
  <c r="G59"/>
  <c r="I59"/>
  <c r="J59"/>
  <c r="K12" i="13"/>
  <c r="I12"/>
  <c r="H59" i="238" s="1"/>
  <c r="G12" i="13"/>
  <c r="A25" i="238"/>
  <c r="B25"/>
  <c r="C25"/>
  <c r="D25"/>
  <c r="E25"/>
  <c r="G25"/>
  <c r="I25"/>
  <c r="K11" i="234"/>
  <c r="J25" i="238" s="1"/>
  <c r="I11" i="234"/>
  <c r="H25" i="238" s="1"/>
  <c r="G11" i="234"/>
  <c r="L16" i="59" l="1"/>
  <c r="K203" i="238" s="1"/>
  <c r="F203"/>
  <c r="L203" s="1"/>
  <c r="K185"/>
  <c r="F185"/>
  <c r="L10" i="164"/>
  <c r="K152" i="238" s="1"/>
  <c r="F152"/>
  <c r="L17" i="18"/>
  <c r="K114" i="238" s="1"/>
  <c r="L10" i="18"/>
  <c r="K107" i="238" s="1"/>
  <c r="L17" i="15"/>
  <c r="K84" i="238" s="1"/>
  <c r="L12" i="13"/>
  <c r="K59" i="238" s="1"/>
  <c r="F59"/>
  <c r="L13" i="225"/>
  <c r="K40" i="238" s="1"/>
  <c r="L11" i="234"/>
  <c r="K25" i="238" s="1"/>
  <c r="F25"/>
  <c r="I16" i="290"/>
  <c r="L11"/>
  <c r="F125" i="238"/>
  <c r="L12" i="290"/>
  <c r="L15"/>
  <c r="K16"/>
  <c r="H129" i="238"/>
  <c r="G16" i="290"/>
  <c r="F129" i="238"/>
  <c r="L8" i="23"/>
  <c r="L9" i="164"/>
  <c r="K151" i="238" s="1"/>
  <c r="L10" i="290"/>
  <c r="L14"/>
  <c r="L9"/>
  <c r="L13"/>
  <c r="L13" i="11"/>
  <c r="K49" i="238" s="1"/>
  <c r="A166"/>
  <c r="B166"/>
  <c r="C166"/>
  <c r="D166"/>
  <c r="E166"/>
  <c r="F166"/>
  <c r="G166"/>
  <c r="I166"/>
  <c r="J166"/>
  <c r="I8" i="22"/>
  <c r="G8"/>
  <c r="K128" i="238" l="1"/>
  <c r="K124"/>
  <c r="K126"/>
  <c r="K127"/>
  <c r="K123"/>
  <c r="K125"/>
  <c r="K129"/>
  <c r="L16" i="290"/>
  <c r="H166" i="238"/>
  <c r="L8" i="22"/>
  <c r="K166" i="238" l="1"/>
  <c r="A204"/>
  <c r="B204"/>
  <c r="C204"/>
  <c r="D204"/>
  <c r="E204"/>
  <c r="G204"/>
  <c r="I204"/>
  <c r="J204"/>
  <c r="A194"/>
  <c r="B194"/>
  <c r="C194"/>
  <c r="D194"/>
  <c r="E194"/>
  <c r="G194"/>
  <c r="I194"/>
  <c r="J194"/>
  <c r="I17" i="59"/>
  <c r="H204" i="238" s="1"/>
  <c r="G17" i="59"/>
  <c r="L17" l="1"/>
  <c r="K204" i="238" s="1"/>
  <c r="F204"/>
  <c r="G17" i="45"/>
  <c r="F194" i="238" s="1"/>
  <c r="I17" i="45"/>
  <c r="H194" i="238" s="1"/>
  <c r="L17" i="45" l="1"/>
  <c r="K194" i="238" s="1"/>
  <c r="A176" l="1"/>
  <c r="B176"/>
  <c r="C176"/>
  <c r="D176"/>
  <c r="E176"/>
  <c r="F176"/>
  <c r="G176"/>
  <c r="H176"/>
  <c r="I176"/>
  <c r="J176"/>
  <c r="K176"/>
  <c r="A165"/>
  <c r="B165"/>
  <c r="C165"/>
  <c r="D165"/>
  <c r="E165"/>
  <c r="G165"/>
  <c r="I165"/>
  <c r="J165"/>
  <c r="O11" i="21" l="1"/>
  <c r="O10"/>
  <c r="I17" l="1"/>
  <c r="G17"/>
  <c r="F165" i="238" l="1"/>
  <c r="H165"/>
  <c r="L17" i="21"/>
  <c r="K165" i="238" l="1"/>
  <c r="P11" i="21" l="1"/>
  <c r="P13"/>
  <c r="Q10" i="22"/>
  <c r="O9"/>
  <c r="P16"/>
  <c r="P15"/>
  <c r="O17"/>
  <c r="O7"/>
  <c r="O13"/>
  <c r="O15" s="1"/>
  <c r="I16" i="45"/>
  <c r="A193" i="238"/>
  <c r="B193"/>
  <c r="C193"/>
  <c r="D193"/>
  <c r="E193"/>
  <c r="G193"/>
  <c r="I193"/>
  <c r="J193"/>
  <c r="G16" i="45"/>
  <c r="F193" i="238" l="1"/>
  <c r="L16" i="45"/>
  <c r="H193" i="238"/>
  <c r="A199"/>
  <c r="B199"/>
  <c r="C199"/>
  <c r="D199"/>
  <c r="E199"/>
  <c r="G199"/>
  <c r="I199"/>
  <c r="G12" i="59"/>
  <c r="I12"/>
  <c r="H199" i="238" s="1"/>
  <c r="K12" i="59"/>
  <c r="J199" i="238" s="1"/>
  <c r="G16" i="23"/>
  <c r="I16"/>
  <c r="K16"/>
  <c r="F199" i="238" l="1"/>
  <c r="L12" i="59"/>
  <c r="K193" i="238"/>
  <c r="L16" i="23"/>
  <c r="K199" i="238" l="1"/>
  <c r="B154"/>
  <c r="C154"/>
  <c r="D154"/>
  <c r="E154"/>
  <c r="G154"/>
  <c r="I154"/>
  <c r="A154"/>
  <c r="A149"/>
  <c r="B149"/>
  <c r="C149"/>
  <c r="D149"/>
  <c r="E149"/>
  <c r="G149"/>
  <c r="H149"/>
  <c r="I149"/>
  <c r="A150"/>
  <c r="B150"/>
  <c r="C150"/>
  <c r="D150"/>
  <c r="E150"/>
  <c r="G150"/>
  <c r="H150"/>
  <c r="I150"/>
  <c r="J7"/>
  <c r="J8"/>
  <c r="J9"/>
  <c r="J10"/>
  <c r="J11"/>
  <c r="J12"/>
  <c r="J13"/>
  <c r="B6"/>
  <c r="C6"/>
  <c r="D6"/>
  <c r="E6"/>
  <c r="G6"/>
  <c r="I6"/>
  <c r="J6"/>
  <c r="K7" i="164"/>
  <c r="J149" i="238" s="1"/>
  <c r="K8" i="164"/>
  <c r="J150" i="238" s="1"/>
  <c r="K9" i="16"/>
  <c r="L9" s="1"/>
  <c r="G8" i="164"/>
  <c r="L8" l="1"/>
  <c r="I155" i="238"/>
  <c r="G155"/>
  <c r="F150"/>
  <c r="A78"/>
  <c r="B78"/>
  <c r="C78"/>
  <c r="D78"/>
  <c r="E78"/>
  <c r="G78"/>
  <c r="I78"/>
  <c r="J78"/>
  <c r="I11" i="15"/>
  <c r="G11"/>
  <c r="L11" l="1"/>
  <c r="K150" i="238"/>
  <c r="F78"/>
  <c r="H78"/>
  <c r="K78" l="1"/>
  <c r="A192"/>
  <c r="B192"/>
  <c r="C192"/>
  <c r="D192"/>
  <c r="E192"/>
  <c r="G192"/>
  <c r="I192"/>
  <c r="G15" i="45"/>
  <c r="I15"/>
  <c r="H192" i="238" s="1"/>
  <c r="K15" i="45"/>
  <c r="J192" i="238" s="1"/>
  <c r="G7" i="164"/>
  <c r="L7" s="1"/>
  <c r="A157" i="238"/>
  <c r="B157"/>
  <c r="C157"/>
  <c r="D157"/>
  <c r="E157"/>
  <c r="G157"/>
  <c r="I157"/>
  <c r="J157"/>
  <c r="A177"/>
  <c r="B177"/>
  <c r="C177"/>
  <c r="D177"/>
  <c r="E177"/>
  <c r="G177"/>
  <c r="I177"/>
  <c r="A178"/>
  <c r="B178"/>
  <c r="C178"/>
  <c r="D178"/>
  <c r="E178"/>
  <c r="G178"/>
  <c r="I178"/>
  <c r="A179"/>
  <c r="B179"/>
  <c r="C179"/>
  <c r="D179"/>
  <c r="E179"/>
  <c r="G179"/>
  <c r="I179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G11" i="45"/>
  <c r="I11"/>
  <c r="K11"/>
  <c r="G12"/>
  <c r="I12"/>
  <c r="K12"/>
  <c r="G13"/>
  <c r="I13"/>
  <c r="K13"/>
  <c r="G14"/>
  <c r="I14"/>
  <c r="K14"/>
  <c r="G15" i="23"/>
  <c r="I15"/>
  <c r="H183" i="238" s="1"/>
  <c r="K15" i="23"/>
  <c r="J183" i="238" s="1"/>
  <c r="G14" i="23"/>
  <c r="I14"/>
  <c r="H182" i="238" s="1"/>
  <c r="K14" i="23"/>
  <c r="J182" i="238" s="1"/>
  <c r="G17" i="22"/>
  <c r="I17"/>
  <c r="K17"/>
  <c r="G13" i="23"/>
  <c r="I13"/>
  <c r="H181" i="238" s="1"/>
  <c r="K13" i="23"/>
  <c r="G16" i="22"/>
  <c r="I16"/>
  <c r="K16"/>
  <c r="K18" s="1"/>
  <c r="L11" i="45" l="1"/>
  <c r="L13" i="23"/>
  <c r="K181" i="238" s="1"/>
  <c r="L16" i="22"/>
  <c r="L14" i="23"/>
  <c r="K182" i="238" s="1"/>
  <c r="L14" i="45"/>
  <c r="L12"/>
  <c r="L15"/>
  <c r="L13"/>
  <c r="L15" i="23"/>
  <c r="L17" i="22"/>
  <c r="F192" i="238"/>
  <c r="F181"/>
  <c r="F182"/>
  <c r="F183"/>
  <c r="K149"/>
  <c r="F149"/>
  <c r="J181"/>
  <c r="G9" i="21"/>
  <c r="L9" s="1"/>
  <c r="I9"/>
  <c r="K183" i="238" l="1"/>
  <c r="F157"/>
  <c r="K192"/>
  <c r="H157"/>
  <c r="G191"/>
  <c r="A191"/>
  <c r="B191"/>
  <c r="C191"/>
  <c r="D191"/>
  <c r="E191"/>
  <c r="F191"/>
  <c r="L191" s="1"/>
  <c r="I191"/>
  <c r="H191"/>
  <c r="J191"/>
  <c r="K157" l="1"/>
  <c r="K191"/>
  <c r="A201"/>
  <c r="B201"/>
  <c r="C201"/>
  <c r="D201"/>
  <c r="E201"/>
  <c r="G201"/>
  <c r="I201"/>
  <c r="A202"/>
  <c r="B202"/>
  <c r="C202"/>
  <c r="D202"/>
  <c r="E202"/>
  <c r="G202"/>
  <c r="I202"/>
  <c r="A161"/>
  <c r="B161"/>
  <c r="C161"/>
  <c r="D161"/>
  <c r="E161"/>
  <c r="G161"/>
  <c r="I161"/>
  <c r="K13" i="21"/>
  <c r="I13"/>
  <c r="G13"/>
  <c r="A146" i="238"/>
  <c r="B146"/>
  <c r="C146"/>
  <c r="D146"/>
  <c r="E146"/>
  <c r="G146"/>
  <c r="I146"/>
  <c r="A147"/>
  <c r="B147"/>
  <c r="C147"/>
  <c r="D147"/>
  <c r="E147"/>
  <c r="G147"/>
  <c r="I147"/>
  <c r="J147"/>
  <c r="A143"/>
  <c r="B143"/>
  <c r="C143"/>
  <c r="D143"/>
  <c r="E143"/>
  <c r="G143"/>
  <c r="I143"/>
  <c r="B142"/>
  <c r="C142"/>
  <c r="D142"/>
  <c r="E142"/>
  <c r="G142"/>
  <c r="I142"/>
  <c r="J142"/>
  <c r="A140"/>
  <c r="B140"/>
  <c r="C140"/>
  <c r="D140"/>
  <c r="E140"/>
  <c r="G140"/>
  <c r="I140"/>
  <c r="A136"/>
  <c r="B136"/>
  <c r="C136"/>
  <c r="D136"/>
  <c r="E136"/>
  <c r="G136"/>
  <c r="I136"/>
  <c r="A135"/>
  <c r="B135"/>
  <c r="C135"/>
  <c r="D135"/>
  <c r="E135"/>
  <c r="G135"/>
  <c r="I135"/>
  <c r="A130"/>
  <c r="B130"/>
  <c r="C130"/>
  <c r="D130"/>
  <c r="E130"/>
  <c r="G130"/>
  <c r="I130"/>
  <c r="A93"/>
  <c r="B93"/>
  <c r="C93"/>
  <c r="D93"/>
  <c r="E93"/>
  <c r="G93"/>
  <c r="I93"/>
  <c r="J93"/>
  <c r="A88"/>
  <c r="B88"/>
  <c r="C88"/>
  <c r="D88"/>
  <c r="E88"/>
  <c r="G88"/>
  <c r="I88"/>
  <c r="A71"/>
  <c r="B71"/>
  <c r="C71"/>
  <c r="D71"/>
  <c r="E71"/>
  <c r="G71"/>
  <c r="I71"/>
  <c r="A57"/>
  <c r="B57"/>
  <c r="C57"/>
  <c r="D57"/>
  <c r="E57"/>
  <c r="G57"/>
  <c r="I57"/>
  <c r="J57"/>
  <c r="A42"/>
  <c r="B42"/>
  <c r="C42"/>
  <c r="D42"/>
  <c r="E42"/>
  <c r="G42"/>
  <c r="I42"/>
  <c r="D22"/>
  <c r="E22"/>
  <c r="G22"/>
  <c r="I22"/>
  <c r="C22"/>
  <c r="B22"/>
  <c r="A22"/>
  <c r="L13" i="21" l="1"/>
  <c r="F161" i="238"/>
  <c r="J161"/>
  <c r="H161"/>
  <c r="K161" l="1"/>
  <c r="I15" i="21"/>
  <c r="G15"/>
  <c r="K8" i="282"/>
  <c r="I8"/>
  <c r="H154" i="238" s="1"/>
  <c r="G8" i="282"/>
  <c r="K14" i="59"/>
  <c r="J201" i="238" s="1"/>
  <c r="G14" i="59"/>
  <c r="I14"/>
  <c r="H201" i="238" s="1"/>
  <c r="G15" i="59"/>
  <c r="I15"/>
  <c r="H202" i="238" s="1"/>
  <c r="K15" i="59"/>
  <c r="K9" i="69"/>
  <c r="I9"/>
  <c r="G9"/>
  <c r="I12"/>
  <c r="G12"/>
  <c r="L12" s="1"/>
  <c r="K12"/>
  <c r="I15" i="225"/>
  <c r="H42" i="238" s="1"/>
  <c r="G15" i="225"/>
  <c r="K15"/>
  <c r="J42" i="238" s="1"/>
  <c r="K15" i="21"/>
  <c r="K14" i="9"/>
  <c r="J136" i="238" s="1"/>
  <c r="I14" i="9"/>
  <c r="H136" i="238" s="1"/>
  <c r="G14" i="9"/>
  <c r="L14" s="1"/>
  <c r="K13"/>
  <c r="J135" i="238" s="1"/>
  <c r="I13" i="9"/>
  <c r="H135" i="238" s="1"/>
  <c r="G13" i="9"/>
  <c r="K11" i="16"/>
  <c r="I11"/>
  <c r="H88" i="238" s="1"/>
  <c r="G11" i="16"/>
  <c r="H11" i="226"/>
  <c r="J11"/>
  <c r="I8"/>
  <c r="H146" i="238" s="1"/>
  <c r="G8" i="226"/>
  <c r="K8"/>
  <c r="J146" i="238" s="1"/>
  <c r="I9" i="226"/>
  <c r="H147" i="238" s="1"/>
  <c r="G9" i="226"/>
  <c r="H16" i="16"/>
  <c r="J16"/>
  <c r="I15"/>
  <c r="H93" i="238" s="1"/>
  <c r="G15" i="16"/>
  <c r="I9" i="14"/>
  <c r="H71" i="238" s="1"/>
  <c r="I8" i="225"/>
  <c r="G8"/>
  <c r="K9" i="14"/>
  <c r="J71" i="238" s="1"/>
  <c r="G9" i="14"/>
  <c r="G8" i="12"/>
  <c r="G10" i="13"/>
  <c r="I10"/>
  <c r="G8" i="234"/>
  <c r="L8" s="1"/>
  <c r="I8"/>
  <c r="H22" i="238" s="1"/>
  <c r="K8" i="234"/>
  <c r="J22" i="238" s="1"/>
  <c r="L15" i="21" l="1"/>
  <c r="F154" i="238"/>
  <c r="L8" i="282"/>
  <c r="K154" i="238" s="1"/>
  <c r="L8" i="226"/>
  <c r="L9"/>
  <c r="L9" i="69"/>
  <c r="L13" i="9"/>
  <c r="L15" i="16"/>
  <c r="L11"/>
  <c r="L9" i="14"/>
  <c r="H57" i="238"/>
  <c r="L10" i="13"/>
  <c r="L8" i="225"/>
  <c r="L15"/>
  <c r="L15" i="59"/>
  <c r="L14"/>
  <c r="F202" i="238"/>
  <c r="L202" s="1"/>
  <c r="F201"/>
  <c r="L201" s="1"/>
  <c r="F136"/>
  <c r="L136" s="1"/>
  <c r="F71"/>
  <c r="L71" s="1"/>
  <c r="F42"/>
  <c r="L42" s="1"/>
  <c r="F22"/>
  <c r="L22" s="1"/>
  <c r="J88"/>
  <c r="J154"/>
  <c r="L126"/>
  <c r="L125"/>
  <c r="F146"/>
  <c r="L146" s="1"/>
  <c r="F57"/>
  <c r="L57" s="1"/>
  <c r="F147"/>
  <c r="L147" s="1"/>
  <c r="L124"/>
  <c r="L123"/>
  <c r="J202"/>
  <c r="F93"/>
  <c r="F88"/>
  <c r="L88" s="1"/>
  <c r="J143"/>
  <c r="H143"/>
  <c r="F140"/>
  <c r="L140" s="1"/>
  <c r="J140"/>
  <c r="F143"/>
  <c r="H140"/>
  <c r="F135"/>
  <c r="L135" s="1"/>
  <c r="K22" l="1"/>
  <c r="K57"/>
  <c r="K71"/>
  <c r="K42"/>
  <c r="K147"/>
  <c r="K146"/>
  <c r="K135"/>
  <c r="K136"/>
  <c r="K201"/>
  <c r="K202"/>
  <c r="K88"/>
  <c r="K93"/>
  <c r="K143"/>
  <c r="K140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L7" l="1"/>
  <c r="L8" s="1"/>
  <c r="G8"/>
  <c r="I8"/>
  <c r="F20" i="238"/>
  <c r="L20" s="1"/>
  <c r="K20" l="1"/>
  <c r="L11" i="282"/>
  <c r="I189" i="238" l="1"/>
  <c r="G189"/>
  <c r="E189"/>
  <c r="D189"/>
  <c r="C189"/>
  <c r="B189"/>
  <c r="I188"/>
  <c r="G188"/>
  <c r="E188"/>
  <c r="D188"/>
  <c r="C188"/>
  <c r="B188"/>
  <c r="I190" l="1"/>
  <c r="G190"/>
  <c r="E190"/>
  <c r="D190"/>
  <c r="C190"/>
  <c r="B190"/>
  <c r="A190"/>
  <c r="J190"/>
  <c r="J189"/>
  <c r="J188"/>
  <c r="H190"/>
  <c r="K190" l="1"/>
  <c r="F190"/>
  <c r="L190" s="1"/>
  <c r="I207" l="1"/>
  <c r="G207"/>
  <c r="E207"/>
  <c r="D207"/>
  <c r="C207"/>
  <c r="B207"/>
  <c r="A207"/>
  <c r="J206"/>
  <c r="I206"/>
  <c r="G206"/>
  <c r="E206"/>
  <c r="D206"/>
  <c r="C206"/>
  <c r="B206"/>
  <c r="A206"/>
  <c r="I186"/>
  <c r="G186"/>
  <c r="E186"/>
  <c r="D186"/>
  <c r="C186"/>
  <c r="B186"/>
  <c r="I184"/>
  <c r="G184"/>
  <c r="E184"/>
  <c r="D184"/>
  <c r="C184"/>
  <c r="B184"/>
  <c r="I205"/>
  <c r="G205"/>
  <c r="E205"/>
  <c r="D205"/>
  <c r="C205"/>
  <c r="B205"/>
  <c r="I200"/>
  <c r="G200"/>
  <c r="E200"/>
  <c r="D200"/>
  <c r="C200"/>
  <c r="B200"/>
  <c r="I198"/>
  <c r="G198"/>
  <c r="E198"/>
  <c r="D198"/>
  <c r="C198"/>
  <c r="B198"/>
  <c r="I197"/>
  <c r="G197"/>
  <c r="E197"/>
  <c r="D197"/>
  <c r="C197"/>
  <c r="B197"/>
  <c r="I196"/>
  <c r="G196"/>
  <c r="E196"/>
  <c r="D196"/>
  <c r="C196"/>
  <c r="B196"/>
  <c r="I195"/>
  <c r="G195"/>
  <c r="E195"/>
  <c r="D195"/>
  <c r="C195"/>
  <c r="B195"/>
  <c r="A187"/>
  <c r="A186"/>
  <c r="A184"/>
  <c r="J173"/>
  <c r="I173"/>
  <c r="G173"/>
  <c r="E173"/>
  <c r="D173"/>
  <c r="C173"/>
  <c r="B173"/>
  <c r="A173"/>
  <c r="J160"/>
  <c r="I160"/>
  <c r="G160"/>
  <c r="E160"/>
  <c r="D160"/>
  <c r="C160"/>
  <c r="B160"/>
  <c r="A160"/>
  <c r="H189"/>
  <c r="H188"/>
  <c r="K10" i="45"/>
  <c r="I10"/>
  <c r="G10"/>
  <c r="K9"/>
  <c r="I9"/>
  <c r="G9"/>
  <c r="G18" s="1"/>
  <c r="L185" i="238"/>
  <c r="K12" i="23"/>
  <c r="J180" i="238" s="1"/>
  <c r="I12" i="23"/>
  <c r="H180" i="238" s="1"/>
  <c r="G12" i="23"/>
  <c r="K18" i="45" l="1"/>
  <c r="I18"/>
  <c r="L12" i="23"/>
  <c r="L10" i="45"/>
  <c r="L9"/>
  <c r="F186" i="238"/>
  <c r="L186" s="1"/>
  <c r="J186"/>
  <c r="H186"/>
  <c r="F180"/>
  <c r="H184"/>
  <c r="F184"/>
  <c r="L184" s="1"/>
  <c r="J184"/>
  <c r="F188"/>
  <c r="L188" s="1"/>
  <c r="K189"/>
  <c r="F189"/>
  <c r="L189" s="1"/>
  <c r="L18" i="45" l="1"/>
  <c r="K180" i="238"/>
  <c r="K186"/>
  <c r="K188"/>
  <c r="K184"/>
  <c r="I12" i="21"/>
  <c r="H160" i="238" s="1"/>
  <c r="G12" i="21"/>
  <c r="L12" l="1"/>
  <c r="F160" i="238"/>
  <c r="K160" l="1"/>
  <c r="A198" l="1"/>
  <c r="I174"/>
  <c r="G174"/>
  <c r="E174"/>
  <c r="D174"/>
  <c r="C174"/>
  <c r="B174"/>
  <c r="A174"/>
  <c r="J172"/>
  <c r="I172"/>
  <c r="G172"/>
  <c r="E172"/>
  <c r="D172"/>
  <c r="C172"/>
  <c r="B172"/>
  <c r="A172"/>
  <c r="I145"/>
  <c r="G145"/>
  <c r="E145"/>
  <c r="D145"/>
  <c r="C145"/>
  <c r="B145"/>
  <c r="A145"/>
  <c r="K11" i="59"/>
  <c r="J198" i="238" s="1"/>
  <c r="I11" i="59"/>
  <c r="H198" i="238" s="1"/>
  <c r="G11" i="59"/>
  <c r="J174" i="238"/>
  <c r="F174"/>
  <c r="L174" s="1"/>
  <c r="I14" i="22"/>
  <c r="H172" i="238" s="1"/>
  <c r="G14" i="22"/>
  <c r="L14" s="1"/>
  <c r="K7" i="226"/>
  <c r="I7"/>
  <c r="G7"/>
  <c r="L11" i="59" l="1"/>
  <c r="L7" i="226"/>
  <c r="F198" i="238"/>
  <c r="G11" i="226"/>
  <c r="H145" i="238"/>
  <c r="I11" i="226"/>
  <c r="J145" i="238"/>
  <c r="K11" i="226"/>
  <c r="F145" i="238"/>
  <c r="L145" s="1"/>
  <c r="H174"/>
  <c r="F172"/>
  <c r="L172" s="1"/>
  <c r="L11" i="226" l="1"/>
  <c r="K145" i="238"/>
  <c r="K198"/>
  <c r="K174"/>
  <c r="K172"/>
  <c r="H20" i="59" l="1"/>
  <c r="H19" i="18"/>
  <c r="H19" i="17"/>
  <c r="H187" i="238" l="1"/>
  <c r="D187"/>
  <c r="J187"/>
  <c r="I187"/>
  <c r="G187"/>
  <c r="E187"/>
  <c r="C187"/>
  <c r="B187"/>
  <c r="K11" i="23"/>
  <c r="I11"/>
  <c r="G11"/>
  <c r="I15" i="22"/>
  <c r="H173" i="238" s="1"/>
  <c r="G15" i="22"/>
  <c r="H179" i="238" l="1"/>
  <c r="J179"/>
  <c r="L11" i="23"/>
  <c r="L15" i="22"/>
  <c r="K173" i="238" s="1"/>
  <c r="F179"/>
  <c r="F173"/>
  <c r="L173" s="1"/>
  <c r="F187"/>
  <c r="L187" s="1"/>
  <c r="L180"/>
  <c r="J77"/>
  <c r="I77"/>
  <c r="G77"/>
  <c r="E77"/>
  <c r="D77"/>
  <c r="C77"/>
  <c r="B77"/>
  <c r="J76"/>
  <c r="I76"/>
  <c r="G76"/>
  <c r="E76"/>
  <c r="D76"/>
  <c r="C76"/>
  <c r="B76"/>
  <c r="A76"/>
  <c r="A77"/>
  <c r="I10" i="15" l="1"/>
  <c r="G10"/>
  <c r="I9"/>
  <c r="G9"/>
  <c r="L9" l="1"/>
  <c r="L10"/>
  <c r="K179" i="238"/>
  <c r="H77"/>
  <c r="F77"/>
  <c r="L77" s="1"/>
  <c r="K187"/>
  <c r="H76"/>
  <c r="F76"/>
  <c r="K77" l="1"/>
  <c r="K76"/>
  <c r="K10" i="234"/>
  <c r="K9"/>
  <c r="K7"/>
  <c r="K12" s="1"/>
  <c r="L152" i="238" l="1"/>
  <c r="A189"/>
  <c r="K10" i="23"/>
  <c r="J178" i="238" s="1"/>
  <c r="K9" i="23"/>
  <c r="J177" i="238" l="1"/>
  <c r="K17" i="23"/>
  <c r="L183" i="238"/>
  <c r="G14" i="11" l="1"/>
  <c r="I14"/>
  <c r="K14"/>
  <c r="L14" l="1"/>
  <c r="K8" i="252"/>
  <c r="J207" i="238" s="1"/>
  <c r="I8" i="252"/>
  <c r="H207" i="238" s="1"/>
  <c r="G8" i="252"/>
  <c r="J11"/>
  <c r="H11"/>
  <c r="K11" l="1"/>
  <c r="L8"/>
  <c r="I11"/>
  <c r="G11"/>
  <c r="F207" i="238"/>
  <c r="J74"/>
  <c r="I74"/>
  <c r="G74"/>
  <c r="E74"/>
  <c r="D74"/>
  <c r="C74"/>
  <c r="B74"/>
  <c r="A74"/>
  <c r="K13" i="14"/>
  <c r="L11" i="252" l="1"/>
  <c r="K207" i="238"/>
  <c r="I12" i="14"/>
  <c r="H74" i="238" s="1"/>
  <c r="G12" i="14"/>
  <c r="L12" l="1"/>
  <c r="F74" i="238"/>
  <c r="L74" s="1"/>
  <c r="J106"/>
  <c r="I106"/>
  <c r="G106"/>
  <c r="E106"/>
  <c r="D106"/>
  <c r="C106"/>
  <c r="B106"/>
  <c r="A106"/>
  <c r="I9" i="18"/>
  <c r="G9"/>
  <c r="L9" l="1"/>
  <c r="K74" i="238"/>
  <c r="F106"/>
  <c r="L106" s="1"/>
  <c r="H106"/>
  <c r="J35"/>
  <c r="I35"/>
  <c r="G35"/>
  <c r="E35"/>
  <c r="D35"/>
  <c r="C35"/>
  <c r="B35"/>
  <c r="A35"/>
  <c r="H35"/>
  <c r="F35" l="1"/>
  <c r="L35" s="1"/>
  <c r="A188"/>
  <c r="L181"/>
  <c r="I10" i="23"/>
  <c r="H178" i="238" s="1"/>
  <c r="G10" i="23"/>
  <c r="I163" i="238"/>
  <c r="G163"/>
  <c r="E163"/>
  <c r="D163"/>
  <c r="C163"/>
  <c r="B163"/>
  <c r="A163"/>
  <c r="J163"/>
  <c r="L10" i="23" l="1"/>
  <c r="F178" i="238"/>
  <c r="L178" s="1"/>
  <c r="F163"/>
  <c r="K106"/>
  <c r="L179"/>
  <c r="L182"/>
  <c r="H163"/>
  <c r="K178" l="1"/>
  <c r="K35"/>
  <c r="K163" l="1"/>
  <c r="J170"/>
  <c r="I170"/>
  <c r="G170"/>
  <c r="E170"/>
  <c r="D170"/>
  <c r="C170"/>
  <c r="B170"/>
  <c r="A170"/>
  <c r="I12" i="22"/>
  <c r="H170" i="238" s="1"/>
  <c r="G12" i="22"/>
  <c r="K15" i="9"/>
  <c r="L12" i="22" l="1"/>
  <c r="F170" i="238"/>
  <c r="L170" s="1"/>
  <c r="J75"/>
  <c r="I75"/>
  <c r="G75"/>
  <c r="E75"/>
  <c r="D75"/>
  <c r="C75"/>
  <c r="B75"/>
  <c r="A75"/>
  <c r="I13" i="14"/>
  <c r="G13"/>
  <c r="L13" l="1"/>
  <c r="F75" i="238"/>
  <c r="H75"/>
  <c r="K170" l="1"/>
  <c r="K75"/>
  <c r="A195"/>
  <c r="K8" i="59" l="1"/>
  <c r="J195" i="238" s="1"/>
  <c r="I8" i="59"/>
  <c r="G8"/>
  <c r="H195" i="238" l="1"/>
  <c r="L8" i="59"/>
  <c r="K195" i="238" s="1"/>
  <c r="F195"/>
  <c r="I36" l="1"/>
  <c r="G36"/>
  <c r="E36"/>
  <c r="D36"/>
  <c r="C36"/>
  <c r="B36"/>
  <c r="A36"/>
  <c r="K9" i="225"/>
  <c r="I9"/>
  <c r="G9"/>
  <c r="L9" l="1"/>
  <c r="H36" i="238"/>
  <c r="J36"/>
  <c r="F36"/>
  <c r="L36" s="1"/>
  <c r="K36" l="1"/>
  <c r="A164"/>
  <c r="I86"/>
  <c r="G86"/>
  <c r="E86"/>
  <c r="D86"/>
  <c r="C86"/>
  <c r="B86"/>
  <c r="A86"/>
  <c r="K14" i="21"/>
  <c r="K18" s="1"/>
  <c r="K8" i="16"/>
  <c r="I8"/>
  <c r="G8"/>
  <c r="K14" i="13"/>
  <c r="K7" i="225"/>
  <c r="K17" s="1"/>
  <c r="K10"/>
  <c r="K11"/>
  <c r="K12"/>
  <c r="K16"/>
  <c r="J137" i="238"/>
  <c r="I137"/>
  <c r="G137"/>
  <c r="E137"/>
  <c r="D137"/>
  <c r="C137"/>
  <c r="B137"/>
  <c r="A137"/>
  <c r="J141"/>
  <c r="I141"/>
  <c r="G141"/>
  <c r="E141"/>
  <c r="D141"/>
  <c r="C141"/>
  <c r="B141"/>
  <c r="A141"/>
  <c r="I10" i="69"/>
  <c r="G10"/>
  <c r="K8" i="9"/>
  <c r="I8"/>
  <c r="G8"/>
  <c r="L10" i="69" l="1"/>
  <c r="L8" i="9"/>
  <c r="L8" i="16"/>
  <c r="F130" i="238"/>
  <c r="L130" s="1"/>
  <c r="J130"/>
  <c r="H130"/>
  <c r="J86"/>
  <c r="H86"/>
  <c r="F86"/>
  <c r="L86" s="1"/>
  <c r="F141"/>
  <c r="L141" s="1"/>
  <c r="H141"/>
  <c r="K8" i="5"/>
  <c r="K12" s="1"/>
  <c r="I30" i="238"/>
  <c r="G30"/>
  <c r="E30"/>
  <c r="D30"/>
  <c r="C30"/>
  <c r="B30"/>
  <c r="A30"/>
  <c r="K11" i="6"/>
  <c r="I11"/>
  <c r="G11"/>
  <c r="I15" i="9"/>
  <c r="G15"/>
  <c r="G9" i="59"/>
  <c r="I9"/>
  <c r="K9"/>
  <c r="J196" i="238" s="1"/>
  <c r="G10" i="59"/>
  <c r="I10"/>
  <c r="K10"/>
  <c r="G13"/>
  <c r="I13"/>
  <c r="K13"/>
  <c r="G18"/>
  <c r="I18"/>
  <c r="K18"/>
  <c r="G19"/>
  <c r="I19"/>
  <c r="J20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J28"/>
  <c r="A29"/>
  <c r="B29"/>
  <c r="C29"/>
  <c r="D29"/>
  <c r="E29"/>
  <c r="G29"/>
  <c r="I29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4"/>
  <c r="B34"/>
  <c r="C34"/>
  <c r="D34"/>
  <c r="E34"/>
  <c r="G34"/>
  <c r="I34"/>
  <c r="J34"/>
  <c r="A37"/>
  <c r="B37"/>
  <c r="C37"/>
  <c r="D37"/>
  <c r="E37"/>
  <c r="G37"/>
  <c r="I37"/>
  <c r="J37"/>
  <c r="A38"/>
  <c r="B38"/>
  <c r="C38"/>
  <c r="D38"/>
  <c r="E38"/>
  <c r="G38"/>
  <c r="I38"/>
  <c r="J38"/>
  <c r="A39"/>
  <c r="B39"/>
  <c r="C39"/>
  <c r="D39"/>
  <c r="E39"/>
  <c r="G39"/>
  <c r="I39"/>
  <c r="J39"/>
  <c r="A43"/>
  <c r="B43"/>
  <c r="C43"/>
  <c r="D43"/>
  <c r="E43"/>
  <c r="G43"/>
  <c r="I43"/>
  <c r="J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G46"/>
  <c r="I46"/>
  <c r="A47"/>
  <c r="B47"/>
  <c r="C47"/>
  <c r="D47"/>
  <c r="E47"/>
  <c r="G47"/>
  <c r="I47"/>
  <c r="A48"/>
  <c r="B48"/>
  <c r="C48"/>
  <c r="D48"/>
  <c r="E48"/>
  <c r="G48"/>
  <c r="I48"/>
  <c r="A50"/>
  <c r="B50"/>
  <c r="C50"/>
  <c r="D50"/>
  <c r="E50"/>
  <c r="F50"/>
  <c r="G50"/>
  <c r="H50"/>
  <c r="I50"/>
  <c r="A51"/>
  <c r="B51"/>
  <c r="C51"/>
  <c r="D51"/>
  <c r="E51"/>
  <c r="G51"/>
  <c r="I51"/>
  <c r="A52"/>
  <c r="B52"/>
  <c r="C52"/>
  <c r="D52"/>
  <c r="E52"/>
  <c r="G52"/>
  <c r="I52"/>
  <c r="A53"/>
  <c r="B53"/>
  <c r="C53"/>
  <c r="D53"/>
  <c r="E53"/>
  <c r="G53"/>
  <c r="I53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A58"/>
  <c r="B58"/>
  <c r="C58"/>
  <c r="D58"/>
  <c r="E58"/>
  <c r="G58"/>
  <c r="I58"/>
  <c r="A60"/>
  <c r="B60"/>
  <c r="C60"/>
  <c r="D60"/>
  <c r="E60"/>
  <c r="G60"/>
  <c r="I60"/>
  <c r="A61"/>
  <c r="B61"/>
  <c r="C61"/>
  <c r="D61"/>
  <c r="E61"/>
  <c r="G61"/>
  <c r="I61"/>
  <c r="J61"/>
  <c r="A62"/>
  <c r="B62"/>
  <c r="C62"/>
  <c r="D62"/>
  <c r="E62"/>
  <c r="G62"/>
  <c r="I62"/>
  <c r="J62"/>
  <c r="A63"/>
  <c r="B63"/>
  <c r="C63"/>
  <c r="D63"/>
  <c r="E63"/>
  <c r="G63"/>
  <c r="I63"/>
  <c r="J63"/>
  <c r="A64"/>
  <c r="B64"/>
  <c r="C64"/>
  <c r="D64"/>
  <c r="E64"/>
  <c r="G64"/>
  <c r="I64"/>
  <c r="J64"/>
  <c r="A65"/>
  <c r="B65"/>
  <c r="C65"/>
  <c r="D65"/>
  <c r="E65"/>
  <c r="G65"/>
  <c r="I65"/>
  <c r="J65"/>
  <c r="A66"/>
  <c r="B66"/>
  <c r="C66"/>
  <c r="D66"/>
  <c r="E66"/>
  <c r="G66"/>
  <c r="I66"/>
  <c r="J66"/>
  <c r="A67"/>
  <c r="B67"/>
  <c r="C67"/>
  <c r="D67"/>
  <c r="E67"/>
  <c r="G67"/>
  <c r="I67"/>
  <c r="A68"/>
  <c r="B68"/>
  <c r="C68"/>
  <c r="D68"/>
  <c r="E68"/>
  <c r="G68"/>
  <c r="I68"/>
  <c r="A69"/>
  <c r="B69"/>
  <c r="C69"/>
  <c r="D69"/>
  <c r="E69"/>
  <c r="G69"/>
  <c r="I69"/>
  <c r="J69"/>
  <c r="A70"/>
  <c r="B70"/>
  <c r="C70"/>
  <c r="D70"/>
  <c r="E70"/>
  <c r="G70"/>
  <c r="I70"/>
  <c r="J70"/>
  <c r="A72"/>
  <c r="B72"/>
  <c r="C72"/>
  <c r="D72"/>
  <c r="E72"/>
  <c r="G72"/>
  <c r="I72"/>
  <c r="J72"/>
  <c r="A73"/>
  <c r="B73"/>
  <c r="C73"/>
  <c r="D73"/>
  <c r="E73"/>
  <c r="G73"/>
  <c r="I73"/>
  <c r="J73"/>
  <c r="A79"/>
  <c r="B79"/>
  <c r="C79"/>
  <c r="D79"/>
  <c r="E79"/>
  <c r="G79"/>
  <c r="I79"/>
  <c r="J79"/>
  <c r="A80"/>
  <c r="B80"/>
  <c r="C80"/>
  <c r="D80"/>
  <c r="E80"/>
  <c r="G80"/>
  <c r="I80"/>
  <c r="J80"/>
  <c r="A81"/>
  <c r="B81"/>
  <c r="C81"/>
  <c r="D81"/>
  <c r="E81"/>
  <c r="G81"/>
  <c r="I81"/>
  <c r="J81"/>
  <c r="A82"/>
  <c r="B82"/>
  <c r="C82"/>
  <c r="D82"/>
  <c r="E82"/>
  <c r="G82"/>
  <c r="I82"/>
  <c r="J82"/>
  <c r="A83"/>
  <c r="B83"/>
  <c r="C83"/>
  <c r="D83"/>
  <c r="E83"/>
  <c r="G83"/>
  <c r="I83"/>
  <c r="J83"/>
  <c r="A85"/>
  <c r="B85"/>
  <c r="C85"/>
  <c r="D85"/>
  <c r="E85"/>
  <c r="G85"/>
  <c r="I85"/>
  <c r="A87"/>
  <c r="B87"/>
  <c r="C87"/>
  <c r="D87"/>
  <c r="E87"/>
  <c r="F87"/>
  <c r="G87"/>
  <c r="H87"/>
  <c r="I87"/>
  <c r="J87"/>
  <c r="A89"/>
  <c r="B89"/>
  <c r="C89"/>
  <c r="D89"/>
  <c r="E89"/>
  <c r="G89"/>
  <c r="I89"/>
  <c r="A90"/>
  <c r="B90"/>
  <c r="C90"/>
  <c r="D90"/>
  <c r="E90"/>
  <c r="G90"/>
  <c r="I90"/>
  <c r="A91"/>
  <c r="B91"/>
  <c r="C91"/>
  <c r="D91"/>
  <c r="E91"/>
  <c r="G91"/>
  <c r="I91"/>
  <c r="J91"/>
  <c r="A92"/>
  <c r="B92"/>
  <c r="C92"/>
  <c r="D92"/>
  <c r="E92"/>
  <c r="G92"/>
  <c r="I92"/>
  <c r="J92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1"/>
  <c r="B101"/>
  <c r="C101"/>
  <c r="D101"/>
  <c r="E101"/>
  <c r="G101"/>
  <c r="I101"/>
  <c r="J101"/>
  <c r="A102"/>
  <c r="B102"/>
  <c r="C102"/>
  <c r="D102"/>
  <c r="E102"/>
  <c r="G102"/>
  <c r="I102"/>
  <c r="J102"/>
  <c r="A103"/>
  <c r="B103"/>
  <c r="C103"/>
  <c r="D103"/>
  <c r="E103"/>
  <c r="G103"/>
  <c r="I103"/>
  <c r="J103"/>
  <c r="A104"/>
  <c r="B104"/>
  <c r="C104"/>
  <c r="D104"/>
  <c r="E104"/>
  <c r="G104"/>
  <c r="I104"/>
  <c r="J104"/>
  <c r="A105"/>
  <c r="B105"/>
  <c r="C105"/>
  <c r="D105"/>
  <c r="E105"/>
  <c r="G105"/>
  <c r="I105"/>
  <c r="J105"/>
  <c r="A108"/>
  <c r="B108"/>
  <c r="C108"/>
  <c r="D108"/>
  <c r="E108"/>
  <c r="G108"/>
  <c r="I108"/>
  <c r="A109"/>
  <c r="B109"/>
  <c r="C109"/>
  <c r="D109"/>
  <c r="E109"/>
  <c r="G109"/>
  <c r="I109"/>
  <c r="A110"/>
  <c r="B110"/>
  <c r="C110"/>
  <c r="D110"/>
  <c r="E110"/>
  <c r="G110"/>
  <c r="I110"/>
  <c r="J110"/>
  <c r="A111"/>
  <c r="B111"/>
  <c r="C111"/>
  <c r="D111"/>
  <c r="E111"/>
  <c r="G111"/>
  <c r="I111"/>
  <c r="J111"/>
  <c r="A112"/>
  <c r="B112"/>
  <c r="C112"/>
  <c r="D112"/>
  <c r="E112"/>
  <c r="G112"/>
  <c r="I112"/>
  <c r="J112"/>
  <c r="A113"/>
  <c r="B113"/>
  <c r="C113"/>
  <c r="D113"/>
  <c r="E113"/>
  <c r="G113"/>
  <c r="I113"/>
  <c r="J113"/>
  <c r="A115"/>
  <c r="B115"/>
  <c r="C115"/>
  <c r="D115"/>
  <c r="E115"/>
  <c r="G115"/>
  <c r="I115"/>
  <c r="A116"/>
  <c r="B116"/>
  <c r="C116"/>
  <c r="D116"/>
  <c r="E116"/>
  <c r="G116"/>
  <c r="I116"/>
  <c r="J116"/>
  <c r="A117"/>
  <c r="B117"/>
  <c r="C117"/>
  <c r="D117"/>
  <c r="E117"/>
  <c r="G117"/>
  <c r="I117"/>
  <c r="J117"/>
  <c r="A118"/>
  <c r="B118"/>
  <c r="C118"/>
  <c r="D118"/>
  <c r="E118"/>
  <c r="G118"/>
  <c r="I118"/>
  <c r="J118"/>
  <c r="A119"/>
  <c r="B119"/>
  <c r="C119"/>
  <c r="D119"/>
  <c r="E119"/>
  <c r="G119"/>
  <c r="I119"/>
  <c r="J119"/>
  <c r="A120"/>
  <c r="B120"/>
  <c r="C120"/>
  <c r="D120"/>
  <c r="E120"/>
  <c r="G120"/>
  <c r="I120"/>
  <c r="J120"/>
  <c r="A121"/>
  <c r="B121"/>
  <c r="C121"/>
  <c r="D121"/>
  <c r="E121"/>
  <c r="G121"/>
  <c r="I121"/>
  <c r="J121"/>
  <c r="A122"/>
  <c r="B122"/>
  <c r="C122"/>
  <c r="D122"/>
  <c r="E122"/>
  <c r="G122"/>
  <c r="I122"/>
  <c r="J122"/>
  <c r="A131"/>
  <c r="B131"/>
  <c r="C131"/>
  <c r="D131"/>
  <c r="E131"/>
  <c r="G131"/>
  <c r="I131"/>
  <c r="A132"/>
  <c r="B132"/>
  <c r="C132"/>
  <c r="D132"/>
  <c r="E132"/>
  <c r="G132"/>
  <c r="I132"/>
  <c r="J132"/>
  <c r="A133"/>
  <c r="B133"/>
  <c r="C133"/>
  <c r="D133"/>
  <c r="E133"/>
  <c r="G133"/>
  <c r="I133"/>
  <c r="A134"/>
  <c r="B134"/>
  <c r="C134"/>
  <c r="D134"/>
  <c r="E134"/>
  <c r="G134"/>
  <c r="I134"/>
  <c r="A138"/>
  <c r="B138"/>
  <c r="C138"/>
  <c r="D138"/>
  <c r="E138"/>
  <c r="G138"/>
  <c r="I138"/>
  <c r="J138"/>
  <c r="A139"/>
  <c r="B139"/>
  <c r="C139"/>
  <c r="D139"/>
  <c r="E139"/>
  <c r="G139"/>
  <c r="I139"/>
  <c r="J139"/>
  <c r="A142"/>
  <c r="A144"/>
  <c r="B144"/>
  <c r="C144"/>
  <c r="D144"/>
  <c r="E144"/>
  <c r="G144"/>
  <c r="I144"/>
  <c r="J144"/>
  <c r="A156"/>
  <c r="B156"/>
  <c r="C156"/>
  <c r="D156"/>
  <c r="E156"/>
  <c r="G156"/>
  <c r="I156"/>
  <c r="J156"/>
  <c r="A158"/>
  <c r="B158"/>
  <c r="C158"/>
  <c r="D158"/>
  <c r="E158"/>
  <c r="G158"/>
  <c r="I158"/>
  <c r="J158"/>
  <c r="A159"/>
  <c r="B159"/>
  <c r="C159"/>
  <c r="D159"/>
  <c r="E159"/>
  <c r="G159"/>
  <c r="I159"/>
  <c r="J159"/>
  <c r="A162"/>
  <c r="B162"/>
  <c r="C162"/>
  <c r="D162"/>
  <c r="E162"/>
  <c r="G162"/>
  <c r="I162"/>
  <c r="J162"/>
  <c r="B164"/>
  <c r="C164"/>
  <c r="D164"/>
  <c r="E164"/>
  <c r="G164"/>
  <c r="I164"/>
  <c r="J164"/>
  <c r="A167"/>
  <c r="B167"/>
  <c r="C167"/>
  <c r="D167"/>
  <c r="E167"/>
  <c r="G167"/>
  <c r="I167"/>
  <c r="J167"/>
  <c r="A168"/>
  <c r="B168"/>
  <c r="C168"/>
  <c r="D168"/>
  <c r="E168"/>
  <c r="G168"/>
  <c r="I168"/>
  <c r="J168"/>
  <c r="A169"/>
  <c r="B169"/>
  <c r="C169"/>
  <c r="D169"/>
  <c r="E169"/>
  <c r="G169"/>
  <c r="I169"/>
  <c r="J169"/>
  <c r="A171"/>
  <c r="B171"/>
  <c r="C171"/>
  <c r="D171"/>
  <c r="E171"/>
  <c r="G171"/>
  <c r="I171"/>
  <c r="J171"/>
  <c r="A175"/>
  <c r="B175"/>
  <c r="C175"/>
  <c r="D175"/>
  <c r="E175"/>
  <c r="G175"/>
  <c r="I175"/>
  <c r="J175"/>
  <c r="A196"/>
  <c r="A197"/>
  <c r="A200"/>
  <c r="A205"/>
  <c r="G9" i="23"/>
  <c r="G17" s="1"/>
  <c r="I9"/>
  <c r="I17" s="1"/>
  <c r="G9" i="22"/>
  <c r="I9"/>
  <c r="G10"/>
  <c r="I10"/>
  <c r="G11"/>
  <c r="F169" i="238" s="1"/>
  <c r="L169" s="1"/>
  <c r="I11" i="22"/>
  <c r="H169" i="238" s="1"/>
  <c r="G13" i="22"/>
  <c r="I13"/>
  <c r="H171" i="238" s="1"/>
  <c r="G8" i="21"/>
  <c r="I8"/>
  <c r="G10"/>
  <c r="I10"/>
  <c r="H158" i="238" s="1"/>
  <c r="G11" i="21"/>
  <c r="I11"/>
  <c r="H159" i="238" s="1"/>
  <c r="G14" i="21"/>
  <c r="L14" s="1"/>
  <c r="I14"/>
  <c r="H162" i="238" s="1"/>
  <c r="G16" i="21"/>
  <c r="I16"/>
  <c r="G11" i="164"/>
  <c r="F153" i="238" s="1"/>
  <c r="L153" s="1"/>
  <c r="I11" i="164"/>
  <c r="K11"/>
  <c r="H12"/>
  <c r="J12"/>
  <c r="G7" i="69"/>
  <c r="L7" s="1"/>
  <c r="I7"/>
  <c r="G8"/>
  <c r="I8"/>
  <c r="G11"/>
  <c r="L11" s="1"/>
  <c r="I11"/>
  <c r="G13"/>
  <c r="L13" s="1"/>
  <c r="I13"/>
  <c r="H14"/>
  <c r="J14"/>
  <c r="G9" i="9"/>
  <c r="L9" s="1"/>
  <c r="I9"/>
  <c r="K9"/>
  <c r="G10"/>
  <c r="L10" s="1"/>
  <c r="I10"/>
  <c r="G11"/>
  <c r="I11"/>
  <c r="K11"/>
  <c r="G12"/>
  <c r="L12" s="1"/>
  <c r="I12"/>
  <c r="H134" i="238" s="1"/>
  <c r="K12" i="9"/>
  <c r="J134" i="238" s="1"/>
  <c r="H16" i="9"/>
  <c r="J16"/>
  <c r="G9" i="19"/>
  <c r="I9"/>
  <c r="G10"/>
  <c r="I10"/>
  <c r="G11"/>
  <c r="I11"/>
  <c r="G12"/>
  <c r="I12"/>
  <c r="G13"/>
  <c r="I13"/>
  <c r="G14"/>
  <c r="I14"/>
  <c r="G15"/>
  <c r="I15"/>
  <c r="G8" i="18"/>
  <c r="I8"/>
  <c r="G11"/>
  <c r="I11"/>
  <c r="K11"/>
  <c r="G12"/>
  <c r="I12"/>
  <c r="K12"/>
  <c r="G13"/>
  <c r="I13"/>
  <c r="G14"/>
  <c r="I14"/>
  <c r="G15"/>
  <c r="I15"/>
  <c r="G16"/>
  <c r="I16"/>
  <c r="G18"/>
  <c r="I18"/>
  <c r="K18"/>
  <c r="J19"/>
  <c r="G8" i="17"/>
  <c r="I8"/>
  <c r="G9"/>
  <c r="L9" s="1"/>
  <c r="I9"/>
  <c r="G10"/>
  <c r="I10"/>
  <c r="G11"/>
  <c r="L11" s="1"/>
  <c r="I11"/>
  <c r="G12"/>
  <c r="I12"/>
  <c r="G13"/>
  <c r="L13" s="1"/>
  <c r="I13"/>
  <c r="G14"/>
  <c r="I14"/>
  <c r="G15"/>
  <c r="L15" s="1"/>
  <c r="I15"/>
  <c r="G16"/>
  <c r="I16"/>
  <c r="G17"/>
  <c r="L17" s="1"/>
  <c r="I17"/>
  <c r="G18"/>
  <c r="I18"/>
  <c r="J19"/>
  <c r="K19"/>
  <c r="G7" i="16"/>
  <c r="I7"/>
  <c r="K7"/>
  <c r="K87" i="238"/>
  <c r="G10" i="16"/>
  <c r="I10"/>
  <c r="K10"/>
  <c r="G12"/>
  <c r="I12"/>
  <c r="K12"/>
  <c r="G13"/>
  <c r="I13"/>
  <c r="G14"/>
  <c r="I14"/>
  <c r="G12" i="15"/>
  <c r="I12"/>
  <c r="I18" s="1"/>
  <c r="G13"/>
  <c r="L13" s="1"/>
  <c r="I13"/>
  <c r="G14"/>
  <c r="L14" s="1"/>
  <c r="I14"/>
  <c r="G15"/>
  <c r="L15" s="1"/>
  <c r="I15"/>
  <c r="G16"/>
  <c r="L16" s="1"/>
  <c r="I16"/>
  <c r="G7" i="14"/>
  <c r="L7" s="1"/>
  <c r="I7"/>
  <c r="G8"/>
  <c r="I8"/>
  <c r="G10"/>
  <c r="I10"/>
  <c r="G11"/>
  <c r="I11"/>
  <c r="H14"/>
  <c r="J14"/>
  <c r="K14"/>
  <c r="G7" i="12"/>
  <c r="I7"/>
  <c r="I8"/>
  <c r="L8" s="1"/>
  <c r="G9"/>
  <c r="L9" s="1"/>
  <c r="I9"/>
  <c r="G10"/>
  <c r="L10" s="1"/>
  <c r="I10"/>
  <c r="G11"/>
  <c r="L11" s="1"/>
  <c r="I11"/>
  <c r="G12"/>
  <c r="I12"/>
  <c r="K12"/>
  <c r="G13"/>
  <c r="I13"/>
  <c r="K13"/>
  <c r="H14"/>
  <c r="J14"/>
  <c r="G8" i="13"/>
  <c r="I8"/>
  <c r="K8"/>
  <c r="K15" s="1"/>
  <c r="G9"/>
  <c r="L9" s="1"/>
  <c r="I9"/>
  <c r="K9"/>
  <c r="G11"/>
  <c r="I11"/>
  <c r="K11"/>
  <c r="G13"/>
  <c r="I13"/>
  <c r="K13"/>
  <c r="G14"/>
  <c r="I14"/>
  <c r="G8" i="11"/>
  <c r="I8"/>
  <c r="K8"/>
  <c r="G9"/>
  <c r="I9"/>
  <c r="K9"/>
  <c r="G10"/>
  <c r="I10"/>
  <c r="K10"/>
  <c r="G11"/>
  <c r="I11"/>
  <c r="K11"/>
  <c r="G12"/>
  <c r="L12" s="1"/>
  <c r="I12"/>
  <c r="K12"/>
  <c r="G15"/>
  <c r="I15"/>
  <c r="K15"/>
  <c r="G16"/>
  <c r="I16"/>
  <c r="K16"/>
  <c r="G17"/>
  <c r="I17"/>
  <c r="K17"/>
  <c r="G18"/>
  <c r="I18"/>
  <c r="K18"/>
  <c r="G7" i="225"/>
  <c r="I7"/>
  <c r="I17" s="1"/>
  <c r="G10"/>
  <c r="I10"/>
  <c r="G11"/>
  <c r="L11" s="1"/>
  <c r="I11"/>
  <c r="G12"/>
  <c r="I12"/>
  <c r="G16"/>
  <c r="I16"/>
  <c r="G7" i="6"/>
  <c r="L7" s="1"/>
  <c r="I7"/>
  <c r="G8"/>
  <c r="I8"/>
  <c r="G9"/>
  <c r="L9" s="1"/>
  <c r="I9"/>
  <c r="G10"/>
  <c r="I10"/>
  <c r="K10"/>
  <c r="G12"/>
  <c r="L12" s="1"/>
  <c r="I12"/>
  <c r="G13"/>
  <c r="L13" s="1"/>
  <c r="I13"/>
  <c r="G14"/>
  <c r="I14"/>
  <c r="H15"/>
  <c r="J15"/>
  <c r="G7" i="234"/>
  <c r="I7"/>
  <c r="I12" s="1"/>
  <c r="G9"/>
  <c r="I9"/>
  <c r="G10"/>
  <c r="I10"/>
  <c r="G7" i="5"/>
  <c r="L7" s="1"/>
  <c r="I7"/>
  <c r="G8"/>
  <c r="I8"/>
  <c r="H16" i="238" s="1"/>
  <c r="G9" i="5"/>
  <c r="L9" s="1"/>
  <c r="I9"/>
  <c r="G10"/>
  <c r="I10"/>
  <c r="G11"/>
  <c r="L11" s="1"/>
  <c r="I11"/>
  <c r="H12"/>
  <c r="J12"/>
  <c r="G7" i="4"/>
  <c r="L7" s="1"/>
  <c r="I7"/>
  <c r="H6" i="238" s="1"/>
  <c r="G8" i="4"/>
  <c r="I8"/>
  <c r="G9"/>
  <c r="L9" s="1"/>
  <c r="I9"/>
  <c r="G10"/>
  <c r="L10" s="1"/>
  <c r="I10"/>
  <c r="G11"/>
  <c r="L11" s="1"/>
  <c r="I11"/>
  <c r="G12"/>
  <c r="I12"/>
  <c r="G13"/>
  <c r="L13" s="1"/>
  <c r="I13"/>
  <c r="H12" i="238" s="1"/>
  <c r="G14" i="4"/>
  <c r="L14" s="1"/>
  <c r="I14"/>
  <c r="G15"/>
  <c r="L15" s="1"/>
  <c r="I15"/>
  <c r="H16"/>
  <c r="J16"/>
  <c r="K16"/>
  <c r="H138" i="238"/>
  <c r="H164"/>
  <c r="F158"/>
  <c r="L18" i="59" l="1"/>
  <c r="K205" i="238" s="1"/>
  <c r="G18" i="22"/>
  <c r="I18"/>
  <c r="G18" i="21"/>
  <c r="L8"/>
  <c r="I18"/>
  <c r="H155" i="238"/>
  <c r="H153"/>
  <c r="J155"/>
  <c r="J153"/>
  <c r="F138"/>
  <c r="L8" i="69"/>
  <c r="L11" i="9"/>
  <c r="L15"/>
  <c r="K137" i="238" s="1"/>
  <c r="I16" i="19"/>
  <c r="L10"/>
  <c r="L9"/>
  <c r="G16"/>
  <c r="L16" i="17"/>
  <c r="L12"/>
  <c r="L8"/>
  <c r="L18"/>
  <c r="L14"/>
  <c r="L10"/>
  <c r="L12" i="16"/>
  <c r="L7"/>
  <c r="L14"/>
  <c r="L10"/>
  <c r="L12" i="15"/>
  <c r="L18" s="1"/>
  <c r="G18"/>
  <c r="L10" i="14"/>
  <c r="L14" s="1"/>
  <c r="L12" i="12"/>
  <c r="G15" i="13"/>
  <c r="I15"/>
  <c r="L8" i="11"/>
  <c r="L19" s="1"/>
  <c r="G19"/>
  <c r="L18"/>
  <c r="I19"/>
  <c r="K19"/>
  <c r="L7" i="225"/>
  <c r="L17" s="1"/>
  <c r="G17"/>
  <c r="L16"/>
  <c r="L8" i="6"/>
  <c r="L11"/>
  <c r="L14"/>
  <c r="L10"/>
  <c r="L9" i="234"/>
  <c r="K23" i="238" s="1"/>
  <c r="G12" i="234"/>
  <c r="L7"/>
  <c r="L10"/>
  <c r="K24" i="238" s="1"/>
  <c r="L12" i="5"/>
  <c r="L12" i="4"/>
  <c r="L8"/>
  <c r="L13" i="16"/>
  <c r="H167" i="238"/>
  <c r="L12" i="18"/>
  <c r="L15" i="11"/>
  <c r="L9"/>
  <c r="L16"/>
  <c r="L10"/>
  <c r="L17"/>
  <c r="L11"/>
  <c r="L11" i="13"/>
  <c r="L13"/>
  <c r="L8"/>
  <c r="L15" s="1"/>
  <c r="L14"/>
  <c r="L11" i="164"/>
  <c r="K153" i="238" s="1"/>
  <c r="K155" s="1"/>
  <c r="L10" i="5"/>
  <c r="L8"/>
  <c r="L12" i="225"/>
  <c r="L10"/>
  <c r="L19" i="59"/>
  <c r="L10"/>
  <c r="K197" i="238" s="1"/>
  <c r="H196"/>
  <c r="L9" i="59"/>
  <c r="L13" i="12"/>
  <c r="L7"/>
  <c r="L13" i="18"/>
  <c r="L18"/>
  <c r="L15"/>
  <c r="L8"/>
  <c r="L16"/>
  <c r="L14"/>
  <c r="L11"/>
  <c r="L11" i="14"/>
  <c r="L8"/>
  <c r="L15" i="19"/>
  <c r="L13"/>
  <c r="K120" i="238" s="1"/>
  <c r="L11" i="19"/>
  <c r="L14"/>
  <c r="L12"/>
  <c r="L13" i="59"/>
  <c r="L9" i="23"/>
  <c r="L13" i="22"/>
  <c r="L10"/>
  <c r="L11"/>
  <c r="F168" i="238"/>
  <c r="L168" s="1"/>
  <c r="F167"/>
  <c r="L167" s="1"/>
  <c r="L9" i="22"/>
  <c r="L18" s="1"/>
  <c r="L16" i="21"/>
  <c r="L11"/>
  <c r="L10"/>
  <c r="F200" i="238"/>
  <c r="L200" s="1"/>
  <c r="F197"/>
  <c r="F155"/>
  <c r="F142"/>
  <c r="L142" s="1"/>
  <c r="K142"/>
  <c r="J133"/>
  <c r="H18"/>
  <c r="F6"/>
  <c r="L6" s="1"/>
  <c r="F177"/>
  <c r="L177" s="1"/>
  <c r="F171"/>
  <c r="L171" s="1"/>
  <c r="I148"/>
  <c r="G148"/>
  <c r="G208"/>
  <c r="I208"/>
  <c r="H15"/>
  <c r="H177"/>
  <c r="H156"/>
  <c r="K16" i="16"/>
  <c r="G16"/>
  <c r="I16"/>
  <c r="H142" i="238"/>
  <c r="K130"/>
  <c r="I12" i="164"/>
  <c r="J131" i="238"/>
  <c r="F18"/>
  <c r="L18" s="1"/>
  <c r="G14" i="14"/>
  <c r="F206" i="238"/>
  <c r="H205"/>
  <c r="H197"/>
  <c r="F196"/>
  <c r="K14" i="12"/>
  <c r="G19" i="18"/>
  <c r="F132" i="238"/>
  <c r="L132" s="1"/>
  <c r="H206"/>
  <c r="J205"/>
  <c r="F205"/>
  <c r="J197"/>
  <c r="F16"/>
  <c r="L16" s="1"/>
  <c r="K34"/>
  <c r="K119"/>
  <c r="H116"/>
  <c r="K31"/>
  <c r="H200"/>
  <c r="J200"/>
  <c r="H121"/>
  <c r="F164"/>
  <c r="L164" s="1"/>
  <c r="K20" i="59"/>
  <c r="H133" i="238"/>
  <c r="K16" i="9"/>
  <c r="I19" i="17"/>
  <c r="K15" i="6"/>
  <c r="I15"/>
  <c r="F56" i="238"/>
  <c r="L56" s="1"/>
  <c r="K81"/>
  <c r="K94"/>
  <c r="H118"/>
  <c r="J16"/>
  <c r="H13"/>
  <c r="G15" i="6"/>
  <c r="H58" i="238"/>
  <c r="G19" i="17"/>
  <c r="F17" i="238"/>
  <c r="L17" s="1"/>
  <c r="F19"/>
  <c r="L19" s="1"/>
  <c r="F131"/>
  <c r="L131" s="1"/>
  <c r="F134"/>
  <c r="F156"/>
  <c r="F162"/>
  <c r="L162" s="1"/>
  <c r="H168"/>
  <c r="J56"/>
  <c r="I14" i="12"/>
  <c r="J58" i="238"/>
  <c r="G14" i="12"/>
  <c r="F83" i="238"/>
  <c r="H120"/>
  <c r="H11"/>
  <c r="K19" i="18"/>
  <c r="F120" i="238"/>
  <c r="F118"/>
  <c r="K14" i="69"/>
  <c r="H122" i="238"/>
  <c r="H117"/>
  <c r="H132"/>
  <c r="F159"/>
  <c r="G16" i="4"/>
  <c r="F58" i="238"/>
  <c r="L58" s="1"/>
  <c r="G12" i="164"/>
  <c r="F15" i="238"/>
  <c r="L15" s="1"/>
  <c r="H17"/>
  <c r="H19"/>
  <c r="H131"/>
  <c r="F133"/>
  <c r="L133" s="1"/>
  <c r="H8"/>
  <c r="H56"/>
  <c r="I14" i="14"/>
  <c r="H83" i="238"/>
  <c r="I19" i="18"/>
  <c r="F122" i="238"/>
  <c r="L122" s="1"/>
  <c r="F121"/>
  <c r="L121" s="1"/>
  <c r="F117"/>
  <c r="F116"/>
  <c r="I12" i="5"/>
  <c r="G12"/>
  <c r="G20" i="59"/>
  <c r="H82" i="238"/>
  <c r="F82"/>
  <c r="H81"/>
  <c r="F81"/>
  <c r="H80"/>
  <c r="F80"/>
  <c r="H104"/>
  <c r="F104"/>
  <c r="H103"/>
  <c r="F103"/>
  <c r="H101"/>
  <c r="F101"/>
  <c r="L101" s="1"/>
  <c r="H100"/>
  <c r="F100"/>
  <c r="L100" s="1"/>
  <c r="H99"/>
  <c r="F99"/>
  <c r="L99" s="1"/>
  <c r="H98"/>
  <c r="F98"/>
  <c r="L98" s="1"/>
  <c r="H97"/>
  <c r="F97"/>
  <c r="L97" s="1"/>
  <c r="H96"/>
  <c r="F96"/>
  <c r="L96" s="1"/>
  <c r="H95"/>
  <c r="F95"/>
  <c r="L95" s="1"/>
  <c r="H94"/>
  <c r="F94"/>
  <c r="L94" s="1"/>
  <c r="H54"/>
  <c r="F54"/>
  <c r="H53"/>
  <c r="F53"/>
  <c r="H52"/>
  <c r="F52"/>
  <c r="H51"/>
  <c r="F51"/>
  <c r="J48"/>
  <c r="H48"/>
  <c r="F48"/>
  <c r="J45"/>
  <c r="H45"/>
  <c r="F45"/>
  <c r="J44"/>
  <c r="H44"/>
  <c r="F44"/>
  <c r="H26"/>
  <c r="I14" i="69"/>
  <c r="J46" i="238"/>
  <c r="H32"/>
  <c r="F32"/>
  <c r="L32" s="1"/>
  <c r="H31"/>
  <c r="F31"/>
  <c r="L31" s="1"/>
  <c r="J29"/>
  <c r="H29"/>
  <c r="F29"/>
  <c r="H27"/>
  <c r="F27"/>
  <c r="L27" s="1"/>
  <c r="F30"/>
  <c r="H30"/>
  <c r="J30"/>
  <c r="K86"/>
  <c r="J47"/>
  <c r="H47"/>
  <c r="H46"/>
  <c r="F47"/>
  <c r="L47" s="1"/>
  <c r="F46"/>
  <c r="L46" s="1"/>
  <c r="H175"/>
  <c r="F175"/>
  <c r="L175" s="1"/>
  <c r="H119"/>
  <c r="F119"/>
  <c r="H102"/>
  <c r="F102"/>
  <c r="L102" s="1"/>
  <c r="J54"/>
  <c r="J53"/>
  <c r="J52"/>
  <c r="J51"/>
  <c r="J50"/>
  <c r="F43"/>
  <c r="L43" s="1"/>
  <c r="H43"/>
  <c r="H34"/>
  <c r="H33"/>
  <c r="F33"/>
  <c r="L33" s="1"/>
  <c r="H28"/>
  <c r="F28"/>
  <c r="G16" i="9"/>
  <c r="I16"/>
  <c r="K64" i="238"/>
  <c r="H24"/>
  <c r="F24"/>
  <c r="F21"/>
  <c r="F113"/>
  <c r="L113" s="1"/>
  <c r="H115"/>
  <c r="H109"/>
  <c r="H73"/>
  <c r="F73"/>
  <c r="L73" s="1"/>
  <c r="H72"/>
  <c r="F72"/>
  <c r="H70"/>
  <c r="F70"/>
  <c r="L70" s="1"/>
  <c r="H69"/>
  <c r="F69"/>
  <c r="K70"/>
  <c r="H79"/>
  <c r="F79"/>
  <c r="L79" s="1"/>
  <c r="F12"/>
  <c r="L12" s="1"/>
  <c r="I16" i="4"/>
  <c r="I20" i="59"/>
  <c r="K12" i="164"/>
  <c r="G14" i="69"/>
  <c r="F137" i="238"/>
  <c r="H137"/>
  <c r="H61"/>
  <c r="F61"/>
  <c r="L61" s="1"/>
  <c r="J60"/>
  <c r="H60"/>
  <c r="F60"/>
  <c r="L60" s="1"/>
  <c r="J55"/>
  <c r="H55"/>
  <c r="F55"/>
  <c r="H39"/>
  <c r="F39"/>
  <c r="H38"/>
  <c r="F38"/>
  <c r="F37"/>
  <c r="F34"/>
  <c r="F26"/>
  <c r="H21"/>
  <c r="H37"/>
  <c r="H23"/>
  <c r="F23"/>
  <c r="K8"/>
  <c r="H14"/>
  <c r="F14"/>
  <c r="L14" s="1"/>
  <c r="F13"/>
  <c r="L13" s="1"/>
  <c r="F11"/>
  <c r="L11" s="1"/>
  <c r="H10"/>
  <c r="F10"/>
  <c r="L10" s="1"/>
  <c r="H9"/>
  <c r="F9"/>
  <c r="L9" s="1"/>
  <c r="F8"/>
  <c r="L8" s="1"/>
  <c r="H7"/>
  <c r="F7"/>
  <c r="L7" s="1"/>
  <c r="H144"/>
  <c r="F144"/>
  <c r="H139"/>
  <c r="F139"/>
  <c r="L139" s="1"/>
  <c r="F111"/>
  <c r="L111" s="1"/>
  <c r="H112"/>
  <c r="H110"/>
  <c r="J115"/>
  <c r="F115"/>
  <c r="H113"/>
  <c r="F112"/>
  <c r="L112" s="1"/>
  <c r="H111"/>
  <c r="F110"/>
  <c r="L110" s="1"/>
  <c r="J109"/>
  <c r="F109"/>
  <c r="L109" s="1"/>
  <c r="J108"/>
  <c r="H108"/>
  <c r="F108"/>
  <c r="H105"/>
  <c r="F105"/>
  <c r="L105" s="1"/>
  <c r="H92"/>
  <c r="F92"/>
  <c r="H91"/>
  <c r="F91"/>
  <c r="J90"/>
  <c r="H90"/>
  <c r="F90"/>
  <c r="L90" s="1"/>
  <c r="J89"/>
  <c r="H89"/>
  <c r="F89"/>
  <c r="L89" s="1"/>
  <c r="J85"/>
  <c r="H85"/>
  <c r="F85"/>
  <c r="J68"/>
  <c r="H68"/>
  <c r="F68"/>
  <c r="L68" s="1"/>
  <c r="J67"/>
  <c r="H67"/>
  <c r="F67"/>
  <c r="L67" s="1"/>
  <c r="H66"/>
  <c r="F66"/>
  <c r="L66" s="1"/>
  <c r="H65"/>
  <c r="F65"/>
  <c r="H64"/>
  <c r="F64"/>
  <c r="L64" s="1"/>
  <c r="H63"/>
  <c r="F63"/>
  <c r="H62"/>
  <c r="F62"/>
  <c r="K177" l="1"/>
  <c r="L17" i="23"/>
  <c r="L18" i="21"/>
  <c r="L16" i="19"/>
  <c r="L12" i="234"/>
  <c r="K112" i="238"/>
  <c r="J208"/>
  <c r="K63"/>
  <c r="J148"/>
  <c r="H148"/>
  <c r="F208"/>
  <c r="H208"/>
  <c r="F148"/>
  <c r="K6"/>
  <c r="L12" i="164"/>
  <c r="K206" i="238"/>
  <c r="L19" i="17"/>
  <c r="L14" i="69"/>
  <c r="L16" i="9"/>
  <c r="L19" i="18"/>
  <c r="L14" i="12"/>
  <c r="L16" i="4"/>
  <c r="L20" i="59"/>
  <c r="L16" i="16"/>
  <c r="L208" i="238"/>
  <c r="I209"/>
  <c r="G209"/>
  <c r="L15" i="6"/>
  <c r="K30" i="238"/>
  <c r="K83"/>
  <c r="K196"/>
  <c r="K200"/>
  <c r="K109"/>
  <c r="K98"/>
  <c r="K89"/>
  <c r="K7"/>
  <c r="K162"/>
  <c r="K117"/>
  <c r="K17"/>
  <c r="K62"/>
  <c r="K11"/>
  <c r="K118"/>
  <c r="K141"/>
  <c r="K116"/>
  <c r="K122"/>
  <c r="K133"/>
  <c r="K92"/>
  <c r="K103"/>
  <c r="K90"/>
  <c r="K13"/>
  <c r="K48"/>
  <c r="K96"/>
  <c r="K138"/>
  <c r="K175"/>
  <c r="K80"/>
  <c r="K82"/>
  <c r="K102"/>
  <c r="K95"/>
  <c r="K99"/>
  <c r="K104"/>
  <c r="K101"/>
  <c r="K44"/>
  <c r="K45"/>
  <c r="K108"/>
  <c r="K29"/>
  <c r="K46"/>
  <c r="K139"/>
  <c r="K54"/>
  <c r="K53"/>
  <c r="K52"/>
  <c r="K51"/>
  <c r="K50"/>
  <c r="K38"/>
  <c r="K33"/>
  <c r="K28"/>
  <c r="K131"/>
  <c r="K134"/>
  <c r="K61"/>
  <c r="K69"/>
  <c r="K72"/>
  <c r="K156"/>
  <c r="K26"/>
  <c r="K55"/>
  <c r="K56"/>
  <c r="K60"/>
  <c r="K39"/>
  <c r="K21"/>
  <c r="K37"/>
  <c r="K14"/>
  <c r="K10"/>
  <c r="K12"/>
  <c r="K9"/>
  <c r="K158"/>
  <c r="K144"/>
  <c r="K115"/>
  <c r="K111"/>
  <c r="K105"/>
  <c r="K91"/>
  <c r="K85"/>
  <c r="K65"/>
  <c r="K68"/>
  <c r="F209" l="1"/>
  <c r="K159"/>
  <c r="H209"/>
  <c r="J209"/>
  <c r="K97"/>
  <c r="K58"/>
  <c r="K27"/>
  <c r="K132"/>
  <c r="K121"/>
  <c r="K110"/>
  <c r="K66"/>
  <c r="K73"/>
  <c r="K43"/>
  <c r="K79"/>
  <c r="K18"/>
  <c r="K15"/>
  <c r="K167"/>
  <c r="K47"/>
  <c r="K67"/>
  <c r="K169"/>
  <c r="K113"/>
  <c r="K16"/>
  <c r="K171"/>
  <c r="K168"/>
  <c r="K164"/>
  <c r="K32"/>
  <c r="K19"/>
  <c r="K100"/>
  <c r="K148" l="1"/>
  <c r="K208"/>
  <c r="K209" l="1"/>
</calcChain>
</file>

<file path=xl/sharedStrings.xml><?xml version="1.0" encoding="utf-8"?>
<sst xmlns="http://schemas.openxmlformats.org/spreadsheetml/2006/main" count="1674" uniqueCount="428">
  <si>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</si>
  <si>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</si>
  <si>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</si>
  <si>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</si>
  <si>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</si>
  <si>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</si>
  <si>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</si>
  <si>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</si>
  <si>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</si>
  <si>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</si>
  <si>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</si>
  <si>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</si>
  <si>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</si>
  <si>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</si>
  <si>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</si>
  <si>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</si>
  <si>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</si>
  <si>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</si>
  <si>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</si>
  <si>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</si>
  <si>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</si>
  <si>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</si>
  <si>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</si>
  <si>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</si>
  <si>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</si>
  <si>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</si>
  <si>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</si>
  <si>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</si>
  <si>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</si>
  <si>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</si>
  <si>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</si>
  <si>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</si>
  <si>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</si>
  <si>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</si>
  <si>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</si>
  <si>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</si>
  <si>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</si>
  <si>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</si>
  <si>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</si>
  <si>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</si>
  <si>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</si>
  <si>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</si>
  <si>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</si>
  <si>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</si>
  <si>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</si>
  <si>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</si>
  <si>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</si>
  <si>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</si>
  <si>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</si>
  <si>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</si>
  <si>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</si>
  <si>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</si>
  <si>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</si>
  <si>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</si>
  <si>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</si>
  <si>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</si>
  <si>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</si>
  <si>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</si>
  <si>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</si>
  <si>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</si>
  <si>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</si>
  <si>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</si>
  <si>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</si>
  <si>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</si>
  <si>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</si>
  <si>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</si>
  <si>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</si>
  <si>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</si>
  <si>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</si>
  <si>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</si>
  <si>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</si>
  <si>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</si>
  <si>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</si>
  <si>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</si>
  <si>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</si>
  <si>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</si>
  <si>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</si>
  <si>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</si>
  <si>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</si>
  <si>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</si>
  <si>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</si>
  <si>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</si>
  <si>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</si>
  <si>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</si>
  <si>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</si>
  <si>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</si>
  <si>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</si>
  <si>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</si>
  <si>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</si>
  <si>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</si>
  <si>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</si>
  <si>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</si>
  <si>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</si>
  <si>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</si>
  <si>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</si>
  <si>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</si>
  <si>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</si>
  <si>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</si>
  <si>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</si>
  <si>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</si>
  <si>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</si>
  <si>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</si>
  <si>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</si>
  <si>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</si>
  <si>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</si>
  <si>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</si>
  <si>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</si>
  <si>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</si>
  <si>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</si>
  <si>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</si>
  <si>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</si>
  <si>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</si>
  <si>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</si>
  <si>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</si>
  <si>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</si>
  <si>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</si>
  <si>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</si>
  <si>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</si>
  <si>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</si>
  <si>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</si>
  <si>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</si>
  <si>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</si>
  <si>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</si>
  <si>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</si>
  <si>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</si>
  <si>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</si>
  <si>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</si>
  <si>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</si>
  <si>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</si>
  <si>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</si>
  <si>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</si>
  <si>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</si>
  <si>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</si>
  <si>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</si>
  <si>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</si>
  <si>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</si>
  <si>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</si>
  <si>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</si>
  <si>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</si>
  <si>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</si>
  <si>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</si>
  <si>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</si>
  <si>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</si>
  <si>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</si>
  <si>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</si>
  <si>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</si>
  <si>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</si>
  <si>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</si>
  <si>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</si>
  <si>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</si>
  <si>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</si>
  <si>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</si>
  <si>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</si>
  <si>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</si>
  <si>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</si>
  <si>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</si>
  <si>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</si>
  <si>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</si>
  <si>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</si>
  <si>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</si>
  <si>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</si>
  <si>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</si>
  <si>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</si>
  <si>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</si>
  <si>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</si>
  <si>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</si>
  <si>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</si>
  <si>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</si>
  <si>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</si>
  <si>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</si>
  <si>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</si>
  <si>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</si>
  <si>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</si>
  <si>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</si>
  <si>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</si>
  <si>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</si>
  <si>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</si>
  <si>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</si>
  <si>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</si>
  <si>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</si>
  <si>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</si>
  <si>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</si>
  <si>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</si>
  <si>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</si>
  <si>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</si>
  <si>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</si>
  <si>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</si>
  <si>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</si>
  <si>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</si>
  <si>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</si>
  <si>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</si>
  <si>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</si>
  <si>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</si>
  <si>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</si>
  <si>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</si>
  <si>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</si>
  <si>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</si>
  <si>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</si>
  <si>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</si>
  <si>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</si>
  <si>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</si>
  <si>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</si>
  <si>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</si>
  <si>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</si>
  <si>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</si>
  <si>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</si>
  <si>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</si>
  <si>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</si>
  <si>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</si>
  <si>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</si>
  <si>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</si>
  <si>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</si>
  <si>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</si>
  <si>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</si>
  <si>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</si>
  <si>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</si>
  <si>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</si>
  <si>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</si>
  <si>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</si>
  <si>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</si>
  <si>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</si>
  <si>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</si>
  <si>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</si>
  <si>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</si>
  <si>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</si>
  <si>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</si>
  <si>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</si>
  <si>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</si>
  <si>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</si>
  <si>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</si>
  <si>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</si>
  <si>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</si>
  <si>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</si>
  <si>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</si>
  <si>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</si>
  <si>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</si>
  <si>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</si>
  <si>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</si>
  <si>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</si>
  <si>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</si>
  <si>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</si>
  <si>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</si>
  <si>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</si>
  <si>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</si>
  <si>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</si>
  <si>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</si>
  <si>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</si>
  <si>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</si>
  <si>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</si>
  <si>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</si>
  <si>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</si>
  <si>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</si>
  <si>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</si>
  <si>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</si>
  <si>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</si>
  <si>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</si>
  <si>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</si>
  <si>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</si>
  <si>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</si>
  <si>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</si>
  <si>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</si>
  <si>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</si>
  <si>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</si>
  <si>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</si>
  <si>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</si>
  <si>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</si>
  <si>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</si>
  <si>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</si>
  <si>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</si>
  <si>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</si>
  <si>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</si>
  <si>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</si>
  <si>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</si>
  <si>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</si>
  <si>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</si>
  <si>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</si>
  <si>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</si>
  <si>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</si>
  <si>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</si>
  <si>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</si>
  <si>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</si>
  <si>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</si>
  <si>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</si>
  <si>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</si>
  <si>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</si>
  <si>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</si>
  <si>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</si>
  <si>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</si>
  <si>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</si>
  <si>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</si>
  <si>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</si>
  <si>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</si>
  <si>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</si>
  <si>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</si>
  <si>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</si>
  <si>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</si>
  <si>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</si>
  <si>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</si>
  <si>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</si>
  <si>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</si>
  <si>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</si>
  <si>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</si>
  <si>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</si>
  <si>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</si>
  <si>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</si>
  <si>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</si>
  <si>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</si>
  <si>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</si>
  <si>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</si>
  <si>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</si>
  <si>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</si>
  <si>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</si>
  <si>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</si>
  <si>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</si>
  <si>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</si>
  <si>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</si>
  <si>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</si>
  <si>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</si>
  <si>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</si>
  <si>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</si>
  <si>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</si>
  <si>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</si>
  <si>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</si>
  <si>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</si>
  <si>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</si>
  <si>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</si>
  <si>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</si>
  <si>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</si>
  <si>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</si>
  <si>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</si>
  <si>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</si>
  <si>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</si>
  <si>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</si>
  <si>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</si>
  <si>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</si>
  <si>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</si>
  <si>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</si>
  <si>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</si>
  <si>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</si>
  <si>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</si>
  <si>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</si>
  <si>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</si>
  <si>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</si>
  <si>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</si>
  <si>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</si>
  <si>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</si>
  <si>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</si>
  <si>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</si>
  <si>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</si>
  <si>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</si>
  <si>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</si>
  <si>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</si>
  <si>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</si>
  <si>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</si>
  <si>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</si>
  <si>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</si>
  <si>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</si>
  <si>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</si>
  <si>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</si>
  <si>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</si>
  <si>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</si>
  <si>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</si>
  <si>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</si>
  <si>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</si>
  <si>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</si>
  <si>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</si>
  <si>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</si>
  <si>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</si>
  <si>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</si>
  <si>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</si>
  <si>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</si>
  <si>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</si>
  <si>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</si>
  <si>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</si>
  <si>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</si>
  <si>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</si>
  <si>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>MANUEL VICTORIA PLASENCIA</t>
  </si>
  <si>
    <t>FRANCISCO FLORES CASTAÑEDA</t>
  </si>
  <si>
    <t>AUX DE JARDINERO</t>
  </si>
  <si>
    <t>GIOVANNA SANCHEZ GONZALEZ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</si>
  <si>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</si>
  <si>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</si>
  <si>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</si>
  <si>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</si>
  <si>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</si>
  <si>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</si>
  <si>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</si>
  <si>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</si>
  <si>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</si>
  <si>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</si>
  <si>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</si>
  <si>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</si>
  <si>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</si>
  <si>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</si>
  <si>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</si>
  <si>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</si>
  <si>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</si>
  <si>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</si>
  <si>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</si>
  <si>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</si>
  <si>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</si>
  <si>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</si>
  <si>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</si>
  <si>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</si>
  <si>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</si>
  <si>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</si>
  <si>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</si>
  <si>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</si>
  <si>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</si>
  <si>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</si>
  <si>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</si>
  <si>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</si>
  <si>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t>RENE FARIAS MACIAS</t>
  </si>
  <si>
    <t>RAFAEL MAGAÑA MADRIZ</t>
  </si>
  <si>
    <t>DANIEL PEREZ FLORES</t>
  </si>
  <si>
    <t>TEODULA EVA VAZQUEZ ORTEGA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</si>
  <si>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JULIO 2015</t>
    </r>
  </si>
  <si>
    <t>AGUSTIN MADRIZ VALENCIA</t>
  </si>
  <si>
    <t>PRIMERA QUINCENA DE JULIO 2015</t>
  </si>
  <si>
    <t>1101.02.21</t>
  </si>
  <si>
    <t>BARRENDERO PLAZA PRINCIPAL EJIDO MODELO</t>
  </si>
  <si>
    <t>INTENDENTE EJIDO MODELO</t>
  </si>
  <si>
    <t>1101.05.60</t>
  </si>
  <si>
    <t>1101.05.61</t>
  </si>
  <si>
    <t>1101.05.62</t>
  </si>
  <si>
    <t>GALDINO DOÑAN MAGAÑA</t>
  </si>
  <si>
    <t>PREVENTOLOGO</t>
  </si>
  <si>
    <t>MEDICO MUNICIPAL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</si>
</sst>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8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0" fontId="7" fillId="0" borderId="20" xfId="0" applyFont="1" applyBorder="1" applyAlignment="1">
      <alignment horizontal="left"/>
    </xf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13" fillId="0" borderId="0" xfId="0" applyFont="1"/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1" xfId="0" applyFont="1" applyBorder="1"/>
    <xf numFmtId="0" fontId="10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2" xfId="0" applyFont="1" applyBorder="1"/>
    <xf numFmtId="0" fontId="5" fillId="0" borderId="33" xfId="0" applyFont="1" applyBorder="1" applyAlignment="1">
      <alignment horizontal="center"/>
    </xf>
    <xf numFmtId="0" fontId="6" fillId="0" borderId="29" xfId="0" applyFont="1" applyBorder="1"/>
    <xf numFmtId="0" fontId="10" fillId="0" borderId="33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2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0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2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18" fillId="0" borderId="36" xfId="4" applyFont="1" applyBorder="1" applyAlignment="1">
      <alignment horizontal="center" wrapText="1"/>
    </xf>
    <xf numFmtId="0" fontId="9" fillId="0" borderId="19" xfId="0" applyFont="1" applyBorder="1"/>
    <xf numFmtId="4" fontId="4" fillId="0" borderId="19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13" fillId="0" borderId="21" xfId="0" applyFont="1" applyBorder="1"/>
    <xf numFmtId="4" fontId="13" fillId="0" borderId="21" xfId="0" applyNumberFormat="1" applyFont="1" applyBorder="1"/>
    <xf numFmtId="0" fontId="9" fillId="0" borderId="33" xfId="0" applyFont="1" applyBorder="1"/>
    <xf numFmtId="0" fontId="18" fillId="0" borderId="37" xfId="4" applyFont="1" applyBorder="1" applyAlignment="1">
      <alignment horizontal="center" wrapText="1"/>
    </xf>
    <xf numFmtId="0" fontId="17" fillId="0" borderId="36" xfId="4" applyFont="1" applyBorder="1" applyAlignment="1">
      <alignment horizontal="center"/>
    </xf>
    <xf numFmtId="0" fontId="4" fillId="0" borderId="35" xfId="0" applyFont="1" applyBorder="1"/>
    <xf numFmtId="0" fontId="4" fillId="0" borderId="38" xfId="0" applyFont="1" applyBorder="1"/>
    <xf numFmtId="0" fontId="9" fillId="0" borderId="38" xfId="0" applyFont="1" applyBorder="1"/>
    <xf numFmtId="4" fontId="4" fillId="0" borderId="38" xfId="0" applyNumberFormat="1" applyFont="1" applyBorder="1"/>
    <xf numFmtId="4" fontId="4" fillId="0" borderId="35" xfId="0" applyNumberFormat="1" applyFont="1" applyBorder="1"/>
    <xf numFmtId="0" fontId="4" fillId="0" borderId="3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7" xfId="0" applyNumberFormat="1" applyFont="1" applyBorder="1"/>
    <xf numFmtId="49" fontId="4" fillId="0" borderId="20" xfId="0" applyNumberFormat="1" applyFont="1" applyBorder="1"/>
    <xf numFmtId="49" fontId="9" fillId="0" borderId="20" xfId="0" applyNumberFormat="1" applyFont="1" applyBorder="1"/>
    <xf numFmtId="4" fontId="4" fillId="0" borderId="20" xfId="0" applyNumberFormat="1" applyFont="1" applyBorder="1" applyAlignment="1">
      <alignment horizontal="right"/>
    </xf>
    <xf numFmtId="0" fontId="9" fillId="0" borderId="21" xfId="0" applyFont="1" applyBorder="1"/>
    <xf numFmtId="4" fontId="4" fillId="0" borderId="21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6" xfId="4" applyNumberFormat="1" applyFont="1" applyBorder="1" applyAlignment="1">
      <alignment horizontal="center" wrapText="1"/>
    </xf>
    <xf numFmtId="4" fontId="18" fillId="0" borderId="35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4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3" xfId="0" applyNumberFormat="1" applyFont="1" applyBorder="1"/>
    <xf numFmtId="3" fontId="4" fillId="0" borderId="38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1" xfId="0" applyNumberFormat="1" applyFont="1" applyBorder="1"/>
    <xf numFmtId="4" fontId="4" fillId="0" borderId="33" xfId="0" applyNumberFormat="1" applyFont="1" applyBorder="1"/>
    <xf numFmtId="4" fontId="4" fillId="0" borderId="13" xfId="0" applyNumberFormat="1" applyFont="1" applyBorder="1"/>
    <xf numFmtId="0" fontId="7" fillId="0" borderId="20" xfId="0" applyFont="1" applyBorder="1" applyAlignment="1">
      <alignment horizontal="left" wrapText="1"/>
    </xf>
    <xf numFmtId="4" fontId="13" fillId="0" borderId="40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6" xfId="4" applyNumberFormat="1" applyFont="1" applyBorder="1" applyAlignment="1">
      <alignment horizontal="center" wrapText="1"/>
    </xf>
    <xf numFmtId="3" fontId="4" fillId="0" borderId="19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0" xfId="0" applyNumberFormat="1" applyFont="1" applyBorder="1"/>
    <xf numFmtId="3" fontId="4" fillId="0" borderId="39" xfId="0" applyNumberFormat="1" applyFont="1" applyBorder="1"/>
    <xf numFmtId="3" fontId="4" fillId="0" borderId="21" xfId="0" applyNumberFormat="1" applyFont="1" applyBorder="1"/>
    <xf numFmtId="3" fontId="13" fillId="0" borderId="21" xfId="0" applyNumberFormat="1" applyFont="1" applyBorder="1"/>
    <xf numFmtId="4" fontId="2" fillId="0" borderId="0" xfId="0" applyNumberFormat="1" applyFont="1"/>
    <xf numFmtId="0" fontId="20" fillId="0" borderId="2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0" xfId="0" applyFont="1" applyBorder="1" applyAlignment="1">
      <alignment horizontal="center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1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2" xfId="0" applyFont="1" applyBorder="1"/>
    <xf numFmtId="4" fontId="6" fillId="0" borderId="27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8" xfId="1" applyNumberFormat="1" applyFont="1" applyBorder="1"/>
    <xf numFmtId="0" fontId="9" fillId="0" borderId="0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7" fillId="0" borderId="2" xfId="0" applyFont="1" applyFill="1" applyBorder="1"/>
    <xf numFmtId="0" fontId="9" fillId="0" borderId="20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/>
    </xf>
    <xf numFmtId="0" fontId="6" fillId="0" borderId="2" xfId="0" applyFont="1" applyFill="1" applyBorder="1"/>
    <xf numFmtId="4" fontId="6" fillId="0" borderId="11" xfId="0" applyNumberFormat="1" applyFont="1" applyFill="1" applyBorder="1" applyAlignment="1">
      <alignment horizontal="center"/>
    </xf>
    <xf numFmtId="4" fontId="6" fillId="0" borderId="11" xfId="0" applyNumberFormat="1" applyFont="1" applyFill="1" applyBorder="1"/>
    <xf numFmtId="0" fontId="10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6" fillId="0" borderId="1" xfId="0" applyNumberFormat="1" applyFont="1" applyFill="1" applyBorder="1"/>
    <xf numFmtId="4" fontId="6" fillId="0" borderId="0" xfId="0" applyNumberFormat="1" applyFont="1" applyFill="1" applyBorder="1"/>
    <xf numFmtId="0" fontId="7" fillId="0" borderId="2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0" fontId="9" fillId="0" borderId="2" xfId="0" applyFont="1" applyFill="1" applyBorder="1" applyAlignment="1"/>
    <xf numFmtId="0" fontId="6" fillId="0" borderId="6" xfId="0" applyFont="1" applyFill="1" applyBorder="1"/>
    <xf numFmtId="0" fontId="9" fillId="0" borderId="0" xfId="0" applyFont="1" applyFill="1" applyBorder="1"/>
    <xf numFmtId="0" fontId="9" fillId="0" borderId="2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/>
    </xf>
    <xf numFmtId="4" fontId="6" fillId="0" borderId="18" xfId="0" applyNumberFormat="1" applyFont="1" applyFill="1" applyBorder="1"/>
    <xf numFmtId="0" fontId="9" fillId="0" borderId="9" xfId="0" applyFont="1" applyFill="1" applyBorder="1" applyAlignment="1"/>
    <xf numFmtId="0" fontId="11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workbookViewId="0"/>
  </sheetViews>
  <sheetFormatPr baseColWidth="10" defaultColWidth="11.44140625" defaultRowHeight="13.8"/>
  <cols>
    <col min="1" max="1" width="8.33203125" style="2" customWidth="1"/>
    <col min="2" max="2" width="25.6640625" style="2" customWidth="1"/>
    <col min="3" max="3" width="9.6640625" style="2" customWidth="1"/>
    <col min="4" max="4" width="11.44140625" style="2" customWidth="1"/>
    <col min="5" max="5" width="5.6640625" style="2" customWidth="1"/>
    <col min="6" max="6" width="7.88671875" style="2" customWidth="1"/>
    <col min="7" max="7" width="12" style="2" customWidth="1"/>
    <col min="8" max="8" width="9.44140625" style="2" hidden="1" customWidth="1"/>
    <col min="9" max="9" width="8.88671875" style="2" customWidth="1"/>
    <col min="10" max="10" width="10.10937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42" customHeight="1" thickBot="1">
      <c r="A5" s="157" t="s">
        <v>16</v>
      </c>
      <c r="B5" s="158" t="s">
        <v>13</v>
      </c>
      <c r="C5" s="158" t="s">
        <v>198</v>
      </c>
      <c r="D5" s="158" t="s">
        <v>17</v>
      </c>
      <c r="E5" s="111" t="s">
        <v>25</v>
      </c>
      <c r="F5" s="111" t="s">
        <v>223</v>
      </c>
      <c r="G5" s="111" t="s">
        <v>225</v>
      </c>
      <c r="H5" s="111" t="s">
        <v>224</v>
      </c>
      <c r="I5" s="111" t="s">
        <v>226</v>
      </c>
      <c r="J5" s="111"/>
      <c r="K5" s="111" t="s">
        <v>181</v>
      </c>
      <c r="L5" s="111" t="s">
        <v>18</v>
      </c>
      <c r="M5" s="159" t="s">
        <v>19</v>
      </c>
    </row>
    <row r="6" spans="1:14" ht="33" customHeight="1">
      <c r="A6" s="112" t="s">
        <v>120</v>
      </c>
      <c r="B6" s="49" t="s">
        <v>20</v>
      </c>
      <c r="C6" s="113"/>
      <c r="D6" s="51"/>
      <c r="E6" s="51"/>
      <c r="F6" s="152"/>
      <c r="G6" s="133"/>
      <c r="H6" s="152"/>
      <c r="I6" s="133"/>
      <c r="J6" s="152"/>
      <c r="K6" s="152"/>
      <c r="L6" s="133"/>
      <c r="M6" s="135"/>
    </row>
    <row r="7" spans="1:14" ht="33" customHeight="1">
      <c r="A7" s="65" t="s">
        <v>120</v>
      </c>
      <c r="B7" s="7" t="s">
        <v>239</v>
      </c>
      <c r="C7" s="125" t="s">
        <v>199</v>
      </c>
      <c r="D7" s="64" t="s">
        <v>75</v>
      </c>
      <c r="E7" s="53">
        <v>15</v>
      </c>
      <c r="F7" s="143">
        <v>832</v>
      </c>
      <c r="G7" s="138">
        <f>+E7*F7</f>
        <v>12480</v>
      </c>
      <c r="H7" s="143">
        <v>144</v>
      </c>
      <c r="I7" s="138">
        <f t="shared" ref="I7:I15" si="0">+E7*H7</f>
        <v>2160</v>
      </c>
      <c r="J7" s="143"/>
      <c r="K7" s="143">
        <v>0</v>
      </c>
      <c r="L7" s="138">
        <f>+G7-I7+K7</f>
        <v>10320</v>
      </c>
      <c r="M7" s="206" t="s">
        <v>331</v>
      </c>
      <c r="N7" s="54"/>
    </row>
    <row r="8" spans="1:14" ht="33" customHeight="1">
      <c r="A8" s="65" t="s">
        <v>120</v>
      </c>
      <c r="B8" s="7" t="s">
        <v>292</v>
      </c>
      <c r="C8" s="125" t="s">
        <v>199</v>
      </c>
      <c r="D8" s="64" t="s">
        <v>75</v>
      </c>
      <c r="E8" s="53">
        <v>15</v>
      </c>
      <c r="F8" s="143">
        <v>832</v>
      </c>
      <c r="G8" s="138">
        <f>+E8*F8</f>
        <v>12480</v>
      </c>
      <c r="H8" s="143">
        <v>144</v>
      </c>
      <c r="I8" s="138">
        <f t="shared" si="0"/>
        <v>2160</v>
      </c>
      <c r="J8" s="143"/>
      <c r="K8" s="143">
        <v>0</v>
      </c>
      <c r="L8" s="138">
        <f t="shared" ref="L8:L15" si="1">+G8-I8+K8</f>
        <v>10320</v>
      </c>
      <c r="M8" s="206" t="s">
        <v>331</v>
      </c>
      <c r="N8" s="54"/>
    </row>
    <row r="9" spans="1:14" ht="33" customHeight="1">
      <c r="A9" s="65" t="s">
        <v>120</v>
      </c>
      <c r="B9" s="7" t="s">
        <v>240</v>
      </c>
      <c r="C9" s="125" t="s">
        <v>199</v>
      </c>
      <c r="D9" s="64" t="s">
        <v>75</v>
      </c>
      <c r="E9" s="53">
        <v>15</v>
      </c>
      <c r="F9" s="143">
        <v>832</v>
      </c>
      <c r="G9" s="138">
        <f t="shared" ref="G9:G14" si="2">+E9*F9</f>
        <v>12480</v>
      </c>
      <c r="H9" s="143">
        <v>144</v>
      </c>
      <c r="I9" s="138">
        <f t="shared" si="0"/>
        <v>2160</v>
      </c>
      <c r="J9" s="143"/>
      <c r="K9" s="143">
        <v>0</v>
      </c>
      <c r="L9" s="138">
        <f t="shared" si="1"/>
        <v>10320</v>
      </c>
      <c r="M9" s="206" t="s">
        <v>331</v>
      </c>
    </row>
    <row r="10" spans="1:14" ht="33" customHeight="1">
      <c r="A10" s="65" t="s">
        <v>120</v>
      </c>
      <c r="B10" s="7" t="s">
        <v>241</v>
      </c>
      <c r="C10" s="125" t="s">
        <v>199</v>
      </c>
      <c r="D10" s="64" t="s">
        <v>75</v>
      </c>
      <c r="E10" s="53">
        <v>15</v>
      </c>
      <c r="F10" s="143">
        <v>832</v>
      </c>
      <c r="G10" s="138">
        <f t="shared" si="2"/>
        <v>12480</v>
      </c>
      <c r="H10" s="143">
        <v>144</v>
      </c>
      <c r="I10" s="138">
        <f t="shared" si="0"/>
        <v>2160</v>
      </c>
      <c r="J10" s="143"/>
      <c r="K10" s="143">
        <v>0</v>
      </c>
      <c r="L10" s="138">
        <f t="shared" si="1"/>
        <v>10320</v>
      </c>
      <c r="M10" s="206" t="s">
        <v>331</v>
      </c>
    </row>
    <row r="11" spans="1:14" ht="33" customHeight="1">
      <c r="A11" s="65" t="s">
        <v>120</v>
      </c>
      <c r="B11" s="7" t="s">
        <v>242</v>
      </c>
      <c r="C11" s="125" t="s">
        <v>199</v>
      </c>
      <c r="D11" s="64" t="s">
        <v>75</v>
      </c>
      <c r="E11" s="53">
        <v>15</v>
      </c>
      <c r="F11" s="143">
        <v>832</v>
      </c>
      <c r="G11" s="138">
        <f t="shared" si="2"/>
        <v>12480</v>
      </c>
      <c r="H11" s="143">
        <v>144</v>
      </c>
      <c r="I11" s="138">
        <f t="shared" si="0"/>
        <v>2160</v>
      </c>
      <c r="J11" s="143"/>
      <c r="K11" s="143">
        <v>0</v>
      </c>
      <c r="L11" s="138">
        <f t="shared" si="1"/>
        <v>10320</v>
      </c>
      <c r="M11" s="206" t="s">
        <v>331</v>
      </c>
    </row>
    <row r="12" spans="1:14" s="192" customFormat="1" ht="33" customHeight="1">
      <c r="A12" s="65" t="s">
        <v>120</v>
      </c>
      <c r="B12" s="7" t="s">
        <v>243</v>
      </c>
      <c r="C12" s="125" t="s">
        <v>199</v>
      </c>
      <c r="D12" s="64" t="s">
        <v>75</v>
      </c>
      <c r="E12" s="53">
        <v>15</v>
      </c>
      <c r="F12" s="143">
        <v>832</v>
      </c>
      <c r="G12" s="138">
        <f t="shared" si="2"/>
        <v>12480</v>
      </c>
      <c r="H12" s="143">
        <v>144</v>
      </c>
      <c r="I12" s="138">
        <f t="shared" si="0"/>
        <v>2160</v>
      </c>
      <c r="J12" s="143"/>
      <c r="K12" s="143">
        <v>0</v>
      </c>
      <c r="L12" s="138">
        <f t="shared" si="1"/>
        <v>10320</v>
      </c>
      <c r="M12" s="206" t="s">
        <v>331</v>
      </c>
    </row>
    <row r="13" spans="1:14" ht="33" customHeight="1">
      <c r="A13" s="65" t="s">
        <v>120</v>
      </c>
      <c r="B13" s="7" t="s">
        <v>244</v>
      </c>
      <c r="C13" s="125" t="s">
        <v>199</v>
      </c>
      <c r="D13" s="64" t="s">
        <v>75</v>
      </c>
      <c r="E13" s="53">
        <v>15</v>
      </c>
      <c r="F13" s="143">
        <v>832</v>
      </c>
      <c r="G13" s="138">
        <f t="shared" si="2"/>
        <v>12480</v>
      </c>
      <c r="H13" s="143">
        <v>144</v>
      </c>
      <c r="I13" s="138">
        <f t="shared" si="0"/>
        <v>2160</v>
      </c>
      <c r="J13" s="143"/>
      <c r="K13" s="143">
        <v>0</v>
      </c>
      <c r="L13" s="138">
        <f t="shared" si="1"/>
        <v>10320</v>
      </c>
      <c r="M13" s="206" t="s">
        <v>331</v>
      </c>
    </row>
    <row r="14" spans="1:14" ht="33" customHeight="1">
      <c r="A14" s="65" t="s">
        <v>120</v>
      </c>
      <c r="B14" s="7" t="s">
        <v>245</v>
      </c>
      <c r="C14" s="125" t="s">
        <v>199</v>
      </c>
      <c r="D14" s="64" t="s">
        <v>75</v>
      </c>
      <c r="E14" s="53">
        <v>15</v>
      </c>
      <c r="F14" s="143">
        <v>832</v>
      </c>
      <c r="G14" s="138">
        <f t="shared" si="2"/>
        <v>12480</v>
      </c>
      <c r="H14" s="143">
        <v>144</v>
      </c>
      <c r="I14" s="138">
        <f t="shared" si="0"/>
        <v>2160</v>
      </c>
      <c r="J14" s="143"/>
      <c r="K14" s="143">
        <v>0</v>
      </c>
      <c r="L14" s="138">
        <f t="shared" si="1"/>
        <v>10320</v>
      </c>
      <c r="M14" s="206" t="s">
        <v>331</v>
      </c>
    </row>
    <row r="15" spans="1:14" ht="33" customHeight="1" thickBot="1">
      <c r="A15" s="65" t="s">
        <v>120</v>
      </c>
      <c r="B15" s="7" t="s">
        <v>246</v>
      </c>
      <c r="C15" s="125" t="s">
        <v>199</v>
      </c>
      <c r="D15" s="64" t="s">
        <v>75</v>
      </c>
      <c r="E15" s="53">
        <v>15</v>
      </c>
      <c r="F15" s="143">
        <v>832</v>
      </c>
      <c r="G15" s="145">
        <f>+E15*F15</f>
        <v>12480</v>
      </c>
      <c r="H15" s="145">
        <v>144</v>
      </c>
      <c r="I15" s="145">
        <f t="shared" si="0"/>
        <v>2160</v>
      </c>
      <c r="J15" s="153"/>
      <c r="K15" s="153">
        <v>0</v>
      </c>
      <c r="L15" s="145">
        <f t="shared" si="1"/>
        <v>10320</v>
      </c>
      <c r="M15" s="206" t="s">
        <v>331</v>
      </c>
    </row>
    <row r="16" spans="1:14" ht="33" customHeight="1" thickTop="1" thickBot="1">
      <c r="A16" s="95"/>
      <c r="B16" s="50" t="s">
        <v>18</v>
      </c>
      <c r="C16" s="114"/>
      <c r="D16" s="44"/>
      <c r="E16" s="154"/>
      <c r="F16" s="155"/>
      <c r="G16" s="156">
        <f t="shared" ref="G16:K16" si="3">SUM(G7:G15)</f>
        <v>112320</v>
      </c>
      <c r="H16" s="155">
        <f t="shared" si="3"/>
        <v>1296</v>
      </c>
      <c r="I16" s="156">
        <f t="shared" si="3"/>
        <v>19440</v>
      </c>
      <c r="J16" s="156">
        <f t="shared" si="3"/>
        <v>0</v>
      </c>
      <c r="K16" s="156">
        <f t="shared" si="3"/>
        <v>0</v>
      </c>
      <c r="L16" s="156">
        <f>SUM(L7:L15)</f>
        <v>92880</v>
      </c>
      <c r="M16" s="130"/>
    </row>
    <row r="17" spans="2:12" ht="22.5" customHeight="1"/>
    <row r="18" spans="2:12" ht="22.5" customHeight="1">
      <c r="B18" s="150" t="s">
        <v>237</v>
      </c>
      <c r="C18" s="150"/>
      <c r="G18" s="54"/>
      <c r="H18" s="54"/>
      <c r="I18" s="2" t="s">
        <v>325</v>
      </c>
    </row>
    <row r="19" spans="2:12" ht="22.5" customHeight="1">
      <c r="B19" s="150"/>
      <c r="C19" s="150"/>
    </row>
    <row r="20" spans="2:12" ht="21.75" customHeight="1">
      <c r="B20" s="150"/>
      <c r="C20" s="150"/>
    </row>
    <row r="21" spans="2:12" ht="22.5" customHeight="1">
      <c r="B21" s="150" t="s">
        <v>21</v>
      </c>
      <c r="C21" s="150"/>
      <c r="I21" s="151" t="s">
        <v>326</v>
      </c>
      <c r="J21" s="151"/>
      <c r="K21" s="151"/>
      <c r="L21" s="15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19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1.441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33203125" style="2" customWidth="1"/>
    <col min="8" max="8" width="0.109375" style="2" customWidth="1"/>
    <col min="9" max="9" width="9.5546875" style="2" customWidth="1"/>
    <col min="10" max="10" width="5.6640625" style="2" hidden="1" customWidth="1"/>
    <col min="11" max="11" width="7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31.9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3" s="3" customFormat="1" ht="29.25" customHeight="1">
      <c r="A6" s="47" t="s">
        <v>122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5" t="s">
        <v>122</v>
      </c>
      <c r="B7" s="8" t="s">
        <v>115</v>
      </c>
      <c r="C7" s="64" t="s">
        <v>209</v>
      </c>
      <c r="D7" s="32" t="s">
        <v>26</v>
      </c>
      <c r="E7" s="25">
        <v>15</v>
      </c>
      <c r="F7" s="81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78</v>
      </c>
    </row>
    <row r="8" spans="1:13" s="3" customFormat="1" ht="30" customHeight="1">
      <c r="A8" s="45" t="s">
        <v>122</v>
      </c>
      <c r="B8" s="8" t="s">
        <v>91</v>
      </c>
      <c r="C8" s="64" t="s">
        <v>209</v>
      </c>
      <c r="D8" s="32" t="s">
        <v>3</v>
      </c>
      <c r="E8" s="25">
        <v>15</v>
      </c>
      <c r="F8" s="81">
        <v>240</v>
      </c>
      <c r="G8" s="6">
        <f t="shared" si="0"/>
        <v>3600</v>
      </c>
      <c r="H8" s="239">
        <v>12</v>
      </c>
      <c r="I8" s="6">
        <f t="shared" si="1"/>
        <v>180</v>
      </c>
      <c r="J8" s="29"/>
      <c r="K8" s="29">
        <v>0</v>
      </c>
      <c r="L8" s="6">
        <f t="shared" ref="L8:L13" si="2">+G8-I8+K8</f>
        <v>3420</v>
      </c>
      <c r="M8" s="30" t="s">
        <v>78</v>
      </c>
    </row>
    <row r="9" spans="1:13" s="3" customFormat="1" ht="30" customHeight="1">
      <c r="A9" s="45" t="s">
        <v>122</v>
      </c>
      <c r="B9" s="8" t="s">
        <v>98</v>
      </c>
      <c r="C9" s="64" t="s">
        <v>209</v>
      </c>
      <c r="D9" s="32" t="s">
        <v>5</v>
      </c>
      <c r="E9" s="25">
        <v>15</v>
      </c>
      <c r="F9" s="81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78</v>
      </c>
    </row>
    <row r="10" spans="1:13" s="3" customFormat="1" ht="30" customHeight="1">
      <c r="A10" s="45" t="s">
        <v>122</v>
      </c>
      <c r="B10" s="8" t="s">
        <v>39</v>
      </c>
      <c r="C10" s="32" t="s">
        <v>210</v>
      </c>
      <c r="D10" s="32" t="s">
        <v>26</v>
      </c>
      <c r="E10" s="25">
        <v>15</v>
      </c>
      <c r="F10" s="81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78</v>
      </c>
    </row>
    <row r="11" spans="1:13" s="3" customFormat="1" ht="30" customHeight="1">
      <c r="A11" s="45" t="s">
        <v>122</v>
      </c>
      <c r="B11" s="8" t="s">
        <v>289</v>
      </c>
      <c r="C11" s="32" t="s">
        <v>210</v>
      </c>
      <c r="D11" s="32" t="s">
        <v>5</v>
      </c>
      <c r="E11" s="25">
        <v>14</v>
      </c>
      <c r="F11" s="81">
        <v>188</v>
      </c>
      <c r="G11" s="6">
        <f t="shared" si="0"/>
        <v>2632</v>
      </c>
      <c r="H11" s="6">
        <v>4</v>
      </c>
      <c r="I11" s="6">
        <f t="shared" si="1"/>
        <v>56</v>
      </c>
      <c r="J11" s="6"/>
      <c r="K11" s="6">
        <v>0</v>
      </c>
      <c r="L11" s="6">
        <f t="shared" si="2"/>
        <v>2576</v>
      </c>
      <c r="M11" s="16" t="s">
        <v>78</v>
      </c>
    </row>
    <row r="12" spans="1:13" s="3" customFormat="1" ht="30" customHeight="1">
      <c r="A12" s="45" t="s">
        <v>122</v>
      </c>
      <c r="B12" s="8" t="s">
        <v>196</v>
      </c>
      <c r="C12" s="32" t="s">
        <v>210</v>
      </c>
      <c r="D12" s="32" t="s">
        <v>5</v>
      </c>
      <c r="E12" s="25">
        <v>15</v>
      </c>
      <c r="F12" s="81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</row>
    <row r="13" spans="1:13" s="3" customFormat="1" ht="30" customHeight="1" thickBot="1">
      <c r="A13" s="45" t="s">
        <v>122</v>
      </c>
      <c r="B13" s="8" t="s">
        <v>84</v>
      </c>
      <c r="C13" s="32" t="s">
        <v>210</v>
      </c>
      <c r="D13" s="32" t="s">
        <v>109</v>
      </c>
      <c r="E13" s="25">
        <v>15</v>
      </c>
      <c r="F13" s="81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40">
        <v>4</v>
      </c>
      <c r="K13" s="23">
        <f>+E13*J13</f>
        <v>60</v>
      </c>
      <c r="L13" s="23">
        <f t="shared" si="2"/>
        <v>2175</v>
      </c>
      <c r="M13" s="16" t="s">
        <v>78</v>
      </c>
    </row>
    <row r="14" spans="1:13" s="3" customFormat="1" ht="30" customHeight="1" thickTop="1" thickBot="1">
      <c r="A14" s="46"/>
      <c r="B14" s="35" t="s">
        <v>18</v>
      </c>
      <c r="C14" s="35"/>
      <c r="D14" s="35"/>
      <c r="E14" s="35"/>
      <c r="F14" s="24"/>
      <c r="G14" s="24">
        <f t="shared" ref="G14:K14" si="6">SUM(G7:G13)</f>
        <v>26152</v>
      </c>
      <c r="H14" s="24">
        <f t="shared" si="6"/>
        <v>125</v>
      </c>
      <c r="I14" s="24">
        <f t="shared" si="6"/>
        <v>1871</v>
      </c>
      <c r="J14" s="24">
        <f t="shared" si="6"/>
        <v>4</v>
      </c>
      <c r="K14" s="24">
        <f t="shared" si="6"/>
        <v>60</v>
      </c>
      <c r="L14" s="24">
        <f>SUM(L7:L13)</f>
        <v>24341</v>
      </c>
      <c r="M14" s="22"/>
    </row>
    <row r="15" spans="1:13" s="3" customFormat="1" ht="22.5" customHeight="1">
      <c r="A15" s="2"/>
    </row>
    <row r="16" spans="1:13" s="3" customFormat="1" ht="22.5" customHeight="1">
      <c r="B16" s="9" t="s">
        <v>237</v>
      </c>
      <c r="C16" s="9"/>
      <c r="I16" s="3" t="s">
        <v>325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199" t="s">
        <v>326</v>
      </c>
      <c r="J19" s="200"/>
      <c r="K19" s="200"/>
      <c r="L19" s="20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3"/>
  <sheetViews>
    <sheetView topLeftCell="A5" workbookViewId="0">
      <selection activeCell="E5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hidden="1" customWidth="1"/>
    <col min="9" max="9" width="10.332031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">
      <c r="A4" s="1" t="s">
        <v>416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198</v>
      </c>
      <c r="D6" s="11" t="s">
        <v>17</v>
      </c>
      <c r="E6" s="61" t="s">
        <v>25</v>
      </c>
      <c r="F6" s="61" t="s">
        <v>223</v>
      </c>
      <c r="G6" s="61" t="s">
        <v>225</v>
      </c>
      <c r="H6" s="61" t="s">
        <v>224</v>
      </c>
      <c r="I6" s="61" t="s">
        <v>226</v>
      </c>
      <c r="J6" s="61"/>
      <c r="K6" s="79" t="s">
        <v>181</v>
      </c>
      <c r="L6" s="61" t="s">
        <v>18</v>
      </c>
      <c r="M6" s="80" t="s">
        <v>19</v>
      </c>
    </row>
    <row r="7" spans="1:13" s="3" customFormat="1" ht="22.5" customHeight="1">
      <c r="A7" s="52" t="s">
        <v>123</v>
      </c>
      <c r="B7" s="49" t="s">
        <v>40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2" t="s">
        <v>123</v>
      </c>
      <c r="B8" s="33" t="s">
        <v>64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5" t="s">
        <v>123</v>
      </c>
      <c r="B9" s="48" t="s">
        <v>366</v>
      </c>
      <c r="C9" s="71" t="s">
        <v>40</v>
      </c>
      <c r="D9" s="32" t="s">
        <v>373</v>
      </c>
      <c r="E9" s="25">
        <v>15</v>
      </c>
      <c r="F9" s="81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5">
        <v>0</v>
      </c>
      <c r="L9" s="6">
        <f>+G9-I9+K9</f>
        <v>8010</v>
      </c>
      <c r="M9" s="16" t="s">
        <v>74</v>
      </c>
    </row>
    <row r="10" spans="1:13" s="3" customFormat="1" ht="29.4" customHeight="1">
      <c r="A10" s="45" t="s">
        <v>123</v>
      </c>
      <c r="B10" s="48" t="s">
        <v>367</v>
      </c>
      <c r="C10" s="71" t="s">
        <v>40</v>
      </c>
      <c r="D10" s="32" t="s">
        <v>368</v>
      </c>
      <c r="E10" s="25">
        <v>15</v>
      </c>
      <c r="F10" s="81">
        <v>232</v>
      </c>
      <c r="G10" s="6">
        <f t="shared" si="0"/>
        <v>3480</v>
      </c>
      <c r="H10" s="239">
        <v>10</v>
      </c>
      <c r="I10" s="6">
        <f t="shared" si="1"/>
        <v>150</v>
      </c>
      <c r="J10" s="6"/>
      <c r="K10" s="55">
        <v>0</v>
      </c>
      <c r="L10" s="6">
        <f t="shared" ref="L10:L17" si="2">+G10-I10+K10</f>
        <v>3330</v>
      </c>
      <c r="M10" s="16" t="s">
        <v>74</v>
      </c>
    </row>
    <row r="11" spans="1:13" s="3" customFormat="1" ht="29.4" customHeight="1">
      <c r="A11" s="45" t="s">
        <v>123</v>
      </c>
      <c r="B11" s="48" t="s">
        <v>408</v>
      </c>
      <c r="C11" s="71" t="s">
        <v>40</v>
      </c>
      <c r="D11" s="32" t="s">
        <v>5</v>
      </c>
      <c r="E11" s="25">
        <v>15</v>
      </c>
      <c r="F11" s="81">
        <v>226</v>
      </c>
      <c r="G11" s="6">
        <f t="shared" si="0"/>
        <v>3390</v>
      </c>
      <c r="H11" s="239">
        <v>9</v>
      </c>
      <c r="I11" s="6">
        <f t="shared" si="1"/>
        <v>135</v>
      </c>
      <c r="J11" s="6">
        <v>0</v>
      </c>
      <c r="K11" s="6">
        <v>0</v>
      </c>
      <c r="L11" s="6">
        <f t="shared" si="2"/>
        <v>3255</v>
      </c>
      <c r="M11" s="16" t="s">
        <v>78</v>
      </c>
    </row>
    <row r="12" spans="1:13" s="3" customFormat="1" ht="34.200000000000003" customHeight="1">
      <c r="A12" s="45" t="s">
        <v>123</v>
      </c>
      <c r="B12" s="48" t="s">
        <v>280</v>
      </c>
      <c r="C12" s="71" t="s">
        <v>40</v>
      </c>
      <c r="D12" s="64" t="s">
        <v>328</v>
      </c>
      <c r="E12" s="25">
        <v>15</v>
      </c>
      <c r="F12" s="81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5">
        <v>0</v>
      </c>
      <c r="L12" s="6">
        <f t="shared" si="2"/>
        <v>5205</v>
      </c>
      <c r="M12" s="16" t="s">
        <v>74</v>
      </c>
    </row>
    <row r="13" spans="1:13" s="3" customFormat="1" ht="30" customHeight="1">
      <c r="A13" s="45" t="s">
        <v>123</v>
      </c>
      <c r="B13" s="8" t="s">
        <v>41</v>
      </c>
      <c r="C13" s="32" t="s">
        <v>40</v>
      </c>
      <c r="D13" s="32" t="s">
        <v>171</v>
      </c>
      <c r="E13" s="25">
        <v>15</v>
      </c>
      <c r="F13" s="81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5">
        <v>0</v>
      </c>
      <c r="L13" s="6">
        <f t="shared" si="2"/>
        <v>4005</v>
      </c>
      <c r="M13" s="16" t="s">
        <v>74</v>
      </c>
    </row>
    <row r="14" spans="1:13" s="3" customFormat="1" ht="30" customHeight="1">
      <c r="A14" s="45" t="s">
        <v>123</v>
      </c>
      <c r="B14" s="8" t="s">
        <v>42</v>
      </c>
      <c r="C14" s="32" t="s">
        <v>40</v>
      </c>
      <c r="D14" s="32" t="s">
        <v>171</v>
      </c>
      <c r="E14" s="25">
        <v>15</v>
      </c>
      <c r="F14" s="81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5">
        <v>0</v>
      </c>
      <c r="L14" s="6">
        <f t="shared" si="2"/>
        <v>4005</v>
      </c>
      <c r="M14" s="16" t="s">
        <v>74</v>
      </c>
    </row>
    <row r="15" spans="1:13" s="3" customFormat="1" ht="30" customHeight="1">
      <c r="A15" s="45" t="s">
        <v>123</v>
      </c>
      <c r="B15" s="8" t="s">
        <v>102</v>
      </c>
      <c r="C15" s="32" t="s">
        <v>40</v>
      </c>
      <c r="D15" s="32" t="s">
        <v>171</v>
      </c>
      <c r="E15" s="25">
        <v>15</v>
      </c>
      <c r="F15" s="81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5">
        <v>0</v>
      </c>
      <c r="L15" s="6">
        <f t="shared" si="2"/>
        <v>4005</v>
      </c>
      <c r="M15" s="16" t="s">
        <v>74</v>
      </c>
    </row>
    <row r="16" spans="1:13" s="3" customFormat="1" ht="30" customHeight="1">
      <c r="A16" s="45" t="s">
        <v>123</v>
      </c>
      <c r="B16" s="8" t="s">
        <v>100</v>
      </c>
      <c r="C16" s="32" t="s">
        <v>40</v>
      </c>
      <c r="D16" s="32" t="s">
        <v>171</v>
      </c>
      <c r="E16" s="57">
        <v>15</v>
      </c>
      <c r="F16" s="83">
        <v>295</v>
      </c>
      <c r="G16" s="29">
        <f t="shared" si="3"/>
        <v>4425</v>
      </c>
      <c r="H16" s="231">
        <v>28</v>
      </c>
      <c r="I16" s="29">
        <f t="shared" si="1"/>
        <v>420</v>
      </c>
      <c r="J16" s="29"/>
      <c r="K16" s="249">
        <v>0</v>
      </c>
      <c r="L16" s="29">
        <f t="shared" si="2"/>
        <v>4005</v>
      </c>
      <c r="M16" s="16" t="s">
        <v>74</v>
      </c>
    </row>
    <row r="17" spans="1:13" s="3" customFormat="1" ht="30" customHeight="1" thickBot="1">
      <c r="A17" s="45" t="s">
        <v>123</v>
      </c>
      <c r="B17" s="274" t="s">
        <v>374</v>
      </c>
      <c r="C17" s="32" t="s">
        <v>40</v>
      </c>
      <c r="D17" s="32" t="s">
        <v>171</v>
      </c>
      <c r="E17" s="210">
        <v>15</v>
      </c>
      <c r="F17" s="83">
        <v>295</v>
      </c>
      <c r="G17" s="209">
        <f>+E17*F17</f>
        <v>4425</v>
      </c>
      <c r="H17" s="209">
        <v>28</v>
      </c>
      <c r="I17" s="209">
        <f>+E17*H17</f>
        <v>420</v>
      </c>
      <c r="J17" s="37">
        <v>0</v>
      </c>
      <c r="K17" s="23">
        <f>J17*E17</f>
        <v>0</v>
      </c>
      <c r="L17" s="23">
        <f t="shared" si="2"/>
        <v>4005</v>
      </c>
      <c r="M17" s="16" t="s">
        <v>72</v>
      </c>
    </row>
    <row r="18" spans="1:13" s="3" customFormat="1" ht="30" customHeight="1" thickTop="1" thickBot="1">
      <c r="A18" s="46"/>
      <c r="B18" s="50" t="s">
        <v>18</v>
      </c>
      <c r="C18" s="50"/>
      <c r="D18" s="35"/>
      <c r="E18" s="35"/>
      <c r="F18" s="24"/>
      <c r="G18" s="24">
        <f>SUM(G9:G17)</f>
        <v>44460</v>
      </c>
      <c r="H18" s="24">
        <f t="shared" ref="H18:L18" si="4">SUM(H9:H17)</f>
        <v>309</v>
      </c>
      <c r="I18" s="24">
        <f t="shared" si="4"/>
        <v>4635</v>
      </c>
      <c r="J18" s="24">
        <f t="shared" si="4"/>
        <v>0</v>
      </c>
      <c r="K18" s="24">
        <f t="shared" si="4"/>
        <v>0</v>
      </c>
      <c r="L18" s="24">
        <f t="shared" si="4"/>
        <v>39825</v>
      </c>
      <c r="M18" s="22"/>
    </row>
    <row r="19" spans="1:13" s="3" customFormat="1" ht="22.5" customHeight="1"/>
    <row r="20" spans="1:13" s="3" customFormat="1" ht="22.5" customHeight="1">
      <c r="B20" s="9" t="s">
        <v>237</v>
      </c>
      <c r="C20" s="9"/>
      <c r="I20" s="3" t="s">
        <v>325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199" t="s">
        <v>326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0" style="2" customWidth="1"/>
    <col min="4" max="4" width="13.109375" style="2" customWidth="1"/>
    <col min="5" max="5" width="5.6640625" style="2" customWidth="1"/>
    <col min="6" max="6" width="8.44140625" style="2" customWidth="1"/>
    <col min="7" max="7" width="9.109375" style="2" customWidth="1"/>
    <col min="8" max="8" width="7.44140625" style="2" customWidth="1"/>
    <col min="9" max="9" width="7.88671875" style="2" customWidth="1"/>
    <col min="10" max="10" width="6.44140625" style="2" customWidth="1"/>
    <col min="11" max="11" width="8.4414062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42.7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3" s="3" customFormat="1" ht="30" customHeight="1">
      <c r="A6" s="43" t="s">
        <v>124</v>
      </c>
      <c r="B6" s="49" t="s">
        <v>43</v>
      </c>
      <c r="C6" s="49"/>
      <c r="D6" s="13"/>
      <c r="E6" s="13"/>
      <c r="F6" s="13"/>
      <c r="G6" s="272"/>
      <c r="H6" s="272"/>
      <c r="I6" s="272"/>
      <c r="J6" s="272"/>
      <c r="K6" s="272"/>
      <c r="L6" s="14"/>
      <c r="M6" s="15"/>
    </row>
    <row r="7" spans="1:13" s="3" customFormat="1" ht="30.6" customHeight="1">
      <c r="A7" s="45" t="s">
        <v>124</v>
      </c>
      <c r="B7" s="60" t="s">
        <v>318</v>
      </c>
      <c r="C7" s="72" t="s">
        <v>211</v>
      </c>
      <c r="D7" s="64" t="s">
        <v>319</v>
      </c>
      <c r="E7" s="25">
        <v>15</v>
      </c>
      <c r="F7" s="81">
        <v>148</v>
      </c>
      <c r="G7" s="256">
        <f t="shared" ref="G7:G14" si="0">E7*F7</f>
        <v>2220</v>
      </c>
      <c r="H7" s="256">
        <v>0</v>
      </c>
      <c r="I7" s="256">
        <f>E7*H7</f>
        <v>0</v>
      </c>
      <c r="J7" s="256">
        <v>3</v>
      </c>
      <c r="K7" s="256">
        <f t="shared" ref="K7:K12" si="1">+E7*J7</f>
        <v>45</v>
      </c>
      <c r="L7" s="6">
        <f>+G7-I7+K7</f>
        <v>2265</v>
      </c>
      <c r="M7" s="16" t="s">
        <v>74</v>
      </c>
    </row>
    <row r="8" spans="1:13" s="3" customFormat="1" ht="30" customHeight="1">
      <c r="A8" s="45" t="s">
        <v>124</v>
      </c>
      <c r="B8" s="60" t="s">
        <v>284</v>
      </c>
      <c r="C8" s="72" t="s">
        <v>211</v>
      </c>
      <c r="D8" s="32" t="s">
        <v>156</v>
      </c>
      <c r="E8" s="25">
        <v>15</v>
      </c>
      <c r="F8" s="81">
        <v>148</v>
      </c>
      <c r="G8" s="256">
        <f t="shared" ref="G8" si="2">E8*F8</f>
        <v>2220</v>
      </c>
      <c r="H8" s="256">
        <v>0</v>
      </c>
      <c r="I8" s="256">
        <f>E8*H8</f>
        <v>0</v>
      </c>
      <c r="J8" s="256">
        <v>3</v>
      </c>
      <c r="K8" s="256">
        <f t="shared" si="1"/>
        <v>45</v>
      </c>
      <c r="L8" s="6">
        <f t="shared" ref="L8:L15" si="3">+G8-I8+K8</f>
        <v>2265</v>
      </c>
      <c r="M8" s="16" t="s">
        <v>74</v>
      </c>
    </row>
    <row r="9" spans="1:13" s="3" customFormat="1" ht="30" customHeight="1">
      <c r="A9" s="45" t="s">
        <v>124</v>
      </c>
      <c r="B9" s="60" t="s">
        <v>155</v>
      </c>
      <c r="C9" s="72" t="s">
        <v>211</v>
      </c>
      <c r="D9" s="32" t="s">
        <v>156</v>
      </c>
      <c r="E9" s="25">
        <v>15</v>
      </c>
      <c r="F9" s="81">
        <v>114</v>
      </c>
      <c r="G9" s="256">
        <v>1710</v>
      </c>
      <c r="H9" s="256">
        <v>0</v>
      </c>
      <c r="I9" s="256">
        <v>0</v>
      </c>
      <c r="J9" s="256">
        <v>7</v>
      </c>
      <c r="K9" s="256">
        <f t="shared" si="1"/>
        <v>105</v>
      </c>
      <c r="L9" s="6">
        <f t="shared" si="3"/>
        <v>1815</v>
      </c>
      <c r="M9" s="16" t="s">
        <v>74</v>
      </c>
    </row>
    <row r="10" spans="1:13" s="3" customFormat="1" ht="30" customHeight="1">
      <c r="A10" s="45" t="s">
        <v>124</v>
      </c>
      <c r="B10" s="8" t="s">
        <v>89</v>
      </c>
      <c r="C10" s="32" t="s">
        <v>44</v>
      </c>
      <c r="D10" s="32" t="s">
        <v>7</v>
      </c>
      <c r="E10" s="53">
        <v>15</v>
      </c>
      <c r="F10" s="81">
        <v>148</v>
      </c>
      <c r="G10" s="256">
        <f>E10*F10</f>
        <v>2220</v>
      </c>
      <c r="H10" s="256">
        <v>0</v>
      </c>
      <c r="I10" s="256">
        <f>E10*H10</f>
        <v>0</v>
      </c>
      <c r="J10" s="256">
        <v>3</v>
      </c>
      <c r="K10" s="256">
        <f>+E10*J10</f>
        <v>45</v>
      </c>
      <c r="L10" s="6">
        <f t="shared" si="3"/>
        <v>2265</v>
      </c>
      <c r="M10" s="16" t="s">
        <v>74</v>
      </c>
    </row>
    <row r="11" spans="1:13" s="3" customFormat="1" ht="30" customHeight="1">
      <c r="A11" s="45" t="s">
        <v>124</v>
      </c>
      <c r="B11" s="85" t="s">
        <v>185</v>
      </c>
      <c r="C11" s="72" t="s">
        <v>44</v>
      </c>
      <c r="D11" s="64" t="s">
        <v>396</v>
      </c>
      <c r="E11" s="57">
        <v>15</v>
      </c>
      <c r="F11" s="83">
        <v>168</v>
      </c>
      <c r="G11" s="256">
        <f t="shared" ref="G11" si="4">+E11*F11</f>
        <v>2520</v>
      </c>
      <c r="H11" s="256">
        <v>1</v>
      </c>
      <c r="I11" s="256">
        <f t="shared" ref="I11" si="5">+E11*H11</f>
        <v>15</v>
      </c>
      <c r="J11" s="257">
        <v>0</v>
      </c>
      <c r="K11" s="257">
        <f t="shared" si="1"/>
        <v>0</v>
      </c>
      <c r="L11" s="6">
        <f t="shared" si="3"/>
        <v>2505</v>
      </c>
      <c r="M11" s="16" t="s">
        <v>74</v>
      </c>
    </row>
    <row r="12" spans="1:13" s="3" customFormat="1" ht="30" customHeight="1">
      <c r="A12" s="45" t="s">
        <v>124</v>
      </c>
      <c r="B12" s="8" t="s">
        <v>45</v>
      </c>
      <c r="C12" s="32" t="s">
        <v>44</v>
      </c>
      <c r="D12" s="32" t="s">
        <v>8</v>
      </c>
      <c r="E12" s="53">
        <v>15</v>
      </c>
      <c r="F12" s="81">
        <v>132</v>
      </c>
      <c r="G12" s="256">
        <f t="shared" si="0"/>
        <v>1980</v>
      </c>
      <c r="H12" s="256">
        <v>0</v>
      </c>
      <c r="I12" s="256">
        <f>E12*H12</f>
        <v>0</v>
      </c>
      <c r="J12" s="256">
        <v>5</v>
      </c>
      <c r="K12" s="256">
        <f t="shared" si="1"/>
        <v>75</v>
      </c>
      <c r="L12" s="6">
        <f t="shared" si="3"/>
        <v>2055</v>
      </c>
      <c r="M12" s="16" t="s">
        <v>74</v>
      </c>
    </row>
    <row r="13" spans="1:13" s="3" customFormat="1" ht="30" customHeight="1">
      <c r="A13" s="45" t="s">
        <v>124</v>
      </c>
      <c r="B13" s="8" t="s">
        <v>113</v>
      </c>
      <c r="C13" s="64" t="s">
        <v>217</v>
      </c>
      <c r="D13" s="32" t="s">
        <v>12</v>
      </c>
      <c r="E13" s="25">
        <v>15</v>
      </c>
      <c r="F13" s="81">
        <v>275</v>
      </c>
      <c r="G13" s="256">
        <f t="shared" si="0"/>
        <v>4125</v>
      </c>
      <c r="H13" s="256">
        <v>24</v>
      </c>
      <c r="I13" s="256">
        <f>E13*H13</f>
        <v>360</v>
      </c>
      <c r="J13" s="256">
        <v>0</v>
      </c>
      <c r="K13" s="256">
        <v>0</v>
      </c>
      <c r="L13" s="6">
        <f t="shared" si="3"/>
        <v>3765</v>
      </c>
      <c r="M13" s="16" t="s">
        <v>74</v>
      </c>
    </row>
    <row r="14" spans="1:13" s="3" customFormat="1" ht="30" customHeight="1">
      <c r="A14" s="45" t="s">
        <v>124</v>
      </c>
      <c r="B14" s="8" t="s">
        <v>116</v>
      </c>
      <c r="C14" s="64" t="s">
        <v>217</v>
      </c>
      <c r="D14" s="32" t="s">
        <v>110</v>
      </c>
      <c r="E14" s="57">
        <v>15</v>
      </c>
      <c r="F14" s="83">
        <v>226</v>
      </c>
      <c r="G14" s="257">
        <f t="shared" si="0"/>
        <v>3390</v>
      </c>
      <c r="H14" s="273">
        <v>9</v>
      </c>
      <c r="I14" s="257">
        <f>E14*H14</f>
        <v>135</v>
      </c>
      <c r="J14" s="257">
        <v>0</v>
      </c>
      <c r="K14" s="257">
        <v>0</v>
      </c>
      <c r="L14" s="6">
        <f t="shared" si="3"/>
        <v>3255</v>
      </c>
      <c r="M14" s="16" t="s">
        <v>74</v>
      </c>
    </row>
    <row r="15" spans="1:13" s="3" customFormat="1" ht="30" customHeight="1" thickBot="1">
      <c r="A15" s="45" t="s">
        <v>124</v>
      </c>
      <c r="B15" s="8" t="s">
        <v>330</v>
      </c>
      <c r="C15" s="64" t="s">
        <v>217</v>
      </c>
      <c r="D15" s="32" t="s">
        <v>110</v>
      </c>
      <c r="E15" s="25">
        <v>15</v>
      </c>
      <c r="F15" s="81">
        <v>197</v>
      </c>
      <c r="G15" s="267">
        <f>E15*F15</f>
        <v>2955</v>
      </c>
      <c r="H15" s="267">
        <v>5</v>
      </c>
      <c r="I15" s="267">
        <f>E15*H15</f>
        <v>75</v>
      </c>
      <c r="J15" s="267">
        <v>0</v>
      </c>
      <c r="K15" s="267">
        <v>0</v>
      </c>
      <c r="L15" s="23">
        <f t="shared" si="3"/>
        <v>2880</v>
      </c>
      <c r="M15" s="16" t="s">
        <v>74</v>
      </c>
    </row>
    <row r="16" spans="1:13" s="3" customFormat="1" ht="30" customHeight="1" thickTop="1" thickBot="1">
      <c r="A16" s="46"/>
      <c r="B16" s="35" t="s">
        <v>18</v>
      </c>
      <c r="C16" s="35"/>
      <c r="D16" s="35"/>
      <c r="E16" s="35"/>
      <c r="F16" s="24"/>
      <c r="G16" s="24">
        <f t="shared" ref="G16:K16" si="6">SUM(G7:G15)</f>
        <v>23340</v>
      </c>
      <c r="H16" s="24">
        <f t="shared" si="6"/>
        <v>39</v>
      </c>
      <c r="I16" s="24">
        <f t="shared" si="6"/>
        <v>585</v>
      </c>
      <c r="J16" s="24">
        <f t="shared" si="6"/>
        <v>21</v>
      </c>
      <c r="K16" s="24">
        <f t="shared" si="6"/>
        <v>315</v>
      </c>
      <c r="L16" s="24">
        <f>SUM(L7:L15)</f>
        <v>23070</v>
      </c>
      <c r="M16" s="22"/>
    </row>
    <row r="17" spans="2:12" s="3" customFormat="1" ht="22.5" customHeight="1">
      <c r="B17" s="9" t="s">
        <v>237</v>
      </c>
      <c r="C17" s="9"/>
      <c r="I17" s="3" t="s">
        <v>325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199" t="s">
        <v>326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4" width="7.6640625" style="2" customWidth="1"/>
    <col min="5" max="5" width="6.6640625" style="2" customWidth="1"/>
    <col min="6" max="6" width="7.6640625" style="2" customWidth="1"/>
    <col min="7" max="7" width="9.44140625" style="2" customWidth="1"/>
    <col min="8" max="8" width="6.6640625" style="2" hidden="1" customWidth="1"/>
    <col min="9" max="9" width="8.44140625" style="2" customWidth="1"/>
    <col min="10" max="10" width="6.6640625" style="2" hidden="1" customWidth="1"/>
    <col min="11" max="11" width="8" style="2" customWidth="1"/>
    <col min="12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37.5" customHeight="1" thickBot="1">
      <c r="A5" s="10" t="s">
        <v>16</v>
      </c>
      <c r="B5" s="129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3" s="3" customFormat="1" ht="22.5" customHeight="1">
      <c r="A6" s="120" t="s">
        <v>124</v>
      </c>
      <c r="B6" s="4" t="s">
        <v>43</v>
      </c>
      <c r="C6" s="116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0" t="s">
        <v>124</v>
      </c>
      <c r="B7" s="4" t="s">
        <v>65</v>
      </c>
      <c r="C7" s="127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128</v>
      </c>
      <c r="B8" s="8" t="s">
        <v>71</v>
      </c>
      <c r="C8" s="76" t="s">
        <v>212</v>
      </c>
      <c r="D8" s="32" t="s">
        <v>10</v>
      </c>
      <c r="E8" s="25">
        <v>15</v>
      </c>
      <c r="F8" s="81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72</v>
      </c>
    </row>
    <row r="9" spans="1:13" s="3" customFormat="1" ht="30" customHeight="1">
      <c r="A9" s="65" t="s">
        <v>145</v>
      </c>
      <c r="B9" s="8" t="s">
        <v>101</v>
      </c>
      <c r="C9" s="76" t="s">
        <v>212</v>
      </c>
      <c r="D9" s="32" t="s">
        <v>10</v>
      </c>
      <c r="E9" s="25">
        <v>15</v>
      </c>
      <c r="F9" s="81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72</v>
      </c>
    </row>
    <row r="10" spans="1:13" s="3" customFormat="1" ht="30" customHeight="1">
      <c r="A10" s="65" t="s">
        <v>129</v>
      </c>
      <c r="B10" s="8" t="s">
        <v>105</v>
      </c>
      <c r="C10" s="76" t="s">
        <v>212</v>
      </c>
      <c r="D10" s="32" t="s">
        <v>10</v>
      </c>
      <c r="E10" s="25">
        <v>15</v>
      </c>
      <c r="F10" s="81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72</v>
      </c>
    </row>
    <row r="11" spans="1:13" s="3" customFormat="1" ht="30" customHeight="1">
      <c r="A11" s="65" t="s">
        <v>263</v>
      </c>
      <c r="B11" s="8" t="s">
        <v>260</v>
      </c>
      <c r="C11" s="76" t="s">
        <v>212</v>
      </c>
      <c r="D11" s="32" t="s">
        <v>10</v>
      </c>
      <c r="E11" s="25">
        <v>15</v>
      </c>
      <c r="F11" s="81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72</v>
      </c>
    </row>
    <row r="12" spans="1:13" s="3" customFormat="1" ht="30" customHeight="1">
      <c r="A12" s="126" t="s">
        <v>164</v>
      </c>
      <c r="B12" s="8" t="s">
        <v>158</v>
      </c>
      <c r="C12" s="76" t="s">
        <v>212</v>
      </c>
      <c r="D12" s="32" t="s">
        <v>10</v>
      </c>
      <c r="E12" s="25">
        <v>15</v>
      </c>
      <c r="F12" s="81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72</v>
      </c>
    </row>
    <row r="13" spans="1:13" s="3" customFormat="1" ht="30" customHeight="1">
      <c r="A13" s="126" t="s">
        <v>165</v>
      </c>
      <c r="B13" s="8" t="s">
        <v>285</v>
      </c>
      <c r="C13" s="76" t="s">
        <v>212</v>
      </c>
      <c r="D13" s="32" t="s">
        <v>10</v>
      </c>
      <c r="E13" s="25">
        <v>15</v>
      </c>
      <c r="F13" s="81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72</v>
      </c>
    </row>
    <row r="14" spans="1:13" s="3" customFormat="1" ht="30" customHeight="1">
      <c r="A14" s="65" t="s">
        <v>167</v>
      </c>
      <c r="B14" s="48" t="s">
        <v>142</v>
      </c>
      <c r="C14" s="76" t="s">
        <v>212</v>
      </c>
      <c r="D14" s="32" t="s">
        <v>10</v>
      </c>
      <c r="E14" s="25">
        <v>15</v>
      </c>
      <c r="F14" s="81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72</v>
      </c>
    </row>
    <row r="15" spans="1:13" s="3" customFormat="1" ht="30" customHeight="1">
      <c r="A15" s="65" t="s">
        <v>126</v>
      </c>
      <c r="B15" s="8" t="s">
        <v>99</v>
      </c>
      <c r="C15" s="76" t="s">
        <v>212</v>
      </c>
      <c r="D15" s="32" t="s">
        <v>10</v>
      </c>
      <c r="E15" s="25">
        <v>15</v>
      </c>
      <c r="F15" s="81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72</v>
      </c>
    </row>
    <row r="16" spans="1:13" s="3" customFormat="1" ht="30" customHeight="1">
      <c r="A16" s="126" t="s">
        <v>165</v>
      </c>
      <c r="B16" s="8" t="s">
        <v>106</v>
      </c>
      <c r="C16" s="76" t="s">
        <v>212</v>
      </c>
      <c r="D16" s="32" t="s">
        <v>10</v>
      </c>
      <c r="E16" s="25">
        <v>15</v>
      </c>
      <c r="F16" s="81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72</v>
      </c>
    </row>
    <row r="17" spans="1:13" s="3" customFormat="1" ht="30" customHeight="1">
      <c r="A17" s="126" t="s">
        <v>166</v>
      </c>
      <c r="B17" s="8" t="s">
        <v>81</v>
      </c>
      <c r="C17" s="76" t="s">
        <v>212</v>
      </c>
      <c r="D17" s="32" t="s">
        <v>11</v>
      </c>
      <c r="E17" s="25">
        <v>15</v>
      </c>
      <c r="F17" s="81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72</v>
      </c>
    </row>
    <row r="18" spans="1:13" s="3" customFormat="1" ht="30" customHeight="1" thickBot="1">
      <c r="A18" s="65" t="s">
        <v>127</v>
      </c>
      <c r="B18" s="8" t="s">
        <v>220</v>
      </c>
      <c r="C18" s="76" t="s">
        <v>212</v>
      </c>
      <c r="D18" s="32" t="s">
        <v>11</v>
      </c>
      <c r="E18" s="25">
        <v>15</v>
      </c>
      <c r="F18" s="82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72</v>
      </c>
    </row>
    <row r="19" spans="1:13" s="3" customFormat="1" ht="30" customHeight="1" thickTop="1" thickBot="1">
      <c r="A19" s="117"/>
      <c r="B19" s="35" t="s">
        <v>18</v>
      </c>
      <c r="C19" s="128"/>
      <c r="D19" s="35"/>
      <c r="E19" s="35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237</v>
      </c>
      <c r="C20" s="9"/>
      <c r="I20" s="3" t="s">
        <v>325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199" t="s">
        <v>326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3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8.6640625" style="2" customWidth="1"/>
    <col min="4" max="4" width="8.44140625" style="2" customWidth="1"/>
    <col min="5" max="5" width="4.44140625" style="2" customWidth="1"/>
    <col min="6" max="6" width="7.5546875" style="2" customWidth="1"/>
    <col min="7" max="7" width="10.33203125" style="2" customWidth="1"/>
    <col min="8" max="8" width="8.33203125" style="2" customWidth="1"/>
    <col min="9" max="9" width="8.44140625" style="2" customWidth="1"/>
    <col min="10" max="10" width="7" style="2" customWidth="1"/>
    <col min="11" max="11" width="8" style="2" customWidth="1"/>
    <col min="12" max="12" width="9.332031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39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3" s="3" customFormat="1" ht="22.5" customHeight="1">
      <c r="A6" s="52" t="s">
        <v>124</v>
      </c>
      <c r="B6" s="49" t="s">
        <v>46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124</v>
      </c>
      <c r="B7" s="33" t="s">
        <v>66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5" t="s">
        <v>124</v>
      </c>
      <c r="B8" s="78" t="s">
        <v>175</v>
      </c>
      <c r="C8" s="261" t="s">
        <v>212</v>
      </c>
      <c r="D8" s="259" t="s">
        <v>11</v>
      </c>
      <c r="E8" s="254">
        <v>15</v>
      </c>
      <c r="F8" s="255">
        <v>168</v>
      </c>
      <c r="G8" s="256">
        <f>E8*F8</f>
        <v>2520</v>
      </c>
      <c r="H8" s="256">
        <v>1</v>
      </c>
      <c r="I8" s="256">
        <f>E8*H8</f>
        <v>15</v>
      </c>
      <c r="J8" s="256"/>
      <c r="K8" s="256">
        <v>0</v>
      </c>
      <c r="L8" s="6">
        <f>+G8-I8+K8</f>
        <v>2505</v>
      </c>
      <c r="M8" s="16" t="s">
        <v>74</v>
      </c>
    </row>
    <row r="9" spans="1:13" s="3" customFormat="1" ht="30" customHeight="1">
      <c r="A9" s="65" t="s">
        <v>124</v>
      </c>
      <c r="B9" s="78" t="s">
        <v>189</v>
      </c>
      <c r="C9" s="261" t="s">
        <v>212</v>
      </c>
      <c r="D9" s="259" t="s">
        <v>10</v>
      </c>
      <c r="E9" s="254">
        <v>15</v>
      </c>
      <c r="F9" s="255">
        <v>168</v>
      </c>
      <c r="G9" s="256">
        <f t="shared" ref="G9" si="0">E9*F9</f>
        <v>2520</v>
      </c>
      <c r="H9" s="256">
        <v>1</v>
      </c>
      <c r="I9" s="256">
        <f>E9*H9</f>
        <v>15</v>
      </c>
      <c r="J9" s="256"/>
      <c r="K9" s="256">
        <v>0</v>
      </c>
      <c r="L9" s="6">
        <f t="shared" ref="L9:L18" si="1">+G9-I9+K9</f>
        <v>2505</v>
      </c>
      <c r="M9" s="16" t="s">
        <v>74</v>
      </c>
    </row>
    <row r="10" spans="1:13" s="3" customFormat="1" ht="30" customHeight="1">
      <c r="A10" s="65" t="s">
        <v>124</v>
      </c>
      <c r="B10" s="78" t="s">
        <v>414</v>
      </c>
      <c r="C10" s="261" t="s">
        <v>212</v>
      </c>
      <c r="D10" s="259" t="s">
        <v>10</v>
      </c>
      <c r="E10" s="254">
        <v>15</v>
      </c>
      <c r="F10" s="255">
        <v>168</v>
      </c>
      <c r="G10" s="256">
        <f t="shared" ref="G10" si="2">E10*F10</f>
        <v>2520</v>
      </c>
      <c r="H10" s="256">
        <v>1</v>
      </c>
      <c r="I10" s="256">
        <f>E10*H10</f>
        <v>15</v>
      </c>
      <c r="J10" s="256"/>
      <c r="K10" s="256">
        <v>0</v>
      </c>
      <c r="L10" s="6">
        <f t="shared" ref="L10" si="3">+G10-I10+K10</f>
        <v>2505</v>
      </c>
      <c r="M10" s="16" t="s">
        <v>74</v>
      </c>
    </row>
    <row r="11" spans="1:13" s="3" customFormat="1" ht="30" customHeight="1">
      <c r="A11" s="65" t="s">
        <v>124</v>
      </c>
      <c r="B11" s="78" t="s">
        <v>230</v>
      </c>
      <c r="C11" s="262" t="s">
        <v>232</v>
      </c>
      <c r="D11" s="262" t="s">
        <v>156</v>
      </c>
      <c r="E11" s="254">
        <v>15</v>
      </c>
      <c r="F11" s="255">
        <v>110</v>
      </c>
      <c r="G11" s="256">
        <f t="shared" ref="G11:G18" si="4">E11*F11</f>
        <v>1650</v>
      </c>
      <c r="H11" s="256">
        <v>0</v>
      </c>
      <c r="I11" s="256">
        <f t="shared" ref="I11:I16" si="5">E11*H11</f>
        <v>0</v>
      </c>
      <c r="J11" s="256">
        <v>7</v>
      </c>
      <c r="K11" s="256">
        <f>+E11*J11</f>
        <v>105</v>
      </c>
      <c r="L11" s="6">
        <f t="shared" si="1"/>
        <v>1755</v>
      </c>
      <c r="M11" s="16" t="s">
        <v>74</v>
      </c>
    </row>
    <row r="12" spans="1:13" s="3" customFormat="1" ht="30" customHeight="1">
      <c r="A12" s="65" t="s">
        <v>124</v>
      </c>
      <c r="B12" s="78" t="s">
        <v>231</v>
      </c>
      <c r="C12" s="262" t="s">
        <v>232</v>
      </c>
      <c r="D12" s="262" t="s">
        <v>9</v>
      </c>
      <c r="E12" s="254">
        <v>15</v>
      </c>
      <c r="F12" s="255">
        <v>176</v>
      </c>
      <c r="G12" s="256">
        <f t="shared" si="4"/>
        <v>2640</v>
      </c>
      <c r="H12" s="256">
        <v>2</v>
      </c>
      <c r="I12" s="256">
        <f t="shared" si="5"/>
        <v>30</v>
      </c>
      <c r="J12" s="256">
        <v>0</v>
      </c>
      <c r="K12" s="256">
        <f>+E12*J12</f>
        <v>0</v>
      </c>
      <c r="L12" s="6">
        <f t="shared" si="1"/>
        <v>2610</v>
      </c>
      <c r="M12" s="16" t="s">
        <v>74</v>
      </c>
    </row>
    <row r="13" spans="1:13" s="3" customFormat="1" ht="30" customHeight="1">
      <c r="A13" s="65" t="s">
        <v>124</v>
      </c>
      <c r="B13" s="78" t="s">
        <v>47</v>
      </c>
      <c r="C13" s="261" t="s">
        <v>212</v>
      </c>
      <c r="D13" s="259" t="s">
        <v>2</v>
      </c>
      <c r="E13" s="254">
        <v>15</v>
      </c>
      <c r="F13" s="255">
        <v>168</v>
      </c>
      <c r="G13" s="256">
        <f t="shared" si="4"/>
        <v>2520</v>
      </c>
      <c r="H13" s="256">
        <v>1</v>
      </c>
      <c r="I13" s="256">
        <f t="shared" si="5"/>
        <v>15</v>
      </c>
      <c r="J13" s="256">
        <v>0</v>
      </c>
      <c r="K13" s="256">
        <v>0</v>
      </c>
      <c r="L13" s="6">
        <f t="shared" si="1"/>
        <v>2505</v>
      </c>
      <c r="M13" s="16" t="s">
        <v>74</v>
      </c>
    </row>
    <row r="14" spans="1:13" s="3" customFormat="1" ht="30" customHeight="1">
      <c r="A14" s="65" t="s">
        <v>124</v>
      </c>
      <c r="B14" s="78" t="s">
        <v>159</v>
      </c>
      <c r="C14" s="261" t="s">
        <v>212</v>
      </c>
      <c r="D14" s="259" t="s">
        <v>2</v>
      </c>
      <c r="E14" s="254">
        <v>15</v>
      </c>
      <c r="F14" s="255">
        <v>168</v>
      </c>
      <c r="G14" s="256">
        <f t="shared" si="4"/>
        <v>2520</v>
      </c>
      <c r="H14" s="256">
        <v>1</v>
      </c>
      <c r="I14" s="256">
        <f t="shared" si="5"/>
        <v>15</v>
      </c>
      <c r="J14" s="256">
        <v>0</v>
      </c>
      <c r="K14" s="256">
        <v>0</v>
      </c>
      <c r="L14" s="6">
        <f t="shared" si="1"/>
        <v>2505</v>
      </c>
      <c r="M14" s="16" t="s">
        <v>74</v>
      </c>
    </row>
    <row r="15" spans="1:13" s="3" customFormat="1" ht="30" customHeight="1">
      <c r="A15" s="65" t="s">
        <v>124</v>
      </c>
      <c r="B15" s="258" t="s">
        <v>170</v>
      </c>
      <c r="C15" s="261" t="s">
        <v>212</v>
      </c>
      <c r="D15" s="262" t="s">
        <v>2</v>
      </c>
      <c r="E15" s="254">
        <v>15</v>
      </c>
      <c r="F15" s="255">
        <v>168</v>
      </c>
      <c r="G15" s="256">
        <f t="shared" si="4"/>
        <v>2520</v>
      </c>
      <c r="H15" s="256">
        <v>1</v>
      </c>
      <c r="I15" s="256">
        <f t="shared" si="5"/>
        <v>15</v>
      </c>
      <c r="J15" s="256">
        <v>0</v>
      </c>
      <c r="K15" s="256">
        <v>0</v>
      </c>
      <c r="L15" s="6">
        <f t="shared" si="1"/>
        <v>2505</v>
      </c>
      <c r="M15" s="16" t="s">
        <v>74</v>
      </c>
    </row>
    <row r="16" spans="1:13" s="3" customFormat="1" ht="30" customHeight="1">
      <c r="A16" s="65" t="s">
        <v>124</v>
      </c>
      <c r="B16" s="78" t="s">
        <v>286</v>
      </c>
      <c r="C16" s="262" t="s">
        <v>212</v>
      </c>
      <c r="D16" s="259" t="s">
        <v>2</v>
      </c>
      <c r="E16" s="254">
        <v>15</v>
      </c>
      <c r="F16" s="255">
        <v>168</v>
      </c>
      <c r="G16" s="256">
        <f t="shared" si="4"/>
        <v>2520</v>
      </c>
      <c r="H16" s="256">
        <v>1</v>
      </c>
      <c r="I16" s="256">
        <f t="shared" si="5"/>
        <v>15</v>
      </c>
      <c r="J16" s="256">
        <v>0</v>
      </c>
      <c r="K16" s="256">
        <v>0</v>
      </c>
      <c r="L16" s="6">
        <f t="shared" si="1"/>
        <v>2505</v>
      </c>
      <c r="M16" s="16" t="s">
        <v>74</v>
      </c>
    </row>
    <row r="17" spans="1:13" s="3" customFormat="1" ht="30" customHeight="1">
      <c r="A17" s="65" t="s">
        <v>124</v>
      </c>
      <c r="B17" s="260" t="s">
        <v>409</v>
      </c>
      <c r="C17" s="262" t="s">
        <v>212</v>
      </c>
      <c r="D17" s="259" t="s">
        <v>2</v>
      </c>
      <c r="E17" s="263">
        <v>15</v>
      </c>
      <c r="F17" s="264">
        <v>148</v>
      </c>
      <c r="G17" s="256">
        <f>+E17*F17</f>
        <v>2220</v>
      </c>
      <c r="H17" s="256">
        <v>0</v>
      </c>
      <c r="I17" s="256">
        <f>+E17*H17</f>
        <v>0</v>
      </c>
      <c r="J17" s="257">
        <v>3</v>
      </c>
      <c r="K17" s="257">
        <f>+E17*J17</f>
        <v>45</v>
      </c>
      <c r="L17" s="6">
        <f t="shared" si="1"/>
        <v>2265</v>
      </c>
      <c r="M17" s="16" t="s">
        <v>72</v>
      </c>
    </row>
    <row r="18" spans="1:13" s="3" customFormat="1" ht="30" customHeight="1" thickBot="1">
      <c r="A18" s="65" t="s">
        <v>124</v>
      </c>
      <c r="B18" s="78" t="s">
        <v>83</v>
      </c>
      <c r="C18" s="261" t="s">
        <v>212</v>
      </c>
      <c r="D18" s="262" t="s">
        <v>80</v>
      </c>
      <c r="E18" s="254">
        <v>15</v>
      </c>
      <c r="F18" s="266">
        <v>50</v>
      </c>
      <c r="G18" s="267">
        <f t="shared" si="4"/>
        <v>750</v>
      </c>
      <c r="H18" s="267">
        <v>0</v>
      </c>
      <c r="I18" s="267">
        <f>+E18*H18</f>
        <v>0</v>
      </c>
      <c r="J18" s="267">
        <v>11</v>
      </c>
      <c r="K18" s="267">
        <f>+E18*J18</f>
        <v>165</v>
      </c>
      <c r="L18" s="23">
        <f t="shared" si="1"/>
        <v>915</v>
      </c>
      <c r="M18" s="16" t="s">
        <v>74</v>
      </c>
    </row>
    <row r="19" spans="1:13" s="3" customFormat="1" ht="30" customHeight="1" thickTop="1" thickBot="1">
      <c r="A19" s="46"/>
      <c r="B19" s="268" t="s">
        <v>18</v>
      </c>
      <c r="C19" s="269"/>
      <c r="D19" s="269"/>
      <c r="E19" s="270"/>
      <c r="F19" s="271"/>
      <c r="G19" s="271">
        <f t="shared" ref="G19:K19" si="6">SUM(G8:G18)</f>
        <v>24900</v>
      </c>
      <c r="H19" s="271">
        <f t="shared" si="6"/>
        <v>9</v>
      </c>
      <c r="I19" s="271">
        <f t="shared" si="6"/>
        <v>135</v>
      </c>
      <c r="J19" s="271">
        <f t="shared" si="6"/>
        <v>21</v>
      </c>
      <c r="K19" s="271">
        <f t="shared" si="6"/>
        <v>315</v>
      </c>
      <c r="L19" s="24">
        <f>SUM(L8:L18)</f>
        <v>25080</v>
      </c>
      <c r="M19" s="22"/>
    </row>
    <row r="20" spans="1:13" s="3" customFormat="1" ht="22.5" customHeight="1">
      <c r="B20" s="9" t="s">
        <v>237</v>
      </c>
      <c r="C20" s="9"/>
      <c r="I20" s="3" t="s">
        <v>325</v>
      </c>
      <c r="J20" s="93"/>
      <c r="K20" s="93"/>
      <c r="L20" s="93"/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199" t="s">
        <v>326</v>
      </c>
      <c r="J23" s="70"/>
      <c r="K23" s="70"/>
      <c r="L23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1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.88671875" style="2" customWidth="1"/>
    <col min="8" max="8" width="0.109375" style="2" customWidth="1"/>
    <col min="9" max="9" width="8.33203125" style="2" customWidth="1"/>
    <col min="10" max="10" width="6.88671875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">
      <c r="A4" s="1" t="s">
        <v>416</v>
      </c>
    </row>
    <row r="5" spans="1:14" s="1" customFormat="1" ht="18.600000000000001" thickBot="1"/>
    <row r="6" spans="1:14" ht="52.5" customHeight="1" thickBot="1">
      <c r="A6" s="10" t="s">
        <v>16</v>
      </c>
      <c r="B6" s="11" t="s">
        <v>13</v>
      </c>
      <c r="C6" s="61" t="s">
        <v>198</v>
      </c>
      <c r="D6" s="11" t="s">
        <v>17</v>
      </c>
      <c r="E6" s="61" t="s">
        <v>25</v>
      </c>
      <c r="F6" s="61" t="s">
        <v>223</v>
      </c>
      <c r="G6" s="61" t="s">
        <v>225</v>
      </c>
      <c r="H6" s="61" t="s">
        <v>224</v>
      </c>
      <c r="I6" s="61" t="s">
        <v>226</v>
      </c>
      <c r="J6" s="61"/>
      <c r="K6" s="79" t="s">
        <v>181</v>
      </c>
      <c r="L6" s="61" t="s">
        <v>18</v>
      </c>
      <c r="M6" s="80" t="s">
        <v>19</v>
      </c>
    </row>
    <row r="7" spans="1:14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3" t="s">
        <v>124</v>
      </c>
      <c r="B8" s="33" t="s">
        <v>68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5" t="s">
        <v>130</v>
      </c>
      <c r="B9" s="8" t="s">
        <v>48</v>
      </c>
      <c r="C9" s="64" t="s">
        <v>210</v>
      </c>
      <c r="D9" s="32" t="s">
        <v>67</v>
      </c>
      <c r="E9" s="25">
        <v>15</v>
      </c>
      <c r="F9" s="81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74</v>
      </c>
      <c r="N9" s="40"/>
    </row>
    <row r="10" spans="1:14" s="3" customFormat="1" ht="30" customHeight="1">
      <c r="A10" s="45" t="s">
        <v>131</v>
      </c>
      <c r="B10" s="8" t="s">
        <v>49</v>
      </c>
      <c r="C10" s="64" t="s">
        <v>210</v>
      </c>
      <c r="D10" s="32" t="s">
        <v>67</v>
      </c>
      <c r="E10" s="25">
        <v>15</v>
      </c>
      <c r="F10" s="81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5" si="1">+G10-I10+K10</f>
        <v>3705</v>
      </c>
      <c r="M10" s="16" t="s">
        <v>74</v>
      </c>
    </row>
    <row r="11" spans="1:14" s="3" customFormat="1" ht="30" customHeight="1">
      <c r="A11" s="45" t="s">
        <v>146</v>
      </c>
      <c r="B11" s="8" t="s">
        <v>50</v>
      </c>
      <c r="C11" s="64" t="s">
        <v>210</v>
      </c>
      <c r="D11" s="32" t="s">
        <v>4</v>
      </c>
      <c r="E11" s="25">
        <v>15</v>
      </c>
      <c r="F11" s="81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74</v>
      </c>
    </row>
    <row r="12" spans="1:14" s="3" customFormat="1" ht="30" customHeight="1">
      <c r="A12" s="45" t="s">
        <v>136</v>
      </c>
      <c r="B12" s="8" t="s">
        <v>51</v>
      </c>
      <c r="C12" s="64" t="s">
        <v>210</v>
      </c>
      <c r="D12" s="32" t="s">
        <v>4</v>
      </c>
      <c r="E12" s="25">
        <v>15</v>
      </c>
      <c r="F12" s="81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74</v>
      </c>
    </row>
    <row r="13" spans="1:14" s="3" customFormat="1" ht="30" customHeight="1">
      <c r="A13" s="45" t="s">
        <v>147</v>
      </c>
      <c r="B13" s="8" t="s">
        <v>52</v>
      </c>
      <c r="C13" s="64" t="s">
        <v>210</v>
      </c>
      <c r="D13" s="32" t="s">
        <v>4</v>
      </c>
      <c r="E13" s="57">
        <v>15</v>
      </c>
      <c r="F13" s="81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74</v>
      </c>
    </row>
    <row r="14" spans="1:14" s="3" customFormat="1" ht="30" customHeight="1">
      <c r="A14" s="45" t="s">
        <v>154</v>
      </c>
      <c r="B14" s="8" t="s">
        <v>152</v>
      </c>
      <c r="C14" s="64" t="s">
        <v>210</v>
      </c>
      <c r="D14" s="32" t="s">
        <v>153</v>
      </c>
      <c r="E14" s="25">
        <v>15</v>
      </c>
      <c r="F14" s="83">
        <v>224</v>
      </c>
      <c r="G14" s="6">
        <f t="shared" si="2"/>
        <v>3360</v>
      </c>
      <c r="H14" s="239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74</v>
      </c>
    </row>
    <row r="15" spans="1:14" s="3" customFormat="1" ht="30" customHeight="1" thickBot="1">
      <c r="A15" s="45" t="s">
        <v>148</v>
      </c>
      <c r="B15" s="7" t="s">
        <v>88</v>
      </c>
      <c r="C15" s="64" t="s">
        <v>210</v>
      </c>
      <c r="D15" s="64" t="s">
        <v>69</v>
      </c>
      <c r="E15" s="57">
        <v>15</v>
      </c>
      <c r="F15" s="83">
        <v>224</v>
      </c>
      <c r="G15" s="23">
        <f t="shared" si="2"/>
        <v>3360</v>
      </c>
      <c r="H15" s="242">
        <v>9</v>
      </c>
      <c r="I15" s="37">
        <f t="shared" si="0"/>
        <v>135</v>
      </c>
      <c r="J15" s="248"/>
      <c r="K15" s="37">
        <v>0</v>
      </c>
      <c r="L15" s="23">
        <f t="shared" si="1"/>
        <v>3225</v>
      </c>
      <c r="M15" s="16" t="s">
        <v>74</v>
      </c>
    </row>
    <row r="16" spans="1:14" s="3" customFormat="1" ht="30" customHeight="1" thickTop="1" thickBot="1">
      <c r="A16" s="18"/>
      <c r="B16" s="34" t="s">
        <v>18</v>
      </c>
      <c r="C16" s="34"/>
      <c r="D16" s="19"/>
      <c r="E16" s="27"/>
      <c r="F16" s="24"/>
      <c r="G16" s="24">
        <f>SUM(G9:G15)</f>
        <v>27045</v>
      </c>
      <c r="H16" s="24">
        <f t="shared" ref="H16:L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24975</v>
      </c>
      <c r="M16" s="22"/>
    </row>
    <row r="17" spans="2:12" s="3" customFormat="1" ht="22.5" customHeight="1"/>
    <row r="18" spans="2:12" s="3" customFormat="1" ht="22.5" customHeight="1">
      <c r="B18" s="9" t="s">
        <v>237</v>
      </c>
      <c r="C18" s="9"/>
      <c r="I18" s="3" t="s">
        <v>325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199" t="s">
        <v>326</v>
      </c>
      <c r="J21" s="70"/>
      <c r="K21" s="70"/>
      <c r="L21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7" width="9.109375" style="2" customWidth="1"/>
    <col min="8" max="8" width="7" style="2" customWidth="1"/>
    <col min="9" max="9" width="6.5546875" style="2" customWidth="1"/>
    <col min="10" max="10" width="9" style="2" hidden="1" customWidth="1"/>
    <col min="11" max="11" width="7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">
      <c r="A4" s="1" t="s">
        <v>416</v>
      </c>
    </row>
    <row r="5" spans="1:13" s="1" customFormat="1" ht="18.600000000000001" thickBot="1"/>
    <row r="6" spans="1:13" ht="52.5" customHeight="1" thickBot="1">
      <c r="A6" s="10" t="s">
        <v>16</v>
      </c>
      <c r="B6" s="11" t="s">
        <v>13</v>
      </c>
      <c r="C6" s="61" t="s">
        <v>198</v>
      </c>
      <c r="D6" s="11" t="s">
        <v>17</v>
      </c>
      <c r="E6" s="61" t="s">
        <v>25</v>
      </c>
      <c r="F6" s="61" t="s">
        <v>223</v>
      </c>
      <c r="G6" s="61" t="s">
        <v>225</v>
      </c>
      <c r="H6" s="61" t="s">
        <v>224</v>
      </c>
      <c r="I6" s="61" t="s">
        <v>226</v>
      </c>
      <c r="J6" s="61"/>
      <c r="K6" s="79" t="s">
        <v>181</v>
      </c>
      <c r="L6" s="61" t="s">
        <v>18</v>
      </c>
      <c r="M6" s="80" t="s">
        <v>19</v>
      </c>
    </row>
    <row r="7" spans="1:13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43" t="s">
        <v>124</v>
      </c>
      <c r="B8" s="33" t="s">
        <v>68</v>
      </c>
      <c r="C8" s="33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>
      <c r="A9" s="45" t="s">
        <v>397</v>
      </c>
      <c r="B9" s="7" t="s">
        <v>361</v>
      </c>
      <c r="C9" s="64" t="s">
        <v>210</v>
      </c>
      <c r="D9" s="76" t="s">
        <v>365</v>
      </c>
      <c r="E9" s="57">
        <v>15</v>
      </c>
      <c r="F9" s="83">
        <v>200</v>
      </c>
      <c r="G9" s="6">
        <f t="shared" ref="G9:G14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6">
        <f t="shared" ref="L9:L14" si="1">+G9-I9+K9</f>
        <v>2925</v>
      </c>
      <c r="M9" s="16" t="s">
        <v>72</v>
      </c>
    </row>
    <row r="10" spans="1:13" s="3" customFormat="1" ht="30" customHeight="1">
      <c r="A10" s="45" t="s">
        <v>398</v>
      </c>
      <c r="B10" s="85" t="s">
        <v>362</v>
      </c>
      <c r="C10" s="76" t="s">
        <v>210</v>
      </c>
      <c r="D10" s="76" t="s">
        <v>365</v>
      </c>
      <c r="E10" s="57">
        <v>15</v>
      </c>
      <c r="F10" s="83">
        <v>200</v>
      </c>
      <c r="G10" s="6">
        <f t="shared" si="0"/>
        <v>3000</v>
      </c>
      <c r="H10" s="6">
        <v>5</v>
      </c>
      <c r="I10" s="6">
        <f>+E10*H10</f>
        <v>75</v>
      </c>
      <c r="J10" s="29">
        <v>0</v>
      </c>
      <c r="K10" s="29">
        <f>+E10*J10</f>
        <v>0</v>
      </c>
      <c r="L10" s="6">
        <f t="shared" si="1"/>
        <v>2925</v>
      </c>
      <c r="M10" s="16" t="s">
        <v>72</v>
      </c>
    </row>
    <row r="11" spans="1:13" s="3" customFormat="1" ht="30" customHeight="1">
      <c r="A11" s="45" t="s">
        <v>399</v>
      </c>
      <c r="B11" s="85" t="s">
        <v>363</v>
      </c>
      <c r="C11" s="76" t="s">
        <v>210</v>
      </c>
      <c r="D11" s="76" t="s">
        <v>365</v>
      </c>
      <c r="E11" s="57">
        <v>15</v>
      </c>
      <c r="F11" s="83">
        <v>200</v>
      </c>
      <c r="G11" s="29">
        <f t="shared" si="0"/>
        <v>3000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6">
        <f t="shared" si="1"/>
        <v>2925</v>
      </c>
      <c r="M11" s="16" t="s">
        <v>72</v>
      </c>
    </row>
    <row r="12" spans="1:13" s="3" customFormat="1" ht="30" customHeight="1">
      <c r="A12" s="45" t="s">
        <v>400</v>
      </c>
      <c r="B12" s="85" t="s">
        <v>364</v>
      </c>
      <c r="C12" s="76" t="s">
        <v>210</v>
      </c>
      <c r="D12" s="76" t="s">
        <v>365</v>
      </c>
      <c r="E12" s="57">
        <v>15</v>
      </c>
      <c r="F12" s="83">
        <v>200</v>
      </c>
      <c r="G12" s="29">
        <f t="shared" si="0"/>
        <v>3000</v>
      </c>
      <c r="H12" s="29">
        <v>5</v>
      </c>
      <c r="I12" s="29">
        <f>+E12*H12</f>
        <v>75</v>
      </c>
      <c r="J12" s="231">
        <v>0</v>
      </c>
      <c r="K12" s="29">
        <f>J12*E12</f>
        <v>0</v>
      </c>
      <c r="L12" s="29">
        <f t="shared" si="1"/>
        <v>2925</v>
      </c>
      <c r="M12" s="16" t="s">
        <v>72</v>
      </c>
    </row>
    <row r="13" spans="1:13" s="3" customFormat="1" ht="30" customHeight="1">
      <c r="A13" s="45" t="s">
        <v>422</v>
      </c>
      <c r="B13" s="7" t="s">
        <v>386</v>
      </c>
      <c r="C13" s="76" t="s">
        <v>210</v>
      </c>
      <c r="D13" s="76" t="s">
        <v>365</v>
      </c>
      <c r="E13" s="57">
        <v>15</v>
      </c>
      <c r="F13" s="83">
        <v>195</v>
      </c>
      <c r="G13" s="29">
        <f t="shared" si="0"/>
        <v>2925</v>
      </c>
      <c r="H13" s="29">
        <v>5</v>
      </c>
      <c r="I13" s="29">
        <f t="shared" ref="I13:I14" si="2">+E13*H13</f>
        <v>75</v>
      </c>
      <c r="J13" s="29">
        <v>0</v>
      </c>
      <c r="K13" s="29">
        <f t="shared" ref="K13:K14" si="3">J13*E13</f>
        <v>0</v>
      </c>
      <c r="L13" s="6">
        <f t="shared" si="1"/>
        <v>2850</v>
      </c>
      <c r="M13" s="16" t="s">
        <v>72</v>
      </c>
    </row>
    <row r="14" spans="1:13" s="3" customFormat="1" ht="30" customHeight="1">
      <c r="A14" s="45" t="s">
        <v>423</v>
      </c>
      <c r="B14" s="85" t="s">
        <v>387</v>
      </c>
      <c r="C14" s="76" t="s">
        <v>210</v>
      </c>
      <c r="D14" s="76" t="s">
        <v>365</v>
      </c>
      <c r="E14" s="57">
        <v>15</v>
      </c>
      <c r="F14" s="83">
        <v>195</v>
      </c>
      <c r="G14" s="29">
        <f t="shared" si="0"/>
        <v>2925</v>
      </c>
      <c r="H14" s="29">
        <v>5</v>
      </c>
      <c r="I14" s="29">
        <f t="shared" si="2"/>
        <v>75</v>
      </c>
      <c r="J14" s="231">
        <v>0</v>
      </c>
      <c r="K14" s="29">
        <f t="shared" si="3"/>
        <v>0</v>
      </c>
      <c r="L14" s="29">
        <f t="shared" si="1"/>
        <v>2850</v>
      </c>
      <c r="M14" s="16" t="s">
        <v>72</v>
      </c>
    </row>
    <row r="15" spans="1:13" s="3" customFormat="1" ht="30" customHeight="1" thickBot="1">
      <c r="A15" s="45" t="s">
        <v>424</v>
      </c>
      <c r="B15" s="85" t="s">
        <v>425</v>
      </c>
      <c r="C15" s="76" t="s">
        <v>210</v>
      </c>
      <c r="D15" s="76" t="s">
        <v>365</v>
      </c>
      <c r="E15" s="57">
        <v>3</v>
      </c>
      <c r="F15" s="83">
        <v>195</v>
      </c>
      <c r="G15" s="37">
        <f t="shared" ref="G15" si="4">+E15*F15</f>
        <v>585</v>
      </c>
      <c r="H15" s="37">
        <v>5</v>
      </c>
      <c r="I15" s="37">
        <f t="shared" ref="I15" si="5">+E15*H15</f>
        <v>15</v>
      </c>
      <c r="J15" s="248">
        <v>0</v>
      </c>
      <c r="K15" s="37">
        <f t="shared" ref="K15" si="6">J15*E15</f>
        <v>0</v>
      </c>
      <c r="L15" s="23">
        <f t="shared" ref="L15" si="7">+G15-I15+K15</f>
        <v>570</v>
      </c>
      <c r="M15" s="16" t="s">
        <v>72</v>
      </c>
    </row>
    <row r="16" spans="1:13" s="3" customFormat="1" ht="30" customHeight="1" thickTop="1" thickBot="1">
      <c r="A16" s="18"/>
      <c r="B16" s="34" t="s">
        <v>18</v>
      </c>
      <c r="C16" s="34"/>
      <c r="D16" s="19"/>
      <c r="E16" s="27"/>
      <c r="F16" s="24"/>
      <c r="G16" s="24">
        <f>SUM(G9:G15)</f>
        <v>18435</v>
      </c>
      <c r="H16" s="24">
        <f t="shared" ref="H16:L16" si="8">SUM(H9:H15)</f>
        <v>35</v>
      </c>
      <c r="I16" s="24">
        <f t="shared" si="8"/>
        <v>465</v>
      </c>
      <c r="J16" s="24">
        <f t="shared" si="8"/>
        <v>0</v>
      </c>
      <c r="K16" s="24">
        <f t="shared" si="8"/>
        <v>0</v>
      </c>
      <c r="L16" s="24">
        <f t="shared" si="8"/>
        <v>17970</v>
      </c>
      <c r="M16" s="22"/>
    </row>
    <row r="17" spans="2:12" s="3" customFormat="1" ht="22.5" customHeight="1"/>
    <row r="18" spans="2:12" s="3" customFormat="1" ht="22.5" customHeight="1">
      <c r="B18" s="205" t="s">
        <v>237</v>
      </c>
      <c r="C18" s="205"/>
      <c r="I18" s="3" t="s">
        <v>325</v>
      </c>
    </row>
    <row r="19" spans="2:12" s="3" customFormat="1" ht="22.5" customHeight="1">
      <c r="B19" s="205"/>
      <c r="C19" s="205"/>
    </row>
    <row r="20" spans="2:12" s="3" customFormat="1" ht="21.75" customHeight="1">
      <c r="B20" s="205"/>
      <c r="C20" s="205"/>
    </row>
    <row r="21" spans="2:12" s="3" customFormat="1" ht="22.5" customHeight="1">
      <c r="B21" s="205" t="s">
        <v>21</v>
      </c>
      <c r="C21" s="205"/>
      <c r="I21" s="199" t="s">
        <v>326</v>
      </c>
      <c r="J21" s="70"/>
      <c r="K21" s="70"/>
      <c r="L21" s="70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" style="2" customWidth="1"/>
    <col min="8" max="8" width="6.6640625" style="2" hidden="1" customWidth="1"/>
    <col min="9" max="9" width="9" style="2" customWidth="1"/>
    <col min="10" max="10" width="5.44140625" style="2" hidden="1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">
      <c r="A4" s="1" t="s">
        <v>416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198</v>
      </c>
      <c r="D6" s="11" t="s">
        <v>17</v>
      </c>
      <c r="E6" s="61" t="s">
        <v>25</v>
      </c>
      <c r="F6" s="61" t="s">
        <v>223</v>
      </c>
      <c r="G6" s="61" t="s">
        <v>225</v>
      </c>
      <c r="H6" s="61" t="s">
        <v>224</v>
      </c>
      <c r="I6" s="61" t="s">
        <v>226</v>
      </c>
      <c r="J6" s="79" t="s">
        <v>227</v>
      </c>
      <c r="K6" s="79" t="s">
        <v>228</v>
      </c>
      <c r="L6" s="61" t="s">
        <v>18</v>
      </c>
      <c r="M6" s="80" t="s">
        <v>19</v>
      </c>
    </row>
    <row r="7" spans="1:13" s="3" customFormat="1" ht="22.5" customHeight="1">
      <c r="A7" s="43" t="s">
        <v>124</v>
      </c>
      <c r="B7" s="49" t="s">
        <v>43</v>
      </c>
      <c r="C7" s="49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5" t="s">
        <v>124</v>
      </c>
      <c r="B8" s="8" t="s">
        <v>311</v>
      </c>
      <c r="C8" s="73" t="s">
        <v>271</v>
      </c>
      <c r="D8" s="64" t="s">
        <v>312</v>
      </c>
      <c r="E8" s="25">
        <v>15</v>
      </c>
      <c r="F8" s="81">
        <v>226</v>
      </c>
      <c r="G8" s="6">
        <f t="shared" ref="G8:G15" si="0">E8*F8</f>
        <v>3390</v>
      </c>
      <c r="H8" s="239">
        <v>9</v>
      </c>
      <c r="I8" s="138">
        <f>+E8*H8</f>
        <v>135</v>
      </c>
      <c r="J8" s="6">
        <v>0</v>
      </c>
      <c r="K8" s="6">
        <f>+E8*J8</f>
        <v>0</v>
      </c>
      <c r="L8" s="6">
        <f>+G8-I8+K8</f>
        <v>3255</v>
      </c>
      <c r="M8" s="16" t="s">
        <v>74</v>
      </c>
    </row>
    <row r="9" spans="1:13" s="3" customFormat="1" ht="29.25" customHeight="1">
      <c r="A9" s="65" t="s">
        <v>124</v>
      </c>
      <c r="B9" s="8" t="s">
        <v>258</v>
      </c>
      <c r="C9" s="73" t="s">
        <v>271</v>
      </c>
      <c r="D9" s="32" t="s">
        <v>257</v>
      </c>
      <c r="E9" s="25">
        <v>15</v>
      </c>
      <c r="F9" s="81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ref="L9:L15" si="1">+G9-I9+K9</f>
        <v>2925</v>
      </c>
      <c r="M9" s="16" t="s">
        <v>74</v>
      </c>
    </row>
    <row r="10" spans="1:13" s="3" customFormat="1" ht="29.25" customHeight="1">
      <c r="A10" s="65" t="s">
        <v>124</v>
      </c>
      <c r="B10" s="8" t="s">
        <v>259</v>
      </c>
      <c r="C10" s="73" t="s">
        <v>271</v>
      </c>
      <c r="D10" s="32" t="s">
        <v>257</v>
      </c>
      <c r="E10" s="25">
        <v>15</v>
      </c>
      <c r="F10" s="81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74</v>
      </c>
    </row>
    <row r="11" spans="1:13" s="3" customFormat="1" ht="30" customHeight="1">
      <c r="A11" s="65" t="s">
        <v>124</v>
      </c>
      <c r="B11" s="8" t="s">
        <v>56</v>
      </c>
      <c r="C11" s="73" t="s">
        <v>214</v>
      </c>
      <c r="D11" s="32" t="s">
        <v>95</v>
      </c>
      <c r="E11" s="25">
        <v>15</v>
      </c>
      <c r="F11" s="81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74</v>
      </c>
    </row>
    <row r="12" spans="1:13" s="3" customFormat="1" ht="30" customHeight="1">
      <c r="A12" s="65" t="s">
        <v>124</v>
      </c>
      <c r="B12" s="8" t="s">
        <v>369</v>
      </c>
      <c r="C12" s="73" t="s">
        <v>214</v>
      </c>
      <c r="D12" s="32" t="s">
        <v>96</v>
      </c>
      <c r="E12" s="25">
        <v>15</v>
      </c>
      <c r="F12" s="81">
        <v>114</v>
      </c>
      <c r="G12" s="6">
        <f t="shared" si="0"/>
        <v>1710</v>
      </c>
      <c r="H12" s="6">
        <v>0</v>
      </c>
      <c r="I12" s="6">
        <f>E12*H12</f>
        <v>0</v>
      </c>
      <c r="J12" s="239">
        <v>7</v>
      </c>
      <c r="K12" s="6">
        <f>+E12*J12</f>
        <v>105</v>
      </c>
      <c r="L12" s="6">
        <f t="shared" si="1"/>
        <v>1815</v>
      </c>
      <c r="M12" s="16" t="s">
        <v>74</v>
      </c>
    </row>
    <row r="13" spans="1:13" s="3" customFormat="1" ht="30" customHeight="1">
      <c r="A13" s="65" t="s">
        <v>124</v>
      </c>
      <c r="B13" s="217" t="s">
        <v>329</v>
      </c>
      <c r="C13" s="77" t="s">
        <v>214</v>
      </c>
      <c r="D13" s="64" t="s">
        <v>80</v>
      </c>
      <c r="E13" s="57">
        <v>15</v>
      </c>
      <c r="F13" s="83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41">
        <v>7</v>
      </c>
      <c r="K13" s="29">
        <f>J13*E13</f>
        <v>105</v>
      </c>
      <c r="L13" s="6">
        <f t="shared" si="1"/>
        <v>1785</v>
      </c>
      <c r="M13" s="16" t="s">
        <v>72</v>
      </c>
    </row>
    <row r="14" spans="1:13" s="3" customFormat="1" ht="30" customHeight="1">
      <c r="A14" s="65" t="s">
        <v>124</v>
      </c>
      <c r="B14" s="48" t="s">
        <v>332</v>
      </c>
      <c r="C14" s="77" t="s">
        <v>214</v>
      </c>
      <c r="D14" s="64" t="s">
        <v>315</v>
      </c>
      <c r="E14" s="57">
        <v>15</v>
      </c>
      <c r="F14" s="83">
        <v>132</v>
      </c>
      <c r="G14" s="6">
        <f>+E14*F14</f>
        <v>1980</v>
      </c>
      <c r="H14" s="6">
        <v>0</v>
      </c>
      <c r="I14" s="6">
        <f>+E14*H14</f>
        <v>0</v>
      </c>
      <c r="J14" s="241">
        <v>5</v>
      </c>
      <c r="K14" s="29">
        <f>+E14*J14</f>
        <v>75</v>
      </c>
      <c r="L14" s="6">
        <f t="shared" si="1"/>
        <v>2055</v>
      </c>
      <c r="M14" s="16" t="s">
        <v>72</v>
      </c>
    </row>
    <row r="15" spans="1:13" s="3" customFormat="1" ht="30" customHeight="1" thickBot="1">
      <c r="A15" s="45" t="s">
        <v>124</v>
      </c>
      <c r="B15" s="8" t="s">
        <v>287</v>
      </c>
      <c r="C15" s="32" t="s">
        <v>169</v>
      </c>
      <c r="D15" s="32" t="s">
        <v>109</v>
      </c>
      <c r="E15" s="25">
        <v>15</v>
      </c>
      <c r="F15" s="81">
        <v>151</v>
      </c>
      <c r="G15" s="23">
        <f t="shared" si="0"/>
        <v>2265</v>
      </c>
      <c r="H15" s="23">
        <v>0</v>
      </c>
      <c r="I15" s="23">
        <f>E15*H15</f>
        <v>0</v>
      </c>
      <c r="J15" s="240">
        <v>2</v>
      </c>
      <c r="K15" s="23">
        <f>+E15*J15</f>
        <v>30</v>
      </c>
      <c r="L15" s="23">
        <f t="shared" si="1"/>
        <v>2295</v>
      </c>
      <c r="M15" s="16" t="s">
        <v>74</v>
      </c>
    </row>
    <row r="16" spans="1:13" s="3" customFormat="1" ht="30" customHeight="1" thickTop="1">
      <c r="A16" s="17"/>
      <c r="B16" s="36" t="s">
        <v>18</v>
      </c>
      <c r="C16" s="36"/>
      <c r="D16" s="36"/>
      <c r="E16" s="36"/>
      <c r="F16" s="26"/>
      <c r="G16" s="26">
        <f t="shared" ref="G16:L16" si="4">SUM(G8:G15)</f>
        <v>19845</v>
      </c>
      <c r="H16" s="26">
        <f t="shared" si="4"/>
        <v>23</v>
      </c>
      <c r="I16" s="26">
        <f t="shared" si="4"/>
        <v>345</v>
      </c>
      <c r="J16" s="26">
        <f t="shared" si="4"/>
        <v>22</v>
      </c>
      <c r="K16" s="26">
        <f t="shared" si="4"/>
        <v>315</v>
      </c>
      <c r="L16" s="26">
        <f t="shared" si="4"/>
        <v>19815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237</v>
      </c>
      <c r="C18" s="9"/>
      <c r="I18" s="3" t="s">
        <v>325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199" t="s">
        <v>326</v>
      </c>
      <c r="J21" s="70"/>
      <c r="K21" s="70"/>
      <c r="L21" s="70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0.109375" style="2" customWidth="1"/>
    <col min="4" max="4" width="10.44140625" style="2" customWidth="1"/>
    <col min="5" max="5" width="5.6640625" style="2" customWidth="1"/>
    <col min="6" max="6" width="7.88671875" style="2" customWidth="1"/>
    <col min="7" max="7" width="10" style="2" customWidth="1"/>
    <col min="8" max="8" width="7.5546875" style="2" hidden="1" customWidth="1"/>
    <col min="9" max="9" width="9.33203125" style="2" customWidth="1"/>
    <col min="10" max="10" width="6.6640625" style="2" hidden="1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37.200000000000003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4" s="3" customFormat="1" ht="22.5" customHeight="1">
      <c r="A6" s="43" t="s">
        <v>124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124</v>
      </c>
      <c r="B7" s="8" t="s">
        <v>191</v>
      </c>
      <c r="C7" s="64" t="s">
        <v>174</v>
      </c>
      <c r="D7" s="64" t="s">
        <v>192</v>
      </c>
      <c r="E7" s="25">
        <v>15</v>
      </c>
      <c r="F7" s="81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74</v>
      </c>
      <c r="N7" s="40"/>
    </row>
    <row r="8" spans="1:14" s="3" customFormat="1" ht="30" customHeight="1">
      <c r="A8" s="45" t="s">
        <v>124</v>
      </c>
      <c r="B8" s="8" t="s">
        <v>135</v>
      </c>
      <c r="C8" s="64" t="s">
        <v>174</v>
      </c>
      <c r="D8" s="64" t="s">
        <v>192</v>
      </c>
      <c r="E8" s="25">
        <v>15</v>
      </c>
      <c r="F8" s="81">
        <v>204</v>
      </c>
      <c r="G8" s="6">
        <f t="shared" si="0"/>
        <v>3060</v>
      </c>
      <c r="H8" s="239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74</v>
      </c>
    </row>
    <row r="9" spans="1:14" s="3" customFormat="1" ht="30" customHeight="1">
      <c r="A9" s="45" t="s">
        <v>124</v>
      </c>
      <c r="B9" s="132" t="s">
        <v>343</v>
      </c>
      <c r="C9" s="64" t="s">
        <v>174</v>
      </c>
      <c r="D9" s="64" t="s">
        <v>355</v>
      </c>
      <c r="E9" s="57">
        <v>15</v>
      </c>
      <c r="F9" s="83">
        <v>168</v>
      </c>
      <c r="G9" s="6">
        <f>+E9*F9</f>
        <v>2520</v>
      </c>
      <c r="H9" s="239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2505</v>
      </c>
      <c r="M9" s="30" t="s">
        <v>74</v>
      </c>
    </row>
    <row r="10" spans="1:14" s="3" customFormat="1" ht="30" customHeight="1">
      <c r="A10" s="45" t="s">
        <v>124</v>
      </c>
      <c r="B10" s="8" t="s">
        <v>168</v>
      </c>
      <c r="C10" s="64" t="s">
        <v>215</v>
      </c>
      <c r="D10" s="64" t="s">
        <v>11</v>
      </c>
      <c r="E10" s="25">
        <v>15</v>
      </c>
      <c r="F10" s="81">
        <v>168</v>
      </c>
      <c r="G10" s="6">
        <f t="shared" ref="G10" si="3">E10*F10</f>
        <v>2520</v>
      </c>
      <c r="H10" s="239">
        <v>1</v>
      </c>
      <c r="I10" s="6">
        <f t="shared" si="1"/>
        <v>15</v>
      </c>
      <c r="J10" s="6">
        <v>0</v>
      </c>
      <c r="K10" s="55">
        <v>0</v>
      </c>
      <c r="L10" s="6">
        <f t="shared" si="2"/>
        <v>2505</v>
      </c>
      <c r="M10" s="30" t="s">
        <v>74</v>
      </c>
      <c r="N10" s="40"/>
    </row>
    <row r="11" spans="1:14" s="3" customFormat="1" ht="30" customHeight="1">
      <c r="A11" s="45" t="s">
        <v>124</v>
      </c>
      <c r="B11" s="8" t="s">
        <v>57</v>
      </c>
      <c r="C11" s="64" t="s">
        <v>215</v>
      </c>
      <c r="D11" s="64" t="s">
        <v>11</v>
      </c>
      <c r="E11" s="25">
        <v>15</v>
      </c>
      <c r="F11" s="81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5">
        <v>0</v>
      </c>
      <c r="L11" s="6">
        <f t="shared" si="2"/>
        <v>3570</v>
      </c>
      <c r="M11" s="30" t="s">
        <v>74</v>
      </c>
    </row>
    <row r="12" spans="1:14" s="3" customFormat="1" ht="30" customHeight="1">
      <c r="A12" s="45" t="s">
        <v>124</v>
      </c>
      <c r="B12" s="132" t="s">
        <v>351</v>
      </c>
      <c r="C12" s="64" t="s">
        <v>215</v>
      </c>
      <c r="D12" s="64" t="s">
        <v>11</v>
      </c>
      <c r="E12" s="57">
        <v>15</v>
      </c>
      <c r="F12" s="83">
        <v>226</v>
      </c>
      <c r="G12" s="6">
        <f t="shared" si="0"/>
        <v>3390</v>
      </c>
      <c r="H12" s="239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30" t="s">
        <v>74</v>
      </c>
    </row>
    <row r="13" spans="1:14" s="3" customFormat="1" ht="30" customHeight="1" thickBot="1">
      <c r="A13" s="45" t="s">
        <v>124</v>
      </c>
      <c r="B13" s="8" t="s">
        <v>194</v>
      </c>
      <c r="C13" s="64" t="s">
        <v>193</v>
      </c>
      <c r="D13" s="64" t="s">
        <v>195</v>
      </c>
      <c r="E13" s="25">
        <v>15</v>
      </c>
      <c r="F13" s="81">
        <v>185</v>
      </c>
      <c r="G13" s="23">
        <f t="shared" si="0"/>
        <v>2775</v>
      </c>
      <c r="H13" s="240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30" t="s">
        <v>74</v>
      </c>
    </row>
    <row r="14" spans="1:14" s="3" customFormat="1" ht="30" customHeight="1" thickTop="1" thickBot="1">
      <c r="A14" s="18"/>
      <c r="B14" s="35" t="s">
        <v>18</v>
      </c>
      <c r="C14" s="35"/>
      <c r="D14" s="35"/>
      <c r="E14" s="35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>
      <c r="B15" s="9" t="s">
        <v>237</v>
      </c>
      <c r="C15" s="9"/>
      <c r="I15" s="3" t="s">
        <v>325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199" t="s">
        <v>326</v>
      </c>
      <c r="J18" s="70"/>
      <c r="K18" s="70"/>
      <c r="L18" s="70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1" style="2" customWidth="1"/>
    <col min="4" max="4" width="13.6640625" style="2" customWidth="1"/>
    <col min="5" max="5" width="5.6640625" style="2" customWidth="1"/>
    <col min="6" max="6" width="7.88671875" style="2" customWidth="1"/>
    <col min="7" max="7" width="8.88671875" style="2" customWidth="1"/>
    <col min="8" max="8" width="8.44140625" style="2" hidden="1" customWidth="1"/>
    <col min="9" max="9" width="9.109375" style="2" customWidth="1"/>
    <col min="10" max="10" width="2.6640625" style="2" hidden="1" customWidth="1"/>
    <col min="11" max="11" width="9.554687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37.200000000000003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4" s="3" customFormat="1" ht="22.5" customHeight="1">
      <c r="A6" s="43" t="s">
        <v>124</v>
      </c>
      <c r="B6" s="49" t="s">
        <v>43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5" t="s">
        <v>124</v>
      </c>
      <c r="B7" s="8" t="s">
        <v>377</v>
      </c>
      <c r="C7" s="32" t="s">
        <v>281</v>
      </c>
      <c r="D7" s="64" t="s">
        <v>378</v>
      </c>
      <c r="E7" s="25">
        <v>15</v>
      </c>
      <c r="F7" s="81">
        <v>144</v>
      </c>
      <c r="G7" s="6">
        <f>E7*F7</f>
        <v>2160</v>
      </c>
      <c r="H7" s="6">
        <v>0</v>
      </c>
      <c r="I7" s="6">
        <f>E7*H7</f>
        <v>0</v>
      </c>
      <c r="J7" s="239">
        <v>4</v>
      </c>
      <c r="K7" s="6">
        <f>+E7*J7</f>
        <v>60</v>
      </c>
      <c r="L7" s="6">
        <f>+G7-I7+K7</f>
        <v>2220</v>
      </c>
      <c r="M7" s="16" t="s">
        <v>74</v>
      </c>
      <c r="N7" s="40"/>
    </row>
    <row r="8" spans="1:14" s="3" customFormat="1" ht="30" customHeight="1">
      <c r="A8" s="45" t="s">
        <v>124</v>
      </c>
      <c r="B8" s="132" t="s">
        <v>291</v>
      </c>
      <c r="C8" s="73" t="s">
        <v>213</v>
      </c>
      <c r="D8" s="32" t="s">
        <v>5</v>
      </c>
      <c r="E8" s="57">
        <v>15</v>
      </c>
      <c r="F8" s="83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74</v>
      </c>
    </row>
    <row r="9" spans="1:14" s="3" customFormat="1" ht="30" customHeight="1">
      <c r="A9" s="65" t="s">
        <v>124</v>
      </c>
      <c r="B9" s="75" t="s">
        <v>310</v>
      </c>
      <c r="C9" s="32" t="s">
        <v>213</v>
      </c>
      <c r="D9" s="64" t="s">
        <v>395</v>
      </c>
      <c r="E9" s="25">
        <v>15</v>
      </c>
      <c r="F9" s="81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74</v>
      </c>
    </row>
    <row r="10" spans="1:14" s="3" customFormat="1" ht="30" customHeight="1" thickBot="1">
      <c r="A10" s="45"/>
      <c r="B10" s="8"/>
      <c r="C10" s="32"/>
      <c r="D10" s="32"/>
      <c r="E10" s="25"/>
      <c r="F10" s="82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>
      <c r="B12" s="9" t="s">
        <v>237</v>
      </c>
      <c r="C12" s="9"/>
      <c r="I12" s="3" t="s">
        <v>325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199" t="s">
        <v>326</v>
      </c>
      <c r="J15" s="70"/>
      <c r="K15" s="70"/>
      <c r="L15" s="70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8.6640625" style="2" customWidth="1"/>
    <col min="7" max="7" width="9.88671875" style="2" customWidth="1"/>
    <col min="8" max="8" width="0.109375" style="2" customWidth="1"/>
    <col min="9" max="9" width="8.6640625" style="2" customWidth="1"/>
    <col min="10" max="10" width="6.6640625" style="2" hidden="1" customWidth="1"/>
    <col min="11" max="11" width="8.109375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238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416</v>
      </c>
    </row>
    <row r="5" spans="1:18" ht="36.6" customHeight="1" thickBot="1">
      <c r="A5" s="160" t="s">
        <v>16</v>
      </c>
      <c r="B5" s="161" t="s">
        <v>13</v>
      </c>
      <c r="C5" s="161" t="s">
        <v>198</v>
      </c>
      <c r="D5" s="161" t="s">
        <v>17</v>
      </c>
      <c r="E5" s="79" t="s">
        <v>25</v>
      </c>
      <c r="F5" s="79" t="s">
        <v>223</v>
      </c>
      <c r="G5" s="79" t="s">
        <v>225</v>
      </c>
      <c r="H5" s="79" t="s">
        <v>224</v>
      </c>
      <c r="I5" s="79" t="s">
        <v>226</v>
      </c>
      <c r="J5" s="79"/>
      <c r="K5" s="79" t="s">
        <v>375</v>
      </c>
      <c r="L5" s="79" t="s">
        <v>18</v>
      </c>
      <c r="M5" s="162" t="s">
        <v>19</v>
      </c>
    </row>
    <row r="6" spans="1:18" ht="22.5" customHeight="1">
      <c r="A6" s="115" t="s">
        <v>120</v>
      </c>
      <c r="B6" s="49" t="s">
        <v>20</v>
      </c>
      <c r="C6" s="118"/>
      <c r="D6" s="51"/>
      <c r="E6" s="51"/>
      <c r="F6" s="51"/>
      <c r="G6" s="133"/>
      <c r="H6" s="133"/>
      <c r="I6" s="133"/>
      <c r="J6" s="134"/>
      <c r="K6" s="134"/>
      <c r="L6" s="133"/>
      <c r="M6" s="135"/>
    </row>
    <row r="7" spans="1:18" ht="29.4" customHeight="1">
      <c r="A7" s="65" t="s">
        <v>120</v>
      </c>
      <c r="B7" s="8" t="s">
        <v>247</v>
      </c>
      <c r="C7" s="76" t="s">
        <v>200</v>
      </c>
      <c r="D7" s="136" t="s">
        <v>76</v>
      </c>
      <c r="E7" s="53">
        <v>15</v>
      </c>
      <c r="F7" s="137">
        <v>1680</v>
      </c>
      <c r="G7" s="138">
        <f t="shared" ref="G7:G11" si="0">+E7*F7</f>
        <v>25200</v>
      </c>
      <c r="H7" s="238">
        <v>383</v>
      </c>
      <c r="I7" s="138">
        <f t="shared" ref="I7:I11" si="1">+E7*H7</f>
        <v>5745</v>
      </c>
      <c r="J7" s="139">
        <v>0</v>
      </c>
      <c r="K7" s="139">
        <v>0</v>
      </c>
      <c r="L7" s="138">
        <f>+G7-I7+K7</f>
        <v>19455</v>
      </c>
      <c r="M7" s="140" t="s">
        <v>77</v>
      </c>
      <c r="O7" s="54"/>
      <c r="R7" s="54"/>
    </row>
    <row r="8" spans="1:18" ht="26.4" customHeight="1">
      <c r="A8" s="65" t="s">
        <v>120</v>
      </c>
      <c r="B8" s="8" t="s">
        <v>340</v>
      </c>
      <c r="C8" s="76" t="s">
        <v>200</v>
      </c>
      <c r="D8" s="8" t="s">
        <v>0</v>
      </c>
      <c r="E8" s="53">
        <v>15</v>
      </c>
      <c r="F8" s="137">
        <v>188</v>
      </c>
      <c r="G8" s="138">
        <f t="shared" si="0"/>
        <v>2820</v>
      </c>
      <c r="H8" s="138">
        <v>4</v>
      </c>
      <c r="I8" s="138">
        <f t="shared" si="1"/>
        <v>60</v>
      </c>
      <c r="J8" s="139">
        <v>0</v>
      </c>
      <c r="K8" s="139">
        <f>+E8*J8</f>
        <v>0</v>
      </c>
      <c r="L8" s="138">
        <f t="shared" ref="L8:L11" si="2">+G8-I8+K8</f>
        <v>2760</v>
      </c>
      <c r="M8" s="141" t="s">
        <v>73</v>
      </c>
    </row>
    <row r="9" spans="1:18" ht="30" customHeight="1">
      <c r="A9" s="65" t="s">
        <v>120</v>
      </c>
      <c r="B9" s="8" t="s">
        <v>60</v>
      </c>
      <c r="C9" s="76" t="s">
        <v>200</v>
      </c>
      <c r="D9" s="8" t="s">
        <v>1</v>
      </c>
      <c r="E9" s="53">
        <v>15</v>
      </c>
      <c r="F9" s="142">
        <v>212</v>
      </c>
      <c r="G9" s="138">
        <f t="shared" si="0"/>
        <v>3180</v>
      </c>
      <c r="H9" s="138">
        <v>8</v>
      </c>
      <c r="I9" s="138">
        <f t="shared" si="1"/>
        <v>120</v>
      </c>
      <c r="J9" s="138">
        <v>0</v>
      </c>
      <c r="K9" s="138">
        <v>0</v>
      </c>
      <c r="L9" s="138">
        <f t="shared" si="2"/>
        <v>3060</v>
      </c>
      <c r="M9" s="140" t="s">
        <v>77</v>
      </c>
      <c r="O9" s="54"/>
      <c r="P9" s="54"/>
    </row>
    <row r="10" spans="1:18" ht="30" customHeight="1">
      <c r="A10" s="65" t="s">
        <v>120</v>
      </c>
      <c r="B10" s="8" t="s">
        <v>283</v>
      </c>
      <c r="C10" s="76" t="s">
        <v>200</v>
      </c>
      <c r="D10" s="8" t="s">
        <v>14</v>
      </c>
      <c r="E10" s="104">
        <v>15</v>
      </c>
      <c r="F10" s="105">
        <v>164</v>
      </c>
      <c r="G10" s="139">
        <f t="shared" si="0"/>
        <v>2460</v>
      </c>
      <c r="H10" s="139">
        <v>1</v>
      </c>
      <c r="I10" s="138">
        <f t="shared" si="1"/>
        <v>15</v>
      </c>
      <c r="J10" s="139">
        <v>0</v>
      </c>
      <c r="K10" s="139">
        <v>0</v>
      </c>
      <c r="L10" s="138">
        <f t="shared" si="2"/>
        <v>2445</v>
      </c>
      <c r="M10" s="141" t="s">
        <v>77</v>
      </c>
      <c r="O10" s="54"/>
    </row>
    <row r="11" spans="1:18" ht="30" customHeight="1" thickBot="1">
      <c r="A11" s="65" t="s">
        <v>120</v>
      </c>
      <c r="B11" s="8" t="s">
        <v>162</v>
      </c>
      <c r="C11" s="76" t="s">
        <v>200</v>
      </c>
      <c r="D11" s="8" t="s">
        <v>14</v>
      </c>
      <c r="E11" s="53">
        <v>15</v>
      </c>
      <c r="F11" s="144">
        <v>164</v>
      </c>
      <c r="G11" s="145">
        <f t="shared" si="0"/>
        <v>2460</v>
      </c>
      <c r="H11" s="145">
        <v>1</v>
      </c>
      <c r="I11" s="145">
        <f t="shared" si="1"/>
        <v>15</v>
      </c>
      <c r="J11" s="145">
        <v>0</v>
      </c>
      <c r="K11" s="145">
        <v>0</v>
      </c>
      <c r="L11" s="145">
        <f t="shared" si="2"/>
        <v>2445</v>
      </c>
      <c r="M11" s="141" t="s">
        <v>77</v>
      </c>
      <c r="O11" s="54"/>
    </row>
    <row r="12" spans="1:18" ht="30" customHeight="1" thickTop="1" thickBot="1">
      <c r="A12" s="95"/>
      <c r="B12" s="50" t="s">
        <v>18</v>
      </c>
      <c r="C12" s="146"/>
      <c r="D12" s="44"/>
      <c r="E12" s="44"/>
      <c r="F12" s="147"/>
      <c r="G12" s="147">
        <f t="shared" ref="G12:K12" si="3">SUM(G7:G11)</f>
        <v>36120</v>
      </c>
      <c r="H12" s="147">
        <f t="shared" si="3"/>
        <v>397</v>
      </c>
      <c r="I12" s="147">
        <f t="shared" si="3"/>
        <v>5955</v>
      </c>
      <c r="J12" s="147">
        <f t="shared" si="3"/>
        <v>0</v>
      </c>
      <c r="K12" s="147">
        <f t="shared" si="3"/>
        <v>0</v>
      </c>
      <c r="L12" s="147">
        <f>SUM(L7:L11)</f>
        <v>30165</v>
      </c>
      <c r="M12" s="148"/>
    </row>
    <row r="13" spans="1:18" ht="22.5" customHeight="1">
      <c r="I13" s="54"/>
      <c r="J13" s="54"/>
      <c r="K13" s="149"/>
    </row>
    <row r="14" spans="1:18" s="3" customFormat="1" ht="22.5" customHeight="1">
      <c r="B14" s="9" t="s">
        <v>237</v>
      </c>
      <c r="C14" s="9"/>
      <c r="G14" s="40"/>
      <c r="H14" s="40"/>
      <c r="I14" s="3" t="s">
        <v>325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199" t="s">
        <v>326</v>
      </c>
      <c r="J17" s="63"/>
      <c r="K17" s="63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" style="2" customWidth="1"/>
    <col min="8" max="8" width="7.109375" style="2" hidden="1" customWidth="1"/>
    <col min="9" max="9" width="8.44140625" style="2" customWidth="1"/>
    <col min="10" max="10" width="6.5546875" style="2" hidden="1" customWidth="1"/>
    <col min="11" max="11" width="8.44140625" style="2" customWidth="1"/>
    <col min="12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149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45.7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3" s="3" customFormat="1" ht="22.5" customHeight="1">
      <c r="A6" s="43" t="s">
        <v>272</v>
      </c>
      <c r="B6" s="33" t="s">
        <v>150</v>
      </c>
      <c r="C6" s="33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5" t="s">
        <v>272</v>
      </c>
      <c r="B7" s="48" t="s">
        <v>415</v>
      </c>
      <c r="C7" s="71" t="s">
        <v>392</v>
      </c>
      <c r="D7" s="64" t="s">
        <v>395</v>
      </c>
      <c r="E7" s="25">
        <v>15</v>
      </c>
      <c r="F7" s="81">
        <v>108</v>
      </c>
      <c r="G7" s="6">
        <f>E7*F7</f>
        <v>1620</v>
      </c>
      <c r="H7" s="6">
        <v>0</v>
      </c>
      <c r="I7" s="6">
        <v>0</v>
      </c>
      <c r="J7" s="241">
        <v>7</v>
      </c>
      <c r="K7" s="29">
        <f t="shared" ref="K7:K8" si="0">+E7*J7</f>
        <v>105</v>
      </c>
      <c r="L7" s="29">
        <f t="shared" ref="L7:L11" si="1">+G7-I7+K7</f>
        <v>1725</v>
      </c>
      <c r="M7" s="16" t="s">
        <v>74</v>
      </c>
    </row>
    <row r="8" spans="1:13" s="3" customFormat="1" ht="32.25" customHeight="1">
      <c r="A8" s="45" t="s">
        <v>272</v>
      </c>
      <c r="B8" s="60" t="s">
        <v>410</v>
      </c>
      <c r="C8" s="48" t="s">
        <v>392</v>
      </c>
      <c r="D8" s="136" t="s">
        <v>324</v>
      </c>
      <c r="E8" s="57">
        <v>15</v>
      </c>
      <c r="F8" s="81">
        <v>108</v>
      </c>
      <c r="G8" s="6">
        <f>E8*F8</f>
        <v>1620</v>
      </c>
      <c r="H8" s="6">
        <v>0</v>
      </c>
      <c r="I8" s="6">
        <v>0</v>
      </c>
      <c r="J8" s="241">
        <v>7</v>
      </c>
      <c r="K8" s="29">
        <f t="shared" si="0"/>
        <v>105</v>
      </c>
      <c r="L8" s="29">
        <f t="shared" si="1"/>
        <v>1725</v>
      </c>
      <c r="M8" s="16" t="s">
        <v>74</v>
      </c>
    </row>
    <row r="9" spans="1:13" s="3" customFormat="1" ht="32.25" customHeight="1">
      <c r="A9" s="45" t="s">
        <v>272</v>
      </c>
      <c r="B9" s="85" t="s">
        <v>348</v>
      </c>
      <c r="C9" s="72" t="s">
        <v>354</v>
      </c>
      <c r="D9" s="64" t="s">
        <v>192</v>
      </c>
      <c r="E9" s="57">
        <v>15</v>
      </c>
      <c r="F9" s="83">
        <v>196</v>
      </c>
      <c r="G9" s="6">
        <f t="shared" ref="G9:G10" si="2">+E9*F9</f>
        <v>2940</v>
      </c>
      <c r="H9" s="239">
        <v>5</v>
      </c>
      <c r="I9" s="6">
        <f>+E9*H9</f>
        <v>75</v>
      </c>
      <c r="J9" s="29">
        <v>0</v>
      </c>
      <c r="K9" s="29">
        <f>+E9*J9</f>
        <v>0</v>
      </c>
      <c r="L9" s="6">
        <f>+G9-I9+K9</f>
        <v>2865</v>
      </c>
      <c r="M9" s="16" t="s">
        <v>72</v>
      </c>
    </row>
    <row r="10" spans="1:13" s="3" customFormat="1" ht="32.25" customHeight="1">
      <c r="A10" s="45" t="s">
        <v>272</v>
      </c>
      <c r="B10" s="7" t="s">
        <v>370</v>
      </c>
      <c r="C10" s="73" t="s">
        <v>354</v>
      </c>
      <c r="D10" s="32" t="s">
        <v>355</v>
      </c>
      <c r="E10" s="57">
        <v>15</v>
      </c>
      <c r="F10" s="83">
        <v>168</v>
      </c>
      <c r="G10" s="6">
        <f t="shared" si="2"/>
        <v>2520</v>
      </c>
      <c r="H10" s="239">
        <v>1</v>
      </c>
      <c r="I10" s="6">
        <f>+E10*H10</f>
        <v>15</v>
      </c>
      <c r="J10" s="29">
        <v>0</v>
      </c>
      <c r="K10" s="29">
        <f>+E10*J10</f>
        <v>0</v>
      </c>
      <c r="L10" s="6">
        <f t="shared" ref="L10" si="3">+G10-I10+K10</f>
        <v>2505</v>
      </c>
      <c r="M10" s="16" t="s">
        <v>72</v>
      </c>
    </row>
    <row r="11" spans="1:13" s="3" customFormat="1" ht="32.25" customHeight="1" thickBot="1">
      <c r="A11" s="45" t="s">
        <v>272</v>
      </c>
      <c r="B11" s="85" t="s">
        <v>382</v>
      </c>
      <c r="C11" s="77" t="s">
        <v>214</v>
      </c>
      <c r="D11" s="64" t="s">
        <v>269</v>
      </c>
      <c r="E11" s="57">
        <v>15</v>
      </c>
      <c r="F11" s="92">
        <v>115</v>
      </c>
      <c r="G11" s="23">
        <f t="shared" ref="G11" si="4">+E11*F11</f>
        <v>1725</v>
      </c>
      <c r="H11" s="37">
        <v>0</v>
      </c>
      <c r="I11" s="23">
        <f t="shared" ref="I11" si="5">+E11*H11</f>
        <v>0</v>
      </c>
      <c r="J11" s="242">
        <v>7</v>
      </c>
      <c r="K11" s="37">
        <f>J11*E11</f>
        <v>105</v>
      </c>
      <c r="L11" s="23">
        <f t="shared" si="1"/>
        <v>1830</v>
      </c>
      <c r="M11" s="16" t="s">
        <v>72</v>
      </c>
    </row>
    <row r="12" spans="1:13" s="3" customFormat="1" ht="30" customHeight="1" thickTop="1">
      <c r="A12" s="88"/>
      <c r="B12" s="89" t="s">
        <v>18</v>
      </c>
      <c r="C12" s="89"/>
      <c r="D12" s="89"/>
      <c r="E12" s="89"/>
      <c r="F12" s="90"/>
      <c r="G12" s="90">
        <f t="shared" ref="G12:L12" si="6">SUM(G7:G11)</f>
        <v>10425</v>
      </c>
      <c r="H12" s="90">
        <f t="shared" si="6"/>
        <v>6</v>
      </c>
      <c r="I12" s="90">
        <f t="shared" si="6"/>
        <v>90</v>
      </c>
      <c r="J12" s="90">
        <f t="shared" si="6"/>
        <v>21</v>
      </c>
      <c r="K12" s="90">
        <f t="shared" si="6"/>
        <v>315</v>
      </c>
      <c r="L12" s="90">
        <f t="shared" si="6"/>
        <v>10650</v>
      </c>
      <c r="M12" s="91"/>
    </row>
    <row r="13" spans="1:13" s="3" customFormat="1" ht="22.5" customHeight="1">
      <c r="B13" s="9" t="s">
        <v>237</v>
      </c>
      <c r="C13" s="9"/>
      <c r="I13" s="3" t="s">
        <v>325</v>
      </c>
    </row>
    <row r="14" spans="1:13" s="3" customFormat="1" ht="22.5" customHeight="1">
      <c r="B14" s="9"/>
      <c r="C14" s="9"/>
    </row>
    <row r="15" spans="1:13" s="3" customFormat="1" ht="22.5" customHeight="1">
      <c r="B15" s="9"/>
      <c r="C15" s="9"/>
    </row>
    <row r="16" spans="1:13" s="3" customFormat="1" ht="21.75" customHeight="1">
      <c r="B16" s="9" t="s">
        <v>21</v>
      </c>
      <c r="C16" s="9"/>
      <c r="I16" s="199" t="s">
        <v>326</v>
      </c>
      <c r="J16" s="70"/>
      <c r="K16" s="70"/>
      <c r="L16" s="70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9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9.88671875" style="2" customWidth="1"/>
    <col min="8" max="8" width="7.109375" style="2" hidden="1" customWidth="1"/>
    <col min="9" max="9" width="9.10937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87" t="s">
        <v>357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s="1" customFormat="1" ht="18">
      <c r="A2" s="288" t="s">
        <v>150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s="1" customFormat="1" ht="18">
      <c r="A3" s="287" t="s">
        <v>358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s="1" customFormat="1" ht="18">
      <c r="A4" s="287" t="s">
        <v>359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3" s="1" customFormat="1" ht="18.600000000000001" thickBot="1">
      <c r="A5" s="1" t="s">
        <v>416</v>
      </c>
    </row>
    <row r="6" spans="1:13" ht="36.6" customHeight="1" thickBot="1">
      <c r="A6" s="10" t="s">
        <v>16</v>
      </c>
      <c r="B6" s="11" t="s">
        <v>13</v>
      </c>
      <c r="C6" s="11" t="s">
        <v>198</v>
      </c>
      <c r="D6" s="11" t="s">
        <v>17</v>
      </c>
      <c r="E6" s="61" t="s">
        <v>25</v>
      </c>
      <c r="F6" s="61" t="s">
        <v>223</v>
      </c>
      <c r="G6" s="61" t="s">
        <v>225</v>
      </c>
      <c r="H6" s="61" t="s">
        <v>224</v>
      </c>
      <c r="I6" s="61" t="s">
        <v>226</v>
      </c>
      <c r="J6" s="79" t="s">
        <v>227</v>
      </c>
      <c r="K6" s="79" t="s">
        <v>228</v>
      </c>
      <c r="L6" s="61" t="s">
        <v>18</v>
      </c>
      <c r="M6" s="80" t="s">
        <v>19</v>
      </c>
    </row>
    <row r="7" spans="1:13" s="3" customFormat="1" ht="22.5" customHeight="1">
      <c r="A7" s="43"/>
      <c r="B7" s="33" t="s">
        <v>150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5" t="s">
        <v>360</v>
      </c>
      <c r="B8" s="8" t="s">
        <v>389</v>
      </c>
      <c r="C8" s="32" t="s">
        <v>354</v>
      </c>
      <c r="D8" s="64" t="s">
        <v>390</v>
      </c>
      <c r="E8" s="25">
        <v>15</v>
      </c>
      <c r="F8" s="81">
        <v>113</v>
      </c>
      <c r="G8" s="6">
        <f t="shared" ref="G8" si="0">E8*F8</f>
        <v>1695</v>
      </c>
      <c r="H8" s="6">
        <v>0</v>
      </c>
      <c r="I8" s="6">
        <f t="shared" ref="I8" si="1">H8*E8</f>
        <v>0</v>
      </c>
      <c r="J8" s="239">
        <v>7</v>
      </c>
      <c r="K8" s="6">
        <f>+E8*J8</f>
        <v>105</v>
      </c>
      <c r="L8" s="6">
        <f>+G8-I8+K8</f>
        <v>1800</v>
      </c>
      <c r="M8" s="16" t="s">
        <v>77</v>
      </c>
    </row>
    <row r="9" spans="1:13" s="3" customFormat="1" ht="31.5" customHeight="1">
      <c r="A9" s="45"/>
      <c r="B9" s="7"/>
      <c r="C9" s="76"/>
      <c r="D9" s="64"/>
      <c r="E9" s="57"/>
      <c r="F9" s="83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5"/>
      <c r="B10" s="7"/>
      <c r="C10" s="76"/>
      <c r="D10" s="64"/>
      <c r="E10" s="57"/>
      <c r="F10" s="83"/>
      <c r="G10" s="23"/>
      <c r="H10" s="23"/>
      <c r="I10" s="23"/>
      <c r="J10" s="37"/>
      <c r="K10" s="37"/>
      <c r="L10" s="23"/>
      <c r="M10" s="16"/>
    </row>
    <row r="11" spans="1:13" s="3" customFormat="1" ht="30" customHeight="1" thickTop="1" thickBot="1">
      <c r="A11" s="46"/>
      <c r="B11" s="35" t="s">
        <v>18</v>
      </c>
      <c r="C11" s="35"/>
      <c r="D11" s="35"/>
      <c r="E11" s="35"/>
      <c r="F11" s="24"/>
      <c r="G11" s="24">
        <f t="shared" ref="G11:L11" si="2">SUM(G8:G10)</f>
        <v>1695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>
      <c r="B12" s="205" t="s">
        <v>237</v>
      </c>
      <c r="C12" s="205"/>
      <c r="I12" s="3" t="s">
        <v>325</v>
      </c>
    </row>
    <row r="13" spans="1:13" s="3" customFormat="1" ht="22.5" customHeight="1">
      <c r="B13" s="205"/>
      <c r="C13" s="205"/>
    </row>
    <row r="14" spans="1:13" s="3" customFormat="1" ht="22.5" customHeight="1">
      <c r="B14" s="205"/>
      <c r="C14" s="205"/>
    </row>
    <row r="15" spans="1:13" s="3" customFormat="1" ht="21.75" customHeight="1">
      <c r="B15" s="205" t="s">
        <v>21</v>
      </c>
      <c r="C15" s="205"/>
      <c r="I15" s="199" t="s">
        <v>326</v>
      </c>
      <c r="J15" s="70"/>
      <c r="K15" s="70"/>
      <c r="L15" s="70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99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P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1.6640625" style="2" customWidth="1"/>
    <col min="5" max="5" width="5.6640625" style="2" customWidth="1"/>
    <col min="6" max="6" width="9" style="2" customWidth="1"/>
    <col min="7" max="7" width="8.33203125" style="2" customWidth="1"/>
    <col min="8" max="8" width="7.33203125" style="2" hidden="1" customWidth="1"/>
    <col min="9" max="9" width="7.33203125" style="2" customWidth="1"/>
    <col min="10" max="10" width="7.109375" style="2" hidden="1" customWidth="1"/>
    <col min="11" max="11" width="6.5546875" style="2" customWidth="1"/>
    <col min="12" max="12" width="11" style="2" customWidth="1"/>
    <col min="13" max="13" width="27.88671875" style="2" customWidth="1"/>
    <col min="14" max="14" width="11.44140625" style="2"/>
    <col min="15" max="16" width="0" style="2" hidden="1" customWidth="1"/>
    <col min="17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238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416</v>
      </c>
    </row>
    <row r="5" spans="1:16" ht="46.9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6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>
      <c r="A7" s="43" t="s">
        <v>119</v>
      </c>
      <c r="B7" s="59" t="s">
        <v>53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63" customFormat="1" ht="30" customHeight="1">
      <c r="A8" s="45" t="s">
        <v>119</v>
      </c>
      <c r="B8" s="69" t="s">
        <v>182</v>
      </c>
      <c r="C8" s="74" t="s">
        <v>216</v>
      </c>
      <c r="D8" s="71" t="s">
        <v>160</v>
      </c>
      <c r="E8" s="25">
        <v>15</v>
      </c>
      <c r="F8" s="81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6">
        <f>+G8-I8+K8</f>
        <v>8010</v>
      </c>
      <c r="M8" s="16" t="s">
        <v>72</v>
      </c>
    </row>
    <row r="9" spans="1:16" s="199" customFormat="1" ht="30" customHeight="1">
      <c r="A9" s="45" t="s">
        <v>119</v>
      </c>
      <c r="B9" s="69" t="s">
        <v>403</v>
      </c>
      <c r="C9" s="74" t="s">
        <v>216</v>
      </c>
      <c r="D9" s="131" t="s">
        <v>404</v>
      </c>
      <c r="E9" s="25">
        <v>15</v>
      </c>
      <c r="F9" s="81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6">
        <f t="shared" ref="L9:L17" si="4">+G9-I9+K9</f>
        <v>6510</v>
      </c>
      <c r="M9" s="16" t="s">
        <v>72</v>
      </c>
    </row>
    <row r="10" spans="1:16" s="3" customFormat="1" ht="30" customHeight="1">
      <c r="A10" s="45" t="s">
        <v>119</v>
      </c>
      <c r="B10" s="69" t="s">
        <v>117</v>
      </c>
      <c r="C10" s="74" t="s">
        <v>216</v>
      </c>
      <c r="D10" s="64" t="s">
        <v>186</v>
      </c>
      <c r="E10" s="25">
        <v>15</v>
      </c>
      <c r="F10" s="81">
        <v>338</v>
      </c>
      <c r="G10" s="6">
        <f t="shared" si="0"/>
        <v>5070</v>
      </c>
      <c r="H10" s="6">
        <v>36</v>
      </c>
      <c r="I10" s="6">
        <f t="shared" si="1"/>
        <v>540</v>
      </c>
      <c r="J10" s="29"/>
      <c r="K10" s="29">
        <v>0</v>
      </c>
      <c r="L10" s="6">
        <f t="shared" si="4"/>
        <v>4530</v>
      </c>
      <c r="M10" s="16" t="s">
        <v>72</v>
      </c>
      <c r="O10" s="3">
        <f>308-270</f>
        <v>38</v>
      </c>
    </row>
    <row r="11" spans="1:16" s="3" customFormat="1" ht="30" customHeight="1">
      <c r="A11" s="45" t="s">
        <v>119</v>
      </c>
      <c r="B11" s="8" t="s">
        <v>85</v>
      </c>
      <c r="C11" s="32" t="s">
        <v>216</v>
      </c>
      <c r="D11" s="64" t="s">
        <v>187</v>
      </c>
      <c r="E11" s="25">
        <v>15</v>
      </c>
      <c r="F11" s="81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6">
        <f t="shared" si="4"/>
        <v>4530</v>
      </c>
      <c r="M11" s="16" t="s">
        <v>72</v>
      </c>
      <c r="O11" s="3">
        <f>270-248</f>
        <v>22</v>
      </c>
      <c r="P11" s="3">
        <f>308+22</f>
        <v>330</v>
      </c>
    </row>
    <row r="12" spans="1:16" s="3" customFormat="1" ht="30" customHeight="1">
      <c r="A12" s="45" t="s">
        <v>119</v>
      </c>
      <c r="B12" s="8" t="s">
        <v>133</v>
      </c>
      <c r="C12" s="32" t="s">
        <v>216</v>
      </c>
      <c r="D12" s="64" t="s">
        <v>383</v>
      </c>
      <c r="E12" s="196">
        <v>15</v>
      </c>
      <c r="F12" s="81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6">
        <f t="shared" si="4"/>
        <v>4065</v>
      </c>
      <c r="M12" s="16" t="s">
        <v>72</v>
      </c>
    </row>
    <row r="13" spans="1:16" s="3" customFormat="1" ht="30" customHeight="1">
      <c r="A13" s="45" t="s">
        <v>119</v>
      </c>
      <c r="B13" s="69" t="s">
        <v>371</v>
      </c>
      <c r="C13" s="74" t="s">
        <v>216</v>
      </c>
      <c r="D13" s="64" t="s">
        <v>383</v>
      </c>
      <c r="E13" s="57">
        <v>15</v>
      </c>
      <c r="F13" s="81">
        <v>300</v>
      </c>
      <c r="G13" s="6">
        <f t="shared" ref="G13" si="5">E13*F13</f>
        <v>4500</v>
      </c>
      <c r="H13" s="6">
        <v>29</v>
      </c>
      <c r="I13" s="6">
        <f t="shared" si="1"/>
        <v>435</v>
      </c>
      <c r="J13" s="29">
        <v>0</v>
      </c>
      <c r="K13" s="29">
        <f t="shared" ref="K13" si="6">+E13*J13</f>
        <v>0</v>
      </c>
      <c r="L13" s="6">
        <f t="shared" si="4"/>
        <v>4065</v>
      </c>
      <c r="M13" s="16" t="s">
        <v>72</v>
      </c>
      <c r="P13" s="3">
        <f>270+22</f>
        <v>292</v>
      </c>
    </row>
    <row r="14" spans="1:16" s="3" customFormat="1" ht="30" customHeight="1">
      <c r="A14" s="45" t="s">
        <v>119</v>
      </c>
      <c r="B14" s="8" t="s">
        <v>176</v>
      </c>
      <c r="C14" s="32" t="s">
        <v>216</v>
      </c>
      <c r="D14" s="32" t="s">
        <v>5</v>
      </c>
      <c r="E14" s="25">
        <v>15</v>
      </c>
      <c r="F14" s="81">
        <v>188</v>
      </c>
      <c r="G14" s="6">
        <f t="shared" si="0"/>
        <v>2820</v>
      </c>
      <c r="H14" s="6">
        <v>4</v>
      </c>
      <c r="I14" s="6">
        <f t="shared" si="1"/>
        <v>60</v>
      </c>
      <c r="J14" s="29"/>
      <c r="K14" s="29">
        <f>+E14*J14</f>
        <v>0</v>
      </c>
      <c r="L14" s="6">
        <f t="shared" si="4"/>
        <v>2760</v>
      </c>
      <c r="M14" s="16" t="s">
        <v>72</v>
      </c>
    </row>
    <row r="15" spans="1:16" s="3" customFormat="1" ht="30" customHeight="1">
      <c r="A15" s="45" t="s">
        <v>272</v>
      </c>
      <c r="B15" s="48" t="s">
        <v>314</v>
      </c>
      <c r="C15" s="32" t="s">
        <v>216</v>
      </c>
      <c r="D15" s="64" t="s">
        <v>315</v>
      </c>
      <c r="E15" s="57">
        <v>15</v>
      </c>
      <c r="F15" s="83">
        <v>169</v>
      </c>
      <c r="G15" s="6">
        <f t="shared" si="0"/>
        <v>2535</v>
      </c>
      <c r="H15" s="241">
        <v>1</v>
      </c>
      <c r="I15" s="6">
        <f t="shared" si="1"/>
        <v>15</v>
      </c>
      <c r="J15" s="29">
        <v>0</v>
      </c>
      <c r="K15" s="29">
        <f>J15*E15</f>
        <v>0</v>
      </c>
      <c r="L15" s="6">
        <f t="shared" si="4"/>
        <v>2520</v>
      </c>
      <c r="M15" s="16" t="s">
        <v>72</v>
      </c>
    </row>
    <row r="16" spans="1:16" s="3" customFormat="1" ht="30" customHeight="1">
      <c r="A16" s="45" t="s">
        <v>119</v>
      </c>
      <c r="B16" s="8" t="s">
        <v>59</v>
      </c>
      <c r="C16" s="32" t="s">
        <v>216</v>
      </c>
      <c r="D16" s="32" t="s">
        <v>15</v>
      </c>
      <c r="E16" s="57">
        <v>15</v>
      </c>
      <c r="F16" s="83">
        <v>278</v>
      </c>
      <c r="G16" s="29">
        <f t="shared" si="0"/>
        <v>4170</v>
      </c>
      <c r="H16" s="29">
        <v>25</v>
      </c>
      <c r="I16" s="29">
        <f>E16*H16</f>
        <v>375</v>
      </c>
      <c r="J16" s="29"/>
      <c r="K16" s="29">
        <v>0</v>
      </c>
      <c r="L16" s="6">
        <f t="shared" si="4"/>
        <v>3795</v>
      </c>
      <c r="M16" s="16" t="s">
        <v>72</v>
      </c>
    </row>
    <row r="17" spans="1:13" s="3" customFormat="1" ht="30" customHeight="1" thickBot="1">
      <c r="A17" s="45" t="s">
        <v>119</v>
      </c>
      <c r="B17" s="8" t="s">
        <v>54</v>
      </c>
      <c r="C17" s="64" t="s">
        <v>216</v>
      </c>
      <c r="D17" s="32" t="s">
        <v>15</v>
      </c>
      <c r="E17" s="106">
        <v>7</v>
      </c>
      <c r="F17" s="81">
        <v>278</v>
      </c>
      <c r="G17" s="23">
        <f>E17*F17</f>
        <v>1946</v>
      </c>
      <c r="H17" s="23">
        <v>25</v>
      </c>
      <c r="I17" s="23">
        <f t="shared" ref="I17" si="7">E17*H17</f>
        <v>175</v>
      </c>
      <c r="J17" s="37"/>
      <c r="K17" s="37">
        <v>0</v>
      </c>
      <c r="L17" s="23">
        <f t="shared" si="4"/>
        <v>1771</v>
      </c>
      <c r="M17" s="16" t="s">
        <v>74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35"/>
      <c r="F18" s="24"/>
      <c r="G18" s="24">
        <f>SUM(G8:G17)</f>
        <v>47726</v>
      </c>
      <c r="H18" s="24">
        <f t="shared" ref="H18:L18" si="8">SUM(H8:H17)</f>
        <v>358</v>
      </c>
      <c r="I18" s="24">
        <f t="shared" si="8"/>
        <v>5170</v>
      </c>
      <c r="J18" s="24">
        <f t="shared" si="8"/>
        <v>0</v>
      </c>
      <c r="K18" s="24">
        <f t="shared" si="8"/>
        <v>0</v>
      </c>
      <c r="L18" s="24">
        <f t="shared" si="8"/>
        <v>42556</v>
      </c>
      <c r="M18" s="22"/>
    </row>
    <row r="19" spans="1:13" s="3" customFormat="1" ht="30" customHeight="1">
      <c r="B19" s="9" t="s">
        <v>237</v>
      </c>
      <c r="C19" s="9"/>
      <c r="F19" s="86"/>
      <c r="I19" s="3" t="s">
        <v>325</v>
      </c>
      <c r="J19" s="93"/>
      <c r="K19" s="93"/>
      <c r="L19" s="93"/>
    </row>
    <row r="20" spans="1:13" s="3" customFormat="1" ht="22.5" customHeight="1">
      <c r="B20" s="9"/>
      <c r="C20" s="9"/>
      <c r="K20" s="39"/>
    </row>
    <row r="21" spans="1:13" s="3" customFormat="1" ht="22.5" customHeight="1">
      <c r="B21" s="9"/>
      <c r="C21" s="9"/>
    </row>
    <row r="22" spans="1:13" s="3" customFormat="1" ht="21.75" customHeight="1">
      <c r="B22" s="9" t="s">
        <v>21</v>
      </c>
      <c r="C22" s="9"/>
      <c r="I22" s="199" t="s">
        <v>326</v>
      </c>
      <c r="J22" s="70"/>
      <c r="K22" s="70"/>
      <c r="L22" s="70"/>
    </row>
    <row r="23" spans="1:13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Q22"/>
  <sheetViews>
    <sheetView topLeftCell="A2" zoomScale="80" zoomScaleNormal="80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441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3.44140625" style="2" customWidth="1"/>
    <col min="8" max="8" width="8.5546875" style="2" hidden="1" customWidth="1"/>
    <col min="9" max="9" width="12.33203125" style="2" customWidth="1"/>
    <col min="10" max="10" width="8.33203125" style="2" hidden="1" customWidth="1"/>
    <col min="11" max="11" width="10.6640625" style="2" customWidth="1"/>
    <col min="12" max="12" width="13.5546875" style="2" customWidth="1"/>
    <col min="13" max="13" width="28.6640625" style="2" customWidth="1"/>
    <col min="14" max="14" width="11.44140625" style="2"/>
    <col min="15" max="17" width="0" style="2" hidden="1" customWidth="1"/>
    <col min="18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238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416</v>
      </c>
    </row>
    <row r="5" spans="1:17" ht="44.4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7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7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7" s="3" customFormat="1" ht="28.5" customHeight="1">
      <c r="A8" s="45" t="s">
        <v>119</v>
      </c>
      <c r="B8" s="8" t="s">
        <v>103</v>
      </c>
      <c r="C8" s="64" t="s">
        <v>216</v>
      </c>
      <c r="D8" s="32" t="s">
        <v>15</v>
      </c>
      <c r="E8" s="106">
        <v>15</v>
      </c>
      <c r="F8" s="81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6">
        <f t="shared" ref="L8:L17" si="1">+G8-I8+K8</f>
        <v>3795</v>
      </c>
      <c r="M8" s="16" t="s">
        <v>74</v>
      </c>
    </row>
    <row r="9" spans="1:17" s="3" customFormat="1" ht="30" customHeight="1">
      <c r="A9" s="45" t="s">
        <v>119</v>
      </c>
      <c r="B9" s="8" t="s">
        <v>82</v>
      </c>
      <c r="C9" s="64" t="s">
        <v>216</v>
      </c>
      <c r="D9" s="32" t="s">
        <v>15</v>
      </c>
      <c r="E9" s="106">
        <v>15</v>
      </c>
      <c r="F9" s="81">
        <v>278</v>
      </c>
      <c r="G9" s="6">
        <f>E9*F9</f>
        <v>4170</v>
      </c>
      <c r="H9" s="6">
        <v>25</v>
      </c>
      <c r="I9" s="6">
        <f t="shared" ref="I9:I17" si="2">E9*H9</f>
        <v>375</v>
      </c>
      <c r="J9" s="29"/>
      <c r="K9" s="29">
        <v>0</v>
      </c>
      <c r="L9" s="6">
        <f t="shared" si="1"/>
        <v>3795</v>
      </c>
      <c r="M9" s="16" t="s">
        <v>74</v>
      </c>
      <c r="O9" s="3">
        <f>248+22</f>
        <v>270</v>
      </c>
    </row>
    <row r="10" spans="1:17" s="3" customFormat="1" ht="30" customHeight="1">
      <c r="A10" s="45" t="s">
        <v>119</v>
      </c>
      <c r="B10" s="8" t="s">
        <v>86</v>
      </c>
      <c r="C10" s="64" t="s">
        <v>216</v>
      </c>
      <c r="D10" s="64" t="s">
        <v>426</v>
      </c>
      <c r="E10" s="196">
        <v>15</v>
      </c>
      <c r="F10" s="81">
        <v>278</v>
      </c>
      <c r="G10" s="6">
        <f>E10*F10</f>
        <v>4170</v>
      </c>
      <c r="H10" s="6">
        <v>25</v>
      </c>
      <c r="I10" s="6">
        <f t="shared" si="2"/>
        <v>375</v>
      </c>
      <c r="J10" s="29"/>
      <c r="K10" s="29">
        <v>0</v>
      </c>
      <c r="L10" s="6">
        <f t="shared" si="1"/>
        <v>3795</v>
      </c>
      <c r="M10" s="16" t="s">
        <v>74</v>
      </c>
      <c r="Q10" s="3">
        <f>270*365</f>
        <v>98550</v>
      </c>
    </row>
    <row r="11" spans="1:17" s="3" customFormat="1" ht="30" customHeight="1">
      <c r="A11" s="45" t="s">
        <v>119</v>
      </c>
      <c r="B11" s="8" t="s">
        <v>90</v>
      </c>
      <c r="C11" s="64" t="s">
        <v>216</v>
      </c>
      <c r="D11" s="32" t="s">
        <v>15</v>
      </c>
      <c r="E11" s="196">
        <v>15</v>
      </c>
      <c r="F11" s="81">
        <v>278</v>
      </c>
      <c r="G11" s="6">
        <f>E11*F11</f>
        <v>4170</v>
      </c>
      <c r="H11" s="6">
        <v>25</v>
      </c>
      <c r="I11" s="6">
        <f t="shared" si="2"/>
        <v>375</v>
      </c>
      <c r="J11" s="29"/>
      <c r="K11" s="29">
        <v>0</v>
      </c>
      <c r="L11" s="6">
        <f t="shared" si="1"/>
        <v>3795</v>
      </c>
      <c r="M11" s="16" t="s">
        <v>74</v>
      </c>
      <c r="O11" s="3">
        <v>3420</v>
      </c>
    </row>
    <row r="12" spans="1:17" s="3" customFormat="1" ht="30" customHeight="1">
      <c r="A12" s="45" t="s">
        <v>119</v>
      </c>
      <c r="B12" s="8" t="s">
        <v>108</v>
      </c>
      <c r="C12" s="64" t="s">
        <v>216</v>
      </c>
      <c r="D12" s="32" t="s">
        <v>15</v>
      </c>
      <c r="E12" s="196">
        <v>15</v>
      </c>
      <c r="F12" s="81">
        <v>278</v>
      </c>
      <c r="G12" s="6">
        <f t="shared" ref="G12" si="3">E12*F12</f>
        <v>4170</v>
      </c>
      <c r="H12" s="6">
        <v>25</v>
      </c>
      <c r="I12" s="6">
        <f t="shared" si="2"/>
        <v>375</v>
      </c>
      <c r="J12" s="29"/>
      <c r="K12" s="29">
        <v>0</v>
      </c>
      <c r="L12" s="6">
        <f t="shared" si="1"/>
        <v>3795</v>
      </c>
      <c r="M12" s="16" t="s">
        <v>74</v>
      </c>
      <c r="O12" s="3">
        <v>3420</v>
      </c>
    </row>
    <row r="13" spans="1:17" s="3" customFormat="1" ht="30" customHeight="1">
      <c r="A13" s="45" t="s">
        <v>119</v>
      </c>
      <c r="B13" s="8" t="s">
        <v>92</v>
      </c>
      <c r="C13" s="64" t="s">
        <v>216</v>
      </c>
      <c r="D13" s="32" t="s">
        <v>15</v>
      </c>
      <c r="E13" s="196">
        <v>15</v>
      </c>
      <c r="F13" s="81">
        <v>278</v>
      </c>
      <c r="G13" s="6">
        <f>E13*F13</f>
        <v>4170</v>
      </c>
      <c r="H13" s="6">
        <v>25</v>
      </c>
      <c r="I13" s="6">
        <f t="shared" si="2"/>
        <v>375</v>
      </c>
      <c r="J13" s="29"/>
      <c r="K13" s="29">
        <v>0</v>
      </c>
      <c r="L13" s="6">
        <f t="shared" si="1"/>
        <v>3795</v>
      </c>
      <c r="M13" s="16" t="s">
        <v>74</v>
      </c>
      <c r="O13" s="3">
        <f>SUM(O11:O12)</f>
        <v>6840</v>
      </c>
    </row>
    <row r="14" spans="1:17" s="3" customFormat="1" ht="30" customHeight="1">
      <c r="A14" s="45" t="s">
        <v>119</v>
      </c>
      <c r="B14" s="8" t="s">
        <v>376</v>
      </c>
      <c r="C14" s="64" t="s">
        <v>216</v>
      </c>
      <c r="D14" s="32" t="s">
        <v>15</v>
      </c>
      <c r="E14" s="25">
        <v>15</v>
      </c>
      <c r="F14" s="81">
        <v>278</v>
      </c>
      <c r="G14" s="6">
        <f>E14*F14</f>
        <v>4170</v>
      </c>
      <c r="H14" s="6">
        <v>25</v>
      </c>
      <c r="I14" s="6">
        <f t="shared" si="2"/>
        <v>375</v>
      </c>
      <c r="J14" s="29"/>
      <c r="K14" s="29">
        <v>0</v>
      </c>
      <c r="L14" s="6">
        <f t="shared" si="1"/>
        <v>3795</v>
      </c>
      <c r="M14" s="16" t="s">
        <v>74</v>
      </c>
      <c r="O14" s="3">
        <v>7500</v>
      </c>
    </row>
    <row r="15" spans="1:17" s="3" customFormat="1" ht="30" customHeight="1">
      <c r="A15" s="45" t="s">
        <v>119</v>
      </c>
      <c r="B15" s="8" t="s">
        <v>134</v>
      </c>
      <c r="C15" s="64" t="s">
        <v>216</v>
      </c>
      <c r="D15" s="32" t="s">
        <v>15</v>
      </c>
      <c r="E15" s="196">
        <v>15</v>
      </c>
      <c r="F15" s="81">
        <v>278</v>
      </c>
      <c r="G15" s="6">
        <f>E15*F15</f>
        <v>4170</v>
      </c>
      <c r="H15" s="6">
        <v>25</v>
      </c>
      <c r="I15" s="6">
        <f t="shared" si="2"/>
        <v>375</v>
      </c>
      <c r="J15" s="29"/>
      <c r="K15" s="29">
        <v>0</v>
      </c>
      <c r="L15" s="6">
        <f t="shared" si="1"/>
        <v>3795</v>
      </c>
      <c r="M15" s="16" t="s">
        <v>74</v>
      </c>
      <c r="O15" s="3">
        <f>SUM(O14-O13)</f>
        <v>660</v>
      </c>
      <c r="P15" s="3">
        <f>660/2</f>
        <v>330</v>
      </c>
    </row>
    <row r="16" spans="1:17" s="3" customFormat="1" ht="30" customHeight="1">
      <c r="A16" s="45" t="s">
        <v>119</v>
      </c>
      <c r="B16" s="8" t="s">
        <v>107</v>
      </c>
      <c r="C16" s="64" t="s">
        <v>216</v>
      </c>
      <c r="D16" s="32" t="s">
        <v>15</v>
      </c>
      <c r="E16" s="57">
        <v>15</v>
      </c>
      <c r="F16" s="81">
        <v>278</v>
      </c>
      <c r="G16" s="29">
        <f>E16*F16</f>
        <v>4170</v>
      </c>
      <c r="H16" s="6">
        <v>25</v>
      </c>
      <c r="I16" s="29">
        <f t="shared" si="2"/>
        <v>375</v>
      </c>
      <c r="J16" s="231">
        <v>0</v>
      </c>
      <c r="K16" s="29">
        <f>+E16*J16</f>
        <v>0</v>
      </c>
      <c r="L16" s="6">
        <f t="shared" si="1"/>
        <v>3795</v>
      </c>
      <c r="M16" s="16" t="s">
        <v>72</v>
      </c>
      <c r="P16" s="3">
        <f>330/15</f>
        <v>22</v>
      </c>
    </row>
    <row r="17" spans="1:15" s="3" customFormat="1" ht="30" customHeight="1" thickBot="1">
      <c r="A17" s="45" t="s">
        <v>119</v>
      </c>
      <c r="B17" s="8" t="s">
        <v>118</v>
      </c>
      <c r="C17" s="64" t="s">
        <v>216</v>
      </c>
      <c r="D17" s="32" t="s">
        <v>15</v>
      </c>
      <c r="E17" s="57">
        <v>15</v>
      </c>
      <c r="F17" s="81">
        <v>278</v>
      </c>
      <c r="G17" s="37">
        <f>E17*F17</f>
        <v>4170</v>
      </c>
      <c r="H17" s="23">
        <v>25</v>
      </c>
      <c r="I17" s="37">
        <f t="shared" si="2"/>
        <v>375</v>
      </c>
      <c r="J17" s="248">
        <v>0</v>
      </c>
      <c r="K17" s="37">
        <f>+E17*J17</f>
        <v>0</v>
      </c>
      <c r="L17" s="23">
        <f t="shared" si="1"/>
        <v>3795</v>
      </c>
      <c r="M17" s="16" t="s">
        <v>72</v>
      </c>
      <c r="O17" s="3">
        <f>35*660</f>
        <v>23100</v>
      </c>
    </row>
    <row r="18" spans="1:15" s="3" customFormat="1" ht="30" customHeight="1" thickTop="1" thickBot="1">
      <c r="A18" s="18"/>
      <c r="B18" s="35" t="s">
        <v>18</v>
      </c>
      <c r="C18" s="35"/>
      <c r="D18" s="35"/>
      <c r="E18" s="197"/>
      <c r="F18" s="24"/>
      <c r="G18" s="24">
        <f>SUM(G8:G17)</f>
        <v>41700</v>
      </c>
      <c r="H18" s="24">
        <f t="shared" ref="H18:L18" si="4">SUM(H8:H17)</f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 t="shared" si="4"/>
        <v>37950</v>
      </c>
      <c r="M18" s="22"/>
    </row>
    <row r="19" spans="1:15" s="3" customFormat="1" ht="22.5" customHeight="1">
      <c r="B19" s="9" t="s">
        <v>237</v>
      </c>
      <c r="C19" s="9"/>
      <c r="G19" s="3" t="s">
        <v>325</v>
      </c>
      <c r="I19" s="9"/>
      <c r="J19" s="9"/>
      <c r="K19" s="9"/>
      <c r="L19" s="9"/>
    </row>
    <row r="20" spans="1:15" s="3" customFormat="1" ht="22.5" customHeight="1">
      <c r="B20" s="9"/>
      <c r="C20" s="9"/>
    </row>
    <row r="21" spans="1:15" s="3" customFormat="1" ht="21.75" customHeight="1">
      <c r="B21" s="9"/>
      <c r="C21" s="9"/>
    </row>
    <row r="22" spans="1:15" s="3" customFormat="1" ht="22.5" customHeight="1">
      <c r="B22" s="9" t="s">
        <v>21</v>
      </c>
      <c r="C22" s="9"/>
      <c r="G22" s="199" t="s">
        <v>326</v>
      </c>
      <c r="H22" s="70"/>
      <c r="I22" s="70"/>
      <c r="J22" s="70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M22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9.44140625" style="2" customWidth="1"/>
    <col min="4" max="4" width="6.109375" style="2" customWidth="1"/>
    <col min="5" max="5" width="5.6640625" style="2" customWidth="1"/>
    <col min="6" max="6" width="7.88671875" style="2" customWidth="1"/>
    <col min="7" max="7" width="9.5546875" style="2" customWidth="1"/>
    <col min="8" max="8" width="7.5546875" style="2" hidden="1" customWidth="1"/>
    <col min="9" max="9" width="9.33203125" style="2" customWidth="1"/>
    <col min="10" max="10" width="1.109375" style="2" hidden="1" customWidth="1"/>
    <col min="11" max="11" width="6.6640625" style="2" customWidth="1"/>
    <col min="12" max="12" width="9.44140625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37.950000000000003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3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2.5" customHeight="1">
      <c r="A8" s="45" t="s">
        <v>119</v>
      </c>
      <c r="B8" s="78" t="s">
        <v>219</v>
      </c>
      <c r="C8" s="64" t="s">
        <v>216</v>
      </c>
      <c r="D8" s="32" t="s">
        <v>15</v>
      </c>
      <c r="E8" s="57">
        <v>15</v>
      </c>
      <c r="F8" s="83">
        <v>278</v>
      </c>
      <c r="G8" s="29">
        <f>E8*F8</f>
        <v>4170</v>
      </c>
      <c r="H8" s="231">
        <v>25</v>
      </c>
      <c r="I8" s="29">
        <f>E8*H8</f>
        <v>375</v>
      </c>
      <c r="J8" s="231">
        <v>0</v>
      </c>
      <c r="K8" s="29">
        <f>+E8*J8</f>
        <v>0</v>
      </c>
      <c r="L8" s="29">
        <f>+G8-I8+K8</f>
        <v>3795</v>
      </c>
      <c r="M8" s="16" t="s">
        <v>72</v>
      </c>
    </row>
    <row r="9" spans="1:13" s="3" customFormat="1" ht="30" customHeight="1">
      <c r="A9" s="45" t="s">
        <v>119</v>
      </c>
      <c r="B9" s="8" t="s">
        <v>151</v>
      </c>
      <c r="C9" s="64" t="s">
        <v>216</v>
      </c>
      <c r="D9" s="32" t="s">
        <v>15</v>
      </c>
      <c r="E9" s="57">
        <v>15</v>
      </c>
      <c r="F9" s="81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6" si="0">+G9-I9+K9</f>
        <v>3795</v>
      </c>
      <c r="M9" s="16" t="s">
        <v>72</v>
      </c>
    </row>
    <row r="10" spans="1:13" s="3" customFormat="1" ht="30" customHeight="1">
      <c r="A10" s="45" t="s">
        <v>119</v>
      </c>
      <c r="B10" s="69" t="s">
        <v>97</v>
      </c>
      <c r="C10" s="64" t="s">
        <v>216</v>
      </c>
      <c r="D10" s="64" t="s">
        <v>426</v>
      </c>
      <c r="E10" s="57">
        <v>15</v>
      </c>
      <c r="F10" s="81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72</v>
      </c>
    </row>
    <row r="11" spans="1:13" s="3" customFormat="1" ht="30" customHeight="1">
      <c r="A11" s="45" t="s">
        <v>119</v>
      </c>
      <c r="B11" s="69" t="s">
        <v>184</v>
      </c>
      <c r="C11" s="244" t="s">
        <v>216</v>
      </c>
      <c r="D11" s="32" t="s">
        <v>15</v>
      </c>
      <c r="E11" s="57">
        <v>13</v>
      </c>
      <c r="F11" s="81">
        <v>278</v>
      </c>
      <c r="G11" s="6">
        <f t="shared" ref="G11" si="2">E11*F11</f>
        <v>3614</v>
      </c>
      <c r="H11" s="6">
        <v>25</v>
      </c>
      <c r="I11" s="6">
        <f>E11*H11</f>
        <v>325</v>
      </c>
      <c r="J11" s="29">
        <v>0</v>
      </c>
      <c r="K11" s="29">
        <f>+E11*J11</f>
        <v>0</v>
      </c>
      <c r="L11" s="6">
        <f t="shared" si="0"/>
        <v>3289</v>
      </c>
      <c r="M11" s="16" t="s">
        <v>72</v>
      </c>
    </row>
    <row r="12" spans="1:13" s="3" customFormat="1" ht="30" customHeight="1">
      <c r="A12" s="45" t="s">
        <v>119</v>
      </c>
      <c r="B12" s="69" t="s">
        <v>197</v>
      </c>
      <c r="C12" s="244" t="s">
        <v>216</v>
      </c>
      <c r="D12" s="32" t="s">
        <v>15</v>
      </c>
      <c r="E12" s="106">
        <v>15</v>
      </c>
      <c r="F12" s="81">
        <v>278</v>
      </c>
      <c r="G12" s="29">
        <f t="shared" ref="G12" si="3">E12*F12</f>
        <v>4170</v>
      </c>
      <c r="H12" s="6">
        <v>25</v>
      </c>
      <c r="I12" s="29">
        <f t="shared" ref="I12" si="4">E12*H12</f>
        <v>375</v>
      </c>
      <c r="J12" s="231">
        <v>0</v>
      </c>
      <c r="K12" s="29">
        <f t="shared" ref="K12" si="5">+E12*J12</f>
        <v>0</v>
      </c>
      <c r="L12" s="6">
        <f t="shared" si="0"/>
        <v>3795</v>
      </c>
      <c r="M12" s="16" t="s">
        <v>72</v>
      </c>
    </row>
    <row r="13" spans="1:13" s="3" customFormat="1" ht="30" customHeight="1">
      <c r="A13" s="45" t="s">
        <v>119</v>
      </c>
      <c r="B13" s="8" t="s">
        <v>264</v>
      </c>
      <c r="C13" s="125" t="s">
        <v>216</v>
      </c>
      <c r="D13" s="32" t="s">
        <v>15</v>
      </c>
      <c r="E13" s="106">
        <v>15</v>
      </c>
      <c r="F13" s="81">
        <v>278</v>
      </c>
      <c r="G13" s="29">
        <f>E13*F13</f>
        <v>4170</v>
      </c>
      <c r="H13" s="6">
        <v>25</v>
      </c>
      <c r="I13" s="29">
        <f>E13*H13</f>
        <v>375</v>
      </c>
      <c r="J13" s="231">
        <v>0</v>
      </c>
      <c r="K13" s="29">
        <f>+E13*J13</f>
        <v>0</v>
      </c>
      <c r="L13" s="6">
        <f>+G13-I13+K13</f>
        <v>3795</v>
      </c>
      <c r="M13" s="16" t="s">
        <v>72</v>
      </c>
    </row>
    <row r="14" spans="1:13" s="3" customFormat="1" ht="30" customHeight="1">
      <c r="A14" s="45" t="s">
        <v>119</v>
      </c>
      <c r="B14" s="8" t="s">
        <v>265</v>
      </c>
      <c r="C14" s="125" t="s">
        <v>216</v>
      </c>
      <c r="D14" s="32" t="s">
        <v>15</v>
      </c>
      <c r="E14" s="106">
        <v>15</v>
      </c>
      <c r="F14" s="81">
        <v>278</v>
      </c>
      <c r="G14" s="29">
        <f>E14*F14</f>
        <v>4170</v>
      </c>
      <c r="H14" s="6">
        <v>25</v>
      </c>
      <c r="I14" s="29">
        <f>E14*H14</f>
        <v>375</v>
      </c>
      <c r="J14" s="231">
        <v>0</v>
      </c>
      <c r="K14" s="29">
        <f>+E14*J14</f>
        <v>0</v>
      </c>
      <c r="L14" s="6">
        <f t="shared" si="0"/>
        <v>3795</v>
      </c>
      <c r="M14" s="16" t="s">
        <v>72</v>
      </c>
    </row>
    <row r="15" spans="1:13" s="3" customFormat="1" ht="30" customHeight="1">
      <c r="A15" s="45" t="s">
        <v>119</v>
      </c>
      <c r="B15" s="8" t="s">
        <v>309</v>
      </c>
      <c r="C15" s="125" t="s">
        <v>216</v>
      </c>
      <c r="D15" s="32" t="s">
        <v>15</v>
      </c>
      <c r="E15" s="164">
        <v>15</v>
      </c>
      <c r="F15" s="81">
        <v>278</v>
      </c>
      <c r="G15" s="6">
        <f>E15*F15</f>
        <v>4170</v>
      </c>
      <c r="H15" s="6">
        <v>25</v>
      </c>
      <c r="I15" s="6">
        <f>E15*H15</f>
        <v>375</v>
      </c>
      <c r="J15" s="29">
        <v>0</v>
      </c>
      <c r="K15" s="29">
        <f>+E15*J15</f>
        <v>0</v>
      </c>
      <c r="L15" s="6">
        <f t="shared" si="0"/>
        <v>3795</v>
      </c>
      <c r="M15" s="16" t="s">
        <v>72</v>
      </c>
    </row>
    <row r="16" spans="1:13" s="3" customFormat="1" ht="30" customHeight="1" thickBot="1">
      <c r="A16" s="45" t="s">
        <v>119</v>
      </c>
      <c r="B16" s="8" t="s">
        <v>93</v>
      </c>
      <c r="C16" s="125" t="s">
        <v>216</v>
      </c>
      <c r="D16" s="32" t="s">
        <v>15</v>
      </c>
      <c r="E16" s="164">
        <v>15</v>
      </c>
      <c r="F16" s="81">
        <v>278</v>
      </c>
      <c r="G16" s="37">
        <f>E16*F16</f>
        <v>4170</v>
      </c>
      <c r="H16" s="23">
        <v>25</v>
      </c>
      <c r="I16" s="37">
        <f>E16*H16</f>
        <v>375</v>
      </c>
      <c r="J16" s="248">
        <v>0</v>
      </c>
      <c r="K16" s="37">
        <f>+E16*J16</f>
        <v>0</v>
      </c>
      <c r="L16" s="23">
        <f t="shared" si="0"/>
        <v>3795</v>
      </c>
      <c r="M16" s="16" t="s">
        <v>72</v>
      </c>
    </row>
    <row r="17" spans="1:13" s="3" customFormat="1" ht="30" customHeight="1" thickTop="1" thickBot="1">
      <c r="A17" s="18"/>
      <c r="B17" s="35" t="s">
        <v>18</v>
      </c>
      <c r="C17" s="35"/>
      <c r="D17" s="35"/>
      <c r="E17" s="35"/>
      <c r="F17" s="24"/>
      <c r="G17" s="24">
        <f>SUM(G8:G16)</f>
        <v>36974</v>
      </c>
      <c r="H17" s="24">
        <f t="shared" ref="H17:L17" si="6">SUM(H8:H16)</f>
        <v>225</v>
      </c>
      <c r="I17" s="24">
        <f t="shared" si="6"/>
        <v>3325</v>
      </c>
      <c r="J17" s="24">
        <f t="shared" si="6"/>
        <v>0</v>
      </c>
      <c r="K17" s="24">
        <f t="shared" si="6"/>
        <v>0</v>
      </c>
      <c r="L17" s="24">
        <f t="shared" si="6"/>
        <v>33649</v>
      </c>
      <c r="M17" s="22"/>
    </row>
    <row r="18" spans="1:13" s="3" customFormat="1" ht="30" customHeight="1">
      <c r="A18" s="39"/>
      <c r="B18" s="41"/>
      <c r="C18" s="41"/>
      <c r="D18" s="41"/>
      <c r="E18" s="41"/>
      <c r="F18" s="42"/>
      <c r="G18" s="42"/>
      <c r="H18" s="42"/>
      <c r="I18" s="42"/>
      <c r="J18" s="42"/>
      <c r="K18" s="42"/>
      <c r="L18" s="193"/>
      <c r="M18" s="39"/>
    </row>
    <row r="19" spans="1:13" s="3" customFormat="1" ht="22.5" customHeight="1">
      <c r="B19" s="9" t="s">
        <v>237</v>
      </c>
      <c r="C19" s="9"/>
      <c r="I19" s="3" t="s">
        <v>325</v>
      </c>
      <c r="J19" s="70"/>
      <c r="K19" s="70"/>
      <c r="L19" s="70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199" t="s">
        <v>326</v>
      </c>
      <c r="J22" s="70"/>
      <c r="K22" s="70"/>
      <c r="L22" s="70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0.109375" style="2" customWidth="1"/>
    <col min="4" max="4" width="7.33203125" style="2" customWidth="1"/>
    <col min="5" max="5" width="7.109375" style="2" customWidth="1"/>
    <col min="6" max="6" width="9" style="2" customWidth="1"/>
    <col min="7" max="7" width="8.44140625" style="2" customWidth="1"/>
    <col min="8" max="8" width="7.5546875" style="2" hidden="1" customWidth="1"/>
    <col min="9" max="9" width="8.5546875" style="2" customWidth="1"/>
    <col min="10" max="10" width="7.109375" style="2" hidden="1" customWidth="1"/>
    <col min="11" max="11" width="7.332031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46.95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4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3" t="s">
        <v>119</v>
      </c>
      <c r="B7" s="33" t="s">
        <v>53</v>
      </c>
      <c r="C7" s="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27.75" customHeight="1">
      <c r="A8" s="45" t="s">
        <v>119</v>
      </c>
      <c r="B8" s="8" t="s">
        <v>341</v>
      </c>
      <c r="C8" s="125" t="s">
        <v>216</v>
      </c>
      <c r="D8" s="32" t="s">
        <v>15</v>
      </c>
      <c r="E8" s="164">
        <v>15</v>
      </c>
      <c r="F8" s="83">
        <v>278</v>
      </c>
      <c r="G8" s="29">
        <f>E8*F8</f>
        <v>4170</v>
      </c>
      <c r="H8" s="231">
        <v>25</v>
      </c>
      <c r="I8" s="29">
        <f>E8*H8</f>
        <v>375</v>
      </c>
      <c r="J8" s="231">
        <v>0</v>
      </c>
      <c r="K8" s="29">
        <f>+E8*J8</f>
        <v>0</v>
      </c>
      <c r="L8" s="29">
        <f t="shared" ref="L8" si="0">+G8-I8+K8</f>
        <v>3795</v>
      </c>
      <c r="M8" s="16" t="s">
        <v>405</v>
      </c>
    </row>
    <row r="9" spans="1:14" s="3" customFormat="1" ht="30" customHeight="1">
      <c r="A9" s="45" t="s">
        <v>119</v>
      </c>
      <c r="B9" s="8" t="s">
        <v>342</v>
      </c>
      <c r="C9" s="125" t="s">
        <v>216</v>
      </c>
      <c r="D9" s="32" t="s">
        <v>15</v>
      </c>
      <c r="E9" s="164">
        <v>15</v>
      </c>
      <c r="F9" s="81">
        <v>278</v>
      </c>
      <c r="G9" s="29">
        <f t="shared" ref="G9:G14" si="1">E9*F9</f>
        <v>4170</v>
      </c>
      <c r="H9" s="6">
        <v>25</v>
      </c>
      <c r="I9" s="29">
        <f t="shared" ref="I9:I14" si="2">E9*H9</f>
        <v>375</v>
      </c>
      <c r="J9" s="6">
        <v>0</v>
      </c>
      <c r="K9" s="29">
        <f t="shared" ref="K9:K14" si="3">+E9*J9</f>
        <v>0</v>
      </c>
      <c r="L9" s="6">
        <f>+G9-I9+K9</f>
        <v>3795</v>
      </c>
      <c r="M9" s="16" t="s">
        <v>405</v>
      </c>
    </row>
    <row r="10" spans="1:14" s="3" customFormat="1" ht="30" customHeight="1">
      <c r="A10" s="45" t="s">
        <v>119</v>
      </c>
      <c r="B10" s="8" t="s">
        <v>372</v>
      </c>
      <c r="C10" s="125" t="s">
        <v>216</v>
      </c>
      <c r="D10" s="32" t="s">
        <v>15</v>
      </c>
      <c r="E10" s="234">
        <v>15</v>
      </c>
      <c r="F10" s="81">
        <v>278</v>
      </c>
      <c r="G10" s="29">
        <f t="shared" si="1"/>
        <v>4170</v>
      </c>
      <c r="H10" s="6">
        <v>25</v>
      </c>
      <c r="I10" s="29">
        <f t="shared" si="2"/>
        <v>375</v>
      </c>
      <c r="J10" s="6">
        <v>0</v>
      </c>
      <c r="K10" s="29">
        <f t="shared" si="3"/>
        <v>0</v>
      </c>
      <c r="L10" s="6">
        <f t="shared" ref="L10:L16" si="4">+G10-I10+K10</f>
        <v>3795</v>
      </c>
      <c r="M10" s="16" t="s">
        <v>405</v>
      </c>
    </row>
    <row r="11" spans="1:14" s="3" customFormat="1" ht="30" customHeight="1">
      <c r="A11" s="45" t="s">
        <v>119</v>
      </c>
      <c r="B11" s="8" t="s">
        <v>385</v>
      </c>
      <c r="C11" s="125" t="s">
        <v>216</v>
      </c>
      <c r="D11" s="32" t="s">
        <v>15</v>
      </c>
      <c r="E11" s="25">
        <v>15</v>
      </c>
      <c r="F11" s="81">
        <v>278</v>
      </c>
      <c r="G11" s="29">
        <f t="shared" si="1"/>
        <v>4170</v>
      </c>
      <c r="H11" s="6">
        <v>25</v>
      </c>
      <c r="I11" s="29">
        <f t="shared" si="2"/>
        <v>375</v>
      </c>
      <c r="J11" s="6">
        <v>0</v>
      </c>
      <c r="K11" s="29">
        <f t="shared" si="3"/>
        <v>0</v>
      </c>
      <c r="L11" s="6">
        <f t="shared" si="4"/>
        <v>3795</v>
      </c>
      <c r="M11" s="16" t="s">
        <v>405</v>
      </c>
    </row>
    <row r="12" spans="1:14" s="3" customFormat="1" ht="30" customHeight="1">
      <c r="A12" s="45" t="s">
        <v>119</v>
      </c>
      <c r="B12" s="8" t="s">
        <v>381</v>
      </c>
      <c r="C12" s="125" t="s">
        <v>216</v>
      </c>
      <c r="D12" s="32" t="s">
        <v>15</v>
      </c>
      <c r="E12" s="25">
        <v>15</v>
      </c>
      <c r="F12" s="81">
        <v>278</v>
      </c>
      <c r="G12" s="29">
        <f t="shared" si="1"/>
        <v>4170</v>
      </c>
      <c r="H12" s="6">
        <v>25</v>
      </c>
      <c r="I12" s="29">
        <f t="shared" si="2"/>
        <v>375</v>
      </c>
      <c r="J12" s="6">
        <v>0</v>
      </c>
      <c r="K12" s="29">
        <f t="shared" si="3"/>
        <v>0</v>
      </c>
      <c r="L12" s="6">
        <f t="shared" si="4"/>
        <v>3795</v>
      </c>
      <c r="M12" s="16" t="s">
        <v>405</v>
      </c>
    </row>
    <row r="13" spans="1:14" s="3" customFormat="1" ht="30" customHeight="1">
      <c r="A13" s="45" t="s">
        <v>119</v>
      </c>
      <c r="B13" s="8" t="s">
        <v>384</v>
      </c>
      <c r="C13" s="125" t="s">
        <v>216</v>
      </c>
      <c r="D13" s="32" t="s">
        <v>15</v>
      </c>
      <c r="E13" s="25">
        <v>15</v>
      </c>
      <c r="F13" s="81">
        <v>278</v>
      </c>
      <c r="G13" s="29">
        <f t="shared" si="1"/>
        <v>4170</v>
      </c>
      <c r="H13" s="6">
        <v>25</v>
      </c>
      <c r="I13" s="29">
        <f t="shared" si="2"/>
        <v>375</v>
      </c>
      <c r="J13" s="6">
        <v>0</v>
      </c>
      <c r="K13" s="29">
        <f t="shared" si="3"/>
        <v>0</v>
      </c>
      <c r="L13" s="6">
        <f t="shared" si="4"/>
        <v>3795</v>
      </c>
      <c r="M13" s="16" t="s">
        <v>405</v>
      </c>
    </row>
    <row r="14" spans="1:14" s="3" customFormat="1" ht="30" customHeight="1">
      <c r="A14" s="45" t="s">
        <v>119</v>
      </c>
      <c r="B14" s="8" t="s">
        <v>401</v>
      </c>
      <c r="C14" s="125" t="s">
        <v>216</v>
      </c>
      <c r="D14" s="32" t="s">
        <v>15</v>
      </c>
      <c r="E14" s="25">
        <v>15</v>
      </c>
      <c r="F14" s="81">
        <v>278</v>
      </c>
      <c r="G14" s="29">
        <f t="shared" si="1"/>
        <v>4170</v>
      </c>
      <c r="H14" s="6">
        <v>25</v>
      </c>
      <c r="I14" s="29">
        <f t="shared" si="2"/>
        <v>375</v>
      </c>
      <c r="J14" s="6">
        <v>0</v>
      </c>
      <c r="K14" s="29">
        <f t="shared" si="3"/>
        <v>0</v>
      </c>
      <c r="L14" s="6">
        <f t="shared" si="4"/>
        <v>3795</v>
      </c>
      <c r="M14" s="16" t="s">
        <v>405</v>
      </c>
      <c r="N14" s="39"/>
    </row>
    <row r="15" spans="1:14" s="3" customFormat="1" ht="30" customHeight="1">
      <c r="A15" s="45" t="s">
        <v>119</v>
      </c>
      <c r="B15" s="8" t="s">
        <v>407</v>
      </c>
      <c r="C15" s="125" t="s">
        <v>216</v>
      </c>
      <c r="D15" s="32" t="s">
        <v>15</v>
      </c>
      <c r="E15" s="25">
        <v>15</v>
      </c>
      <c r="F15" s="81">
        <v>278</v>
      </c>
      <c r="G15" s="29">
        <f t="shared" ref="G15" si="5">E15*F15</f>
        <v>4170</v>
      </c>
      <c r="H15" s="6">
        <v>25</v>
      </c>
      <c r="I15" s="29">
        <f t="shared" ref="I15" si="6">E15*H15</f>
        <v>375</v>
      </c>
      <c r="J15" s="6">
        <v>0</v>
      </c>
      <c r="K15" s="29">
        <f t="shared" ref="K15" si="7">+E15*J15</f>
        <v>0</v>
      </c>
      <c r="L15" s="6">
        <f t="shared" si="4"/>
        <v>3795</v>
      </c>
      <c r="M15" s="16" t="s">
        <v>405</v>
      </c>
    </row>
    <row r="16" spans="1:14" s="3" customFormat="1" ht="30" customHeight="1">
      <c r="A16" s="45" t="s">
        <v>119</v>
      </c>
      <c r="B16" s="8" t="s">
        <v>190</v>
      </c>
      <c r="C16" s="125" t="s">
        <v>216</v>
      </c>
      <c r="D16" s="32" t="s">
        <v>15</v>
      </c>
      <c r="E16" s="25">
        <v>15</v>
      </c>
      <c r="F16" s="83">
        <v>278</v>
      </c>
      <c r="G16" s="29">
        <f t="shared" ref="G16" si="8">E16*F16</f>
        <v>4170</v>
      </c>
      <c r="H16" s="29">
        <v>25</v>
      </c>
      <c r="I16" s="29">
        <f t="shared" ref="I16" si="9">E16*H16</f>
        <v>375</v>
      </c>
      <c r="J16" s="29">
        <v>0</v>
      </c>
      <c r="K16" s="29">
        <v>0</v>
      </c>
      <c r="L16" s="29">
        <f t="shared" si="4"/>
        <v>3795</v>
      </c>
      <c r="M16" s="16" t="s">
        <v>405</v>
      </c>
    </row>
    <row r="17" spans="1:13" s="3" customFormat="1" ht="30" customHeight="1" thickBot="1">
      <c r="A17" s="45" t="s">
        <v>119</v>
      </c>
      <c r="B17" s="8" t="s">
        <v>417</v>
      </c>
      <c r="C17" s="125" t="s">
        <v>216</v>
      </c>
      <c r="D17" s="32" t="s">
        <v>15</v>
      </c>
      <c r="E17" s="25">
        <v>15</v>
      </c>
      <c r="F17" s="81">
        <v>278</v>
      </c>
      <c r="G17" s="37">
        <f t="shared" ref="G17" si="10">E17*F17</f>
        <v>4170</v>
      </c>
      <c r="H17" s="23">
        <v>25</v>
      </c>
      <c r="I17" s="37">
        <f t="shared" ref="I17" si="11">E17*H17</f>
        <v>375</v>
      </c>
      <c r="J17" s="23">
        <v>0</v>
      </c>
      <c r="K17" s="37">
        <v>0</v>
      </c>
      <c r="L17" s="23">
        <f t="shared" ref="L17" si="12">+G17-I17+K17</f>
        <v>3795</v>
      </c>
      <c r="M17" s="16" t="s">
        <v>405</v>
      </c>
    </row>
    <row r="18" spans="1:13" s="3" customFormat="1" ht="30" customHeight="1" thickTop="1" thickBot="1">
      <c r="A18" s="18"/>
      <c r="B18" s="35" t="s">
        <v>18</v>
      </c>
      <c r="C18" s="35"/>
      <c r="D18" s="35"/>
      <c r="E18" s="198"/>
      <c r="F18" s="24"/>
      <c r="G18" s="24">
        <f>SUM(G8:G17)</f>
        <v>41700</v>
      </c>
      <c r="H18" s="24">
        <f t="shared" ref="H18:L18" si="13">SUM(H8:H17)</f>
        <v>250</v>
      </c>
      <c r="I18" s="24">
        <f t="shared" si="13"/>
        <v>3750</v>
      </c>
      <c r="J18" s="24">
        <f t="shared" si="13"/>
        <v>0</v>
      </c>
      <c r="K18" s="24">
        <f t="shared" si="13"/>
        <v>0</v>
      </c>
      <c r="L18" s="24">
        <f t="shared" si="13"/>
        <v>37950</v>
      </c>
      <c r="M18" s="22"/>
    </row>
    <row r="19" spans="1:13" s="3" customFormat="1" ht="22.5" customHeight="1">
      <c r="B19" s="9" t="s">
        <v>237</v>
      </c>
      <c r="C19" s="9"/>
      <c r="F19" s="40"/>
      <c r="I19" s="3" t="s">
        <v>325</v>
      </c>
      <c r="J19" s="237"/>
      <c r="K19" s="237"/>
      <c r="L19" s="237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199" t="s">
        <v>326</v>
      </c>
      <c r="J22" s="70"/>
      <c r="K22" s="70"/>
      <c r="L22" s="70"/>
    </row>
    <row r="23" spans="1:13">
      <c r="E23" s="54"/>
      <c r="F23" s="5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M24"/>
  <sheetViews>
    <sheetView topLeftCell="A7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1.109375" style="2" customWidth="1"/>
    <col min="4" max="4" width="12.109375" style="2" customWidth="1"/>
    <col min="5" max="5" width="5.6640625" style="2" customWidth="1"/>
    <col min="6" max="6" width="7.88671875" style="2" customWidth="1"/>
    <col min="7" max="7" width="8.6640625" style="2" customWidth="1"/>
    <col min="8" max="8" width="6" style="2" hidden="1" customWidth="1"/>
    <col min="9" max="9" width="8.109375" style="2" customWidth="1"/>
    <col min="10" max="10" width="5.33203125" style="2" hidden="1" customWidth="1"/>
    <col min="11" max="11" width="7.8867187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238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416</v>
      </c>
    </row>
    <row r="5" spans="1:13" ht="43.95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181</v>
      </c>
      <c r="L5" s="61" t="s">
        <v>18</v>
      </c>
      <c r="M5" s="80" t="s">
        <v>19</v>
      </c>
    </row>
    <row r="6" spans="1:13" s="3" customFormat="1" ht="22.5" customHeight="1">
      <c r="A6" s="47" t="s">
        <v>143</v>
      </c>
      <c r="B6" s="49" t="s">
        <v>53</v>
      </c>
      <c r="C6" s="24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2" t="s">
        <v>143</v>
      </c>
      <c r="B7" s="33" t="s">
        <v>53</v>
      </c>
      <c r="C7" s="246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5" t="s">
        <v>143</v>
      </c>
      <c r="B8" s="8" t="s">
        <v>323</v>
      </c>
      <c r="C8" s="131" t="s">
        <v>216</v>
      </c>
      <c r="D8" s="32" t="s">
        <v>55</v>
      </c>
      <c r="E8" s="164">
        <v>15</v>
      </c>
      <c r="F8" s="81">
        <v>191</v>
      </c>
      <c r="G8" s="55">
        <f>E8*F8</f>
        <v>2865</v>
      </c>
      <c r="H8" s="55">
        <v>4</v>
      </c>
      <c r="I8" s="6">
        <f t="shared" ref="I8:I19" si="0">E8*H8</f>
        <v>60</v>
      </c>
      <c r="J8" s="6">
        <v>0</v>
      </c>
      <c r="K8" s="6">
        <f t="shared" ref="K8:K18" si="1">J8*E8</f>
        <v>0</v>
      </c>
      <c r="L8" s="6">
        <f t="shared" ref="L8:L19" si="2">+G8-I8+K8</f>
        <v>2805</v>
      </c>
      <c r="M8" s="16" t="s">
        <v>406</v>
      </c>
    </row>
    <row r="9" spans="1:13" s="3" customFormat="1" ht="30" customHeight="1">
      <c r="A9" s="45" t="s">
        <v>143</v>
      </c>
      <c r="B9" s="8" t="s">
        <v>218</v>
      </c>
      <c r="C9" s="131" t="s">
        <v>216</v>
      </c>
      <c r="D9" s="32" t="s">
        <v>55</v>
      </c>
      <c r="E9" s="164">
        <v>15</v>
      </c>
      <c r="F9" s="81">
        <v>191</v>
      </c>
      <c r="G9" s="55">
        <f>E9*F9</f>
        <v>2865</v>
      </c>
      <c r="H9" s="55">
        <v>4</v>
      </c>
      <c r="I9" s="6">
        <f t="shared" si="0"/>
        <v>60</v>
      </c>
      <c r="J9" s="6">
        <v>0</v>
      </c>
      <c r="K9" s="6">
        <f t="shared" si="1"/>
        <v>0</v>
      </c>
      <c r="L9" s="6">
        <f t="shared" si="2"/>
        <v>2805</v>
      </c>
      <c r="M9" s="16" t="s">
        <v>406</v>
      </c>
    </row>
    <row r="10" spans="1:13" s="3" customFormat="1" ht="30" customHeight="1">
      <c r="A10" s="45" t="s">
        <v>143</v>
      </c>
      <c r="B10" s="8" t="s">
        <v>177</v>
      </c>
      <c r="C10" s="131" t="s">
        <v>216</v>
      </c>
      <c r="D10" s="32" t="s">
        <v>178</v>
      </c>
      <c r="E10" s="164">
        <v>15</v>
      </c>
      <c r="F10" s="81">
        <v>191</v>
      </c>
      <c r="G10" s="55">
        <f t="shared" ref="G10:G19" si="3">E10*F10</f>
        <v>2865</v>
      </c>
      <c r="H10" s="55">
        <v>4</v>
      </c>
      <c r="I10" s="6">
        <f t="shared" si="0"/>
        <v>60</v>
      </c>
      <c r="J10" s="6">
        <v>0</v>
      </c>
      <c r="K10" s="6">
        <f t="shared" si="1"/>
        <v>0</v>
      </c>
      <c r="L10" s="6">
        <f t="shared" si="2"/>
        <v>2805</v>
      </c>
      <c r="M10" s="16" t="s">
        <v>406</v>
      </c>
    </row>
    <row r="11" spans="1:13" s="3" customFormat="1" ht="30" customHeight="1">
      <c r="A11" s="45" t="s">
        <v>143</v>
      </c>
      <c r="B11" s="8" t="s">
        <v>236</v>
      </c>
      <c r="C11" s="131" t="s">
        <v>216</v>
      </c>
      <c r="D11" s="32" t="s">
        <v>55</v>
      </c>
      <c r="E11" s="164">
        <v>15</v>
      </c>
      <c r="F11" s="81">
        <v>191</v>
      </c>
      <c r="G11" s="55">
        <f>E11*F11</f>
        <v>2865</v>
      </c>
      <c r="H11" s="55">
        <v>4</v>
      </c>
      <c r="I11" s="6">
        <f>E11*H11</f>
        <v>60</v>
      </c>
      <c r="J11" s="6">
        <v>0</v>
      </c>
      <c r="K11" s="6">
        <f>J11*E11</f>
        <v>0</v>
      </c>
      <c r="L11" s="6">
        <f t="shared" si="2"/>
        <v>2805</v>
      </c>
      <c r="M11" s="16" t="s">
        <v>406</v>
      </c>
    </row>
    <row r="12" spans="1:13" s="3" customFormat="1" ht="30" customHeight="1">
      <c r="A12" s="45" t="s">
        <v>143</v>
      </c>
      <c r="B12" s="8" t="s">
        <v>411</v>
      </c>
      <c r="C12" s="131" t="s">
        <v>216</v>
      </c>
      <c r="D12" s="32" t="s">
        <v>55</v>
      </c>
      <c r="E12" s="164">
        <v>15</v>
      </c>
      <c r="F12" s="81">
        <v>191</v>
      </c>
      <c r="G12" s="55">
        <f>E12*F12</f>
        <v>2865</v>
      </c>
      <c r="H12" s="55">
        <v>4</v>
      </c>
      <c r="I12" s="6">
        <f>E12*H12</f>
        <v>60</v>
      </c>
      <c r="J12" s="6">
        <v>0</v>
      </c>
      <c r="K12" s="6">
        <f>J12*E12</f>
        <v>0</v>
      </c>
      <c r="L12" s="6">
        <f t="shared" si="2"/>
        <v>2805</v>
      </c>
      <c r="M12" s="16" t="s">
        <v>406</v>
      </c>
    </row>
    <row r="13" spans="1:13" s="3" customFormat="1" ht="30" customHeight="1">
      <c r="A13" s="45" t="s">
        <v>143</v>
      </c>
      <c r="B13" s="8" t="s">
        <v>179</v>
      </c>
      <c r="C13" s="131" t="s">
        <v>216</v>
      </c>
      <c r="D13" s="64" t="s">
        <v>180</v>
      </c>
      <c r="E13" s="164">
        <v>15</v>
      </c>
      <c r="F13" s="81">
        <v>93</v>
      </c>
      <c r="G13" s="55">
        <f t="shared" si="3"/>
        <v>1395</v>
      </c>
      <c r="H13" s="55">
        <v>0</v>
      </c>
      <c r="I13" s="6">
        <f t="shared" si="0"/>
        <v>0</v>
      </c>
      <c r="J13" s="239">
        <v>8</v>
      </c>
      <c r="K13" s="6">
        <f t="shared" si="1"/>
        <v>120</v>
      </c>
      <c r="L13" s="6">
        <f t="shared" si="2"/>
        <v>1515</v>
      </c>
      <c r="M13" s="16" t="s">
        <v>406</v>
      </c>
    </row>
    <row r="14" spans="1:13" s="3" customFormat="1" ht="30" customHeight="1">
      <c r="A14" s="45" t="s">
        <v>143</v>
      </c>
      <c r="B14" s="85" t="s">
        <v>352</v>
      </c>
      <c r="C14" s="131" t="s">
        <v>216</v>
      </c>
      <c r="D14" s="64" t="s">
        <v>180</v>
      </c>
      <c r="E14" s="57">
        <v>15</v>
      </c>
      <c r="F14" s="83">
        <v>93</v>
      </c>
      <c r="G14" s="6">
        <f>+E14*F14</f>
        <v>1395</v>
      </c>
      <c r="H14" s="6">
        <v>0</v>
      </c>
      <c r="I14" s="6">
        <f>+E14*H14</f>
        <v>0</v>
      </c>
      <c r="J14" s="241">
        <v>8</v>
      </c>
      <c r="K14" s="6">
        <f t="shared" si="1"/>
        <v>120</v>
      </c>
      <c r="L14" s="6">
        <f t="shared" si="2"/>
        <v>1515</v>
      </c>
      <c r="M14" s="16" t="s">
        <v>406</v>
      </c>
    </row>
    <row r="15" spans="1:13" s="3" customFormat="1" ht="30" customHeight="1">
      <c r="A15" s="45" t="s">
        <v>143</v>
      </c>
      <c r="B15" s="85" t="s">
        <v>379</v>
      </c>
      <c r="C15" s="131" t="s">
        <v>216</v>
      </c>
      <c r="D15" s="64" t="s">
        <v>180</v>
      </c>
      <c r="E15" s="57">
        <v>15</v>
      </c>
      <c r="F15" s="83">
        <v>93</v>
      </c>
      <c r="G15" s="29">
        <f>+E15*F15</f>
        <v>1395</v>
      </c>
      <c r="H15" s="29">
        <v>0</v>
      </c>
      <c r="I15" s="29">
        <f>+E15*H15</f>
        <v>0</v>
      </c>
      <c r="J15" s="241">
        <v>8</v>
      </c>
      <c r="K15" s="29">
        <f>J15*E15</f>
        <v>120</v>
      </c>
      <c r="L15" s="6">
        <f t="shared" si="2"/>
        <v>1515</v>
      </c>
      <c r="M15" s="16" t="s">
        <v>406</v>
      </c>
    </row>
    <row r="16" spans="1:13" s="3" customFormat="1" ht="30" customHeight="1">
      <c r="A16" s="45" t="s">
        <v>143</v>
      </c>
      <c r="B16" s="85" t="s">
        <v>413</v>
      </c>
      <c r="C16" s="131" t="s">
        <v>216</v>
      </c>
      <c r="D16" s="64" t="s">
        <v>180</v>
      </c>
      <c r="E16" s="57">
        <v>15</v>
      </c>
      <c r="F16" s="83">
        <v>93</v>
      </c>
      <c r="G16" s="29">
        <f>+E16*F16</f>
        <v>1395</v>
      </c>
      <c r="H16" s="29">
        <v>0</v>
      </c>
      <c r="I16" s="29">
        <f>+E16*H16</f>
        <v>0</v>
      </c>
      <c r="J16" s="241">
        <v>8</v>
      </c>
      <c r="K16" s="29">
        <f>J16*E16</f>
        <v>120</v>
      </c>
      <c r="L16" s="6">
        <f t="shared" ref="L16" si="4">+G16-I16+K16</f>
        <v>1515</v>
      </c>
      <c r="M16" s="16" t="s">
        <v>406</v>
      </c>
    </row>
    <row r="17" spans="1:13" s="3" customFormat="1" ht="30" customHeight="1">
      <c r="A17" s="45" t="s">
        <v>143</v>
      </c>
      <c r="B17" s="48" t="s">
        <v>275</v>
      </c>
      <c r="C17" s="131" t="s">
        <v>216</v>
      </c>
      <c r="D17" s="64" t="s">
        <v>427</v>
      </c>
      <c r="E17" s="164">
        <v>15</v>
      </c>
      <c r="F17" s="81">
        <v>422</v>
      </c>
      <c r="G17" s="6">
        <f>E17*F17</f>
        <v>6330</v>
      </c>
      <c r="H17" s="6">
        <v>54</v>
      </c>
      <c r="I17" s="6">
        <f t="shared" ref="I17" si="5">E17*H17</f>
        <v>810</v>
      </c>
      <c r="J17" s="29">
        <v>0</v>
      </c>
      <c r="K17" s="29">
        <v>0</v>
      </c>
      <c r="L17" s="6">
        <f>+G17-I17+K17</f>
        <v>5520</v>
      </c>
      <c r="M17" s="16" t="s">
        <v>406</v>
      </c>
    </row>
    <row r="18" spans="1:13" s="3" customFormat="1" ht="30" customHeight="1">
      <c r="A18" s="45" t="s">
        <v>143</v>
      </c>
      <c r="B18" s="8" t="s">
        <v>58</v>
      </c>
      <c r="C18" s="131" t="s">
        <v>216</v>
      </c>
      <c r="D18" s="32" t="s">
        <v>114</v>
      </c>
      <c r="E18" s="164">
        <v>15</v>
      </c>
      <c r="F18" s="81">
        <v>362</v>
      </c>
      <c r="G18" s="55">
        <f>E18*F18</f>
        <v>5430</v>
      </c>
      <c r="H18" s="55">
        <v>42</v>
      </c>
      <c r="I18" s="6">
        <f t="shared" si="0"/>
        <v>630</v>
      </c>
      <c r="J18" s="6">
        <v>0</v>
      </c>
      <c r="K18" s="6">
        <f t="shared" si="1"/>
        <v>0</v>
      </c>
      <c r="L18" s="6">
        <f t="shared" si="2"/>
        <v>4800</v>
      </c>
      <c r="M18" s="16" t="s">
        <v>406</v>
      </c>
    </row>
    <row r="19" spans="1:13" s="3" customFormat="1" ht="30" customHeight="1" thickBot="1">
      <c r="A19" s="45" t="s">
        <v>143</v>
      </c>
      <c r="B19" s="8" t="s">
        <v>276</v>
      </c>
      <c r="C19" s="131" t="s">
        <v>216</v>
      </c>
      <c r="D19" s="32" t="s">
        <v>277</v>
      </c>
      <c r="E19" s="164">
        <v>15</v>
      </c>
      <c r="F19" s="82">
        <v>226</v>
      </c>
      <c r="G19" s="56">
        <f t="shared" si="3"/>
        <v>3390</v>
      </c>
      <c r="H19" s="243">
        <v>9</v>
      </c>
      <c r="I19" s="23">
        <f t="shared" si="0"/>
        <v>135</v>
      </c>
      <c r="J19" s="23">
        <v>0</v>
      </c>
      <c r="K19" s="23">
        <v>0</v>
      </c>
      <c r="L19" s="23">
        <f t="shared" si="2"/>
        <v>3255</v>
      </c>
      <c r="M19" s="16" t="s">
        <v>406</v>
      </c>
    </row>
    <row r="20" spans="1:13" s="3" customFormat="1" ht="30" customHeight="1" thickTop="1" thickBot="1">
      <c r="A20" s="18"/>
      <c r="B20" s="35" t="s">
        <v>18</v>
      </c>
      <c r="C20" s="35"/>
      <c r="D20" s="35"/>
      <c r="E20" s="165"/>
      <c r="F20" s="24"/>
      <c r="G20" s="24">
        <f t="shared" ref="G20:L20" si="6">SUM(G8:G19)</f>
        <v>35055</v>
      </c>
      <c r="H20" s="24">
        <f t="shared" si="6"/>
        <v>125</v>
      </c>
      <c r="I20" s="24">
        <f t="shared" si="6"/>
        <v>1875</v>
      </c>
      <c r="J20" s="24">
        <f t="shared" si="6"/>
        <v>32</v>
      </c>
      <c r="K20" s="24">
        <f t="shared" si="6"/>
        <v>480</v>
      </c>
      <c r="L20" s="24">
        <f t="shared" si="6"/>
        <v>33660</v>
      </c>
      <c r="M20" s="22"/>
    </row>
    <row r="21" spans="1:13" s="3" customFormat="1" ht="22.5" customHeight="1">
      <c r="B21" s="9" t="s">
        <v>237</v>
      </c>
      <c r="C21" s="9"/>
      <c r="I21" s="3" t="s">
        <v>325</v>
      </c>
      <c r="J21" s="93"/>
      <c r="K21" s="93"/>
      <c r="L21" s="93"/>
    </row>
    <row r="22" spans="1:13" s="3" customFormat="1" ht="22.5" customHeight="1">
      <c r="B22" s="9"/>
      <c r="C22" s="9"/>
    </row>
    <row r="23" spans="1:13" s="3" customFormat="1" ht="21.75" customHeight="1">
      <c r="B23" s="9"/>
      <c r="C23" s="9"/>
    </row>
    <row r="24" spans="1:13" s="3" customFormat="1" ht="22.5" customHeight="1">
      <c r="B24" s="9" t="s">
        <v>21</v>
      </c>
      <c r="C24" s="9"/>
      <c r="I24" s="199" t="s">
        <v>326</v>
      </c>
      <c r="J24" s="70"/>
      <c r="K24" s="70"/>
      <c r="L24" s="70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5546875" style="2" customWidth="1"/>
    <col min="8" max="8" width="7" style="2" hidden="1" customWidth="1"/>
    <col min="9" max="9" width="7.88671875" style="2" customWidth="1"/>
    <col min="10" max="10" width="6.554687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238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416</v>
      </c>
    </row>
    <row r="5" spans="1:15" ht="46.9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61"/>
      <c r="K5" s="79" t="s">
        <v>181</v>
      </c>
      <c r="L5" s="61" t="s">
        <v>18</v>
      </c>
      <c r="M5" s="80" t="s">
        <v>19</v>
      </c>
    </row>
    <row r="6" spans="1:15" s="3" customFormat="1" ht="22.5" customHeight="1">
      <c r="A6" s="47" t="s">
        <v>119</v>
      </c>
      <c r="B6" s="49" t="s">
        <v>53</v>
      </c>
      <c r="C6" s="4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3"/>
      <c r="B7" s="59" t="s">
        <v>336</v>
      </c>
      <c r="C7" s="59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199" customFormat="1" ht="30" customHeight="1">
      <c r="A8" s="45" t="s">
        <v>119</v>
      </c>
      <c r="B8" s="69" t="s">
        <v>337</v>
      </c>
      <c r="C8" s="74" t="s">
        <v>216</v>
      </c>
      <c r="D8" s="71" t="s">
        <v>338</v>
      </c>
      <c r="E8" s="25">
        <v>15</v>
      </c>
      <c r="F8" s="81">
        <v>145</v>
      </c>
      <c r="G8" s="6">
        <f t="shared" ref="G8" si="0">E8*F8</f>
        <v>2175</v>
      </c>
      <c r="H8" s="6">
        <v>0</v>
      </c>
      <c r="I8" s="6">
        <f>E8*H8</f>
        <v>0</v>
      </c>
      <c r="J8" s="239">
        <v>4</v>
      </c>
      <c r="K8" s="6">
        <f>+E8*J8</f>
        <v>60</v>
      </c>
      <c r="L8" s="6">
        <f>+G8-I8+K8</f>
        <v>2235</v>
      </c>
      <c r="M8" s="16" t="s">
        <v>74</v>
      </c>
      <c r="N8" s="87"/>
    </row>
    <row r="9" spans="1:15" s="3" customFormat="1" ht="30" customHeight="1">
      <c r="A9" s="45"/>
      <c r="B9" s="69"/>
      <c r="C9" s="74"/>
      <c r="D9" s="64"/>
      <c r="E9" s="25"/>
      <c r="F9" s="81"/>
      <c r="G9" s="6"/>
      <c r="H9" s="6"/>
      <c r="I9" s="6"/>
      <c r="J9" s="29"/>
      <c r="K9" s="29"/>
      <c r="L9" s="6" t="s">
        <v>313</v>
      </c>
      <c r="M9" s="16"/>
      <c r="O9" s="40"/>
    </row>
    <row r="10" spans="1:15" s="3" customFormat="1" ht="30" customHeight="1" thickBot="1">
      <c r="A10" s="45"/>
      <c r="B10" s="8"/>
      <c r="C10" s="32"/>
      <c r="D10" s="32"/>
      <c r="E10" s="25"/>
      <c r="F10" s="82"/>
      <c r="G10" s="23"/>
      <c r="H10" s="23"/>
      <c r="I10" s="23"/>
      <c r="J10" s="23"/>
      <c r="K10" s="23"/>
      <c r="L10" s="23"/>
      <c r="M10" s="16"/>
      <c r="N10" s="40"/>
      <c r="O10" s="40"/>
    </row>
    <row r="11" spans="1:15" s="3" customFormat="1" ht="30" customHeight="1" thickTop="1" thickBot="1">
      <c r="A11" s="18"/>
      <c r="B11" s="35" t="s">
        <v>18</v>
      </c>
      <c r="C11" s="35"/>
      <c r="D11" s="35"/>
      <c r="E11" s="35"/>
      <c r="F11" s="24"/>
      <c r="G11" s="24">
        <f t="shared" ref="G11:L11" si="1">SUM(G8:G10)</f>
        <v>2175</v>
      </c>
      <c r="H11" s="24">
        <f t="shared" si="1"/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0"/>
    </row>
    <row r="12" spans="1:15" s="3" customFormat="1" ht="30" customHeight="1">
      <c r="B12" s="205" t="s">
        <v>237</v>
      </c>
      <c r="C12" s="205"/>
      <c r="F12" s="86"/>
      <c r="I12" s="3" t="s">
        <v>325</v>
      </c>
      <c r="J12" s="93"/>
      <c r="K12" s="93"/>
      <c r="L12" s="93"/>
    </row>
    <row r="13" spans="1:15" s="3" customFormat="1" ht="22.5" customHeight="1">
      <c r="B13" s="205"/>
      <c r="C13" s="205"/>
      <c r="K13" s="39"/>
    </row>
    <row r="14" spans="1:15" s="3" customFormat="1" ht="22.5" customHeight="1">
      <c r="B14" s="205"/>
      <c r="C14" s="205"/>
    </row>
    <row r="15" spans="1:15" s="3" customFormat="1" ht="21.75" customHeight="1">
      <c r="B15" s="205" t="s">
        <v>21</v>
      </c>
      <c r="C15" s="205"/>
      <c r="I15" s="199" t="s">
        <v>326</v>
      </c>
      <c r="J15" s="70"/>
      <c r="K15" s="70"/>
      <c r="L15" s="70"/>
    </row>
    <row r="16" spans="1:15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10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18" customWidth="1"/>
    <col min="5" max="5" width="11.44140625" style="66"/>
    <col min="6" max="6" width="10.88671875" style="66" customWidth="1"/>
    <col min="7" max="7" width="10.5546875" style="66" hidden="1" customWidth="1"/>
    <col min="8" max="8" width="12.5546875" style="66" customWidth="1"/>
    <col min="9" max="9" width="3" style="66" hidden="1" customWidth="1"/>
    <col min="10" max="10" width="12.88671875" style="66" customWidth="1"/>
    <col min="11" max="11" width="11.44140625" style="66"/>
    <col min="12" max="12" width="0" style="66" hidden="1" customWidth="1"/>
  </cols>
  <sheetData>
    <row r="1" spans="1:12">
      <c r="A1" s="166" t="s">
        <v>298</v>
      </c>
    </row>
    <row r="2" spans="1:12">
      <c r="A2" s="166" t="s">
        <v>418</v>
      </c>
    </row>
    <row r="4" spans="1:12" ht="13.8" thickBot="1"/>
    <row r="5" spans="1:12" ht="45" customHeight="1" thickBot="1">
      <c r="A5" s="177" t="s">
        <v>296</v>
      </c>
      <c r="B5" s="176" t="s">
        <v>198</v>
      </c>
      <c r="C5" s="167" t="s">
        <v>17</v>
      </c>
      <c r="D5" s="219" t="s">
        <v>229</v>
      </c>
      <c r="E5" s="194" t="s">
        <v>223</v>
      </c>
      <c r="F5" s="194" t="s">
        <v>225</v>
      </c>
      <c r="G5" s="235" t="s">
        <v>224</v>
      </c>
      <c r="H5" s="194" t="s">
        <v>226</v>
      </c>
      <c r="I5" s="236" t="s">
        <v>299</v>
      </c>
      <c r="J5" s="194" t="s">
        <v>300</v>
      </c>
      <c r="K5" s="195" t="s">
        <v>297</v>
      </c>
      <c r="L5" s="233" t="s">
        <v>402</v>
      </c>
    </row>
    <row r="6" spans="1:12" ht="25.2" customHeight="1">
      <c r="A6" s="178" t="str">
        <f>REG!B7</f>
        <v>MARTHA ELVA RUIZ VARGAS</v>
      </c>
      <c r="B6" s="175" t="str">
        <f>REG!C7</f>
        <v>SALA DE CABILDO</v>
      </c>
      <c r="C6" s="168" t="str">
        <f>REG!D7</f>
        <v>REG. PROPIETARIO</v>
      </c>
      <c r="D6" s="220">
        <f>REG!E7</f>
        <v>15</v>
      </c>
      <c r="E6" s="169">
        <f>REG!F7</f>
        <v>832</v>
      </c>
      <c r="F6" s="169">
        <f>REG!G7</f>
        <v>12480</v>
      </c>
      <c r="G6" s="211">
        <f>REG!H7</f>
        <v>144</v>
      </c>
      <c r="H6" s="182">
        <f>REG!I7</f>
        <v>2160</v>
      </c>
      <c r="I6" s="212">
        <f>REG!J7</f>
        <v>0</v>
      </c>
      <c r="J6" s="169">
        <f>REG!K7</f>
        <v>0</v>
      </c>
      <c r="K6" s="182">
        <f>REG!L7</f>
        <v>10320</v>
      </c>
      <c r="L6" s="143">
        <f t="shared" ref="L6:L20" si="0">F6*0.25</f>
        <v>3120</v>
      </c>
    </row>
    <row r="7" spans="1:12" ht="25.2" customHeight="1">
      <c r="A7" s="179" t="str">
        <f>REG!B8</f>
        <v>FRANCISCO J. ARCEO GONZALEZ</v>
      </c>
      <c r="B7" s="180" t="str">
        <f>REG!C8</f>
        <v>SALA DE CABILDO</v>
      </c>
      <c r="C7" s="180" t="str">
        <f>REG!D8</f>
        <v>REG. PROPIETARIO</v>
      </c>
      <c r="D7" s="208">
        <f>REG!E8</f>
        <v>15</v>
      </c>
      <c r="E7" s="181">
        <f>REG!F8</f>
        <v>832</v>
      </c>
      <c r="F7" s="181">
        <f>REG!G8</f>
        <v>12480</v>
      </c>
      <c r="G7" s="207">
        <f>REG!H8</f>
        <v>144</v>
      </c>
      <c r="H7" s="181">
        <f>REG!I8</f>
        <v>2160</v>
      </c>
      <c r="I7" s="213">
        <f>REG!J8</f>
        <v>0</v>
      </c>
      <c r="J7" s="181">
        <f>REG!K8</f>
        <v>0</v>
      </c>
      <c r="K7" s="181">
        <f>REG!L8</f>
        <v>10320</v>
      </c>
      <c r="L7" s="143">
        <f t="shared" si="0"/>
        <v>3120</v>
      </c>
    </row>
    <row r="8" spans="1:12" ht="25.2" customHeight="1">
      <c r="A8" s="179" t="str">
        <f>REG!B9</f>
        <v>ALTA GRACIA FLORES FLORES</v>
      </c>
      <c r="B8" s="180" t="str">
        <f>REG!C9</f>
        <v>SALA DE CABILDO</v>
      </c>
      <c r="C8" s="180" t="str">
        <f>REG!D9</f>
        <v>REG. PROPIETARIO</v>
      </c>
      <c r="D8" s="208">
        <f>REG!E9</f>
        <v>15</v>
      </c>
      <c r="E8" s="181">
        <f>REG!F9</f>
        <v>832</v>
      </c>
      <c r="F8" s="181">
        <f>REG!G9</f>
        <v>12480</v>
      </c>
      <c r="G8" s="207">
        <f>REG!H9</f>
        <v>144</v>
      </c>
      <c r="H8" s="181">
        <f>REG!I9</f>
        <v>2160</v>
      </c>
      <c r="I8" s="213">
        <f>REG!J9</f>
        <v>0</v>
      </c>
      <c r="J8" s="181">
        <f>REG!K9</f>
        <v>0</v>
      </c>
      <c r="K8" s="181">
        <f>REG!L9</f>
        <v>10320</v>
      </c>
      <c r="L8" s="143">
        <f t="shared" si="0"/>
        <v>3120</v>
      </c>
    </row>
    <row r="9" spans="1:12" ht="25.2" customHeight="1">
      <c r="A9" s="179" t="str">
        <f>REG!B10</f>
        <v>PEDRO RODRIGUEZ MARIN</v>
      </c>
      <c r="B9" s="180" t="str">
        <f>REG!C10</f>
        <v>SALA DE CABILDO</v>
      </c>
      <c r="C9" s="180" t="str">
        <f>REG!D10</f>
        <v>REG. PROPIETARIO</v>
      </c>
      <c r="D9" s="208">
        <f>REG!E10</f>
        <v>15</v>
      </c>
      <c r="E9" s="181">
        <f>REG!F10</f>
        <v>832</v>
      </c>
      <c r="F9" s="181">
        <f>REG!G10</f>
        <v>12480</v>
      </c>
      <c r="G9" s="207">
        <f>REG!H10</f>
        <v>144</v>
      </c>
      <c r="H9" s="181">
        <f>REG!I10</f>
        <v>2160</v>
      </c>
      <c r="I9" s="213">
        <f>REG!J10</f>
        <v>0</v>
      </c>
      <c r="J9" s="181">
        <f>REG!K10</f>
        <v>0</v>
      </c>
      <c r="K9" s="181">
        <f>REG!L10</f>
        <v>10320</v>
      </c>
      <c r="L9" s="143">
        <f t="shared" si="0"/>
        <v>3120</v>
      </c>
    </row>
    <row r="10" spans="1:12" ht="25.2" customHeight="1">
      <c r="A10" s="179" t="str">
        <f>REG!B11</f>
        <v>SUSANA DUARTE LOZANO</v>
      </c>
      <c r="B10" s="180" t="str">
        <f>REG!C11</f>
        <v>SALA DE CABILDO</v>
      </c>
      <c r="C10" s="180" t="str">
        <f>REG!D11</f>
        <v>REG. PROPIETARIO</v>
      </c>
      <c r="D10" s="208">
        <f>REG!E11</f>
        <v>15</v>
      </c>
      <c r="E10" s="181">
        <f>REG!F11</f>
        <v>832</v>
      </c>
      <c r="F10" s="181">
        <f>REG!G11</f>
        <v>12480</v>
      </c>
      <c r="G10" s="207">
        <f>REG!H11</f>
        <v>144</v>
      </c>
      <c r="H10" s="181">
        <f>REG!I11</f>
        <v>2160</v>
      </c>
      <c r="I10" s="213">
        <f>REG!J11</f>
        <v>0</v>
      </c>
      <c r="J10" s="181">
        <f>REG!K11</f>
        <v>0</v>
      </c>
      <c r="K10" s="181">
        <f>REG!L11</f>
        <v>10320</v>
      </c>
      <c r="L10" s="143">
        <f t="shared" si="0"/>
        <v>3120</v>
      </c>
    </row>
    <row r="11" spans="1:12" ht="25.2" customHeight="1">
      <c r="A11" s="179" t="str">
        <f>REG!B12</f>
        <v>CARLOS MATA CEJA</v>
      </c>
      <c r="B11" s="180" t="str">
        <f>REG!C12</f>
        <v>SALA DE CABILDO</v>
      </c>
      <c r="C11" s="180" t="str">
        <f>REG!D12</f>
        <v>REG. PROPIETARIO</v>
      </c>
      <c r="D11" s="208">
        <f>REG!E12</f>
        <v>15</v>
      </c>
      <c r="E11" s="181">
        <f>REG!F12</f>
        <v>832</v>
      </c>
      <c r="F11" s="181">
        <f>REG!G12</f>
        <v>12480</v>
      </c>
      <c r="G11" s="207">
        <f>REG!H12</f>
        <v>144</v>
      </c>
      <c r="H11" s="181">
        <f>REG!I12</f>
        <v>2160</v>
      </c>
      <c r="I11" s="213">
        <f>REG!J12</f>
        <v>0</v>
      </c>
      <c r="J11" s="181">
        <f>REG!K12</f>
        <v>0</v>
      </c>
      <c r="K11" s="181">
        <f>REG!L12</f>
        <v>10320</v>
      </c>
      <c r="L11" s="143">
        <f t="shared" si="0"/>
        <v>3120</v>
      </c>
    </row>
    <row r="12" spans="1:12" ht="25.2" customHeight="1">
      <c r="A12" s="179" t="str">
        <f>REG!B13</f>
        <v>ADRIANA RAMIREZ RAMOS</v>
      </c>
      <c r="B12" s="180" t="str">
        <f>REG!C13</f>
        <v>SALA DE CABILDO</v>
      </c>
      <c r="C12" s="180" t="str">
        <f>REG!D13</f>
        <v>REG. PROPIETARIO</v>
      </c>
      <c r="D12" s="208">
        <f>REG!E13</f>
        <v>15</v>
      </c>
      <c r="E12" s="181">
        <f>REG!F13</f>
        <v>832</v>
      </c>
      <c r="F12" s="181">
        <f>REG!G13</f>
        <v>12480</v>
      </c>
      <c r="G12" s="207">
        <f>REG!H13</f>
        <v>144</v>
      </c>
      <c r="H12" s="181">
        <f>REG!I13</f>
        <v>2160</v>
      </c>
      <c r="I12" s="213">
        <f>REG!J13</f>
        <v>0</v>
      </c>
      <c r="J12" s="181">
        <f>REG!K13</f>
        <v>0</v>
      </c>
      <c r="K12" s="181">
        <f>REG!L13</f>
        <v>10320</v>
      </c>
      <c r="L12" s="143">
        <f t="shared" si="0"/>
        <v>3120</v>
      </c>
    </row>
    <row r="13" spans="1:12" ht="25.2" customHeight="1">
      <c r="A13" s="179" t="str">
        <f>REG!B14</f>
        <v>JOSE LUIS TEJEDA HERRERA</v>
      </c>
      <c r="B13" s="180" t="str">
        <f>REG!C14</f>
        <v>SALA DE CABILDO</v>
      </c>
      <c r="C13" s="180" t="str">
        <f>REG!D14</f>
        <v>REG. PROPIETARIO</v>
      </c>
      <c r="D13" s="208">
        <f>REG!E14</f>
        <v>15</v>
      </c>
      <c r="E13" s="181">
        <f>REG!F14</f>
        <v>832</v>
      </c>
      <c r="F13" s="181">
        <f>REG!G14</f>
        <v>12480</v>
      </c>
      <c r="G13" s="207">
        <f>REG!H14</f>
        <v>144</v>
      </c>
      <c r="H13" s="181">
        <f>REG!I14</f>
        <v>2160</v>
      </c>
      <c r="I13" s="213">
        <f>REG!J14</f>
        <v>0</v>
      </c>
      <c r="J13" s="181">
        <f>REG!K14</f>
        <v>0</v>
      </c>
      <c r="K13" s="181">
        <f>REG!L14</f>
        <v>10320</v>
      </c>
      <c r="L13" s="143">
        <f t="shared" si="0"/>
        <v>3120</v>
      </c>
    </row>
    <row r="14" spans="1:12" ht="25.2" customHeight="1">
      <c r="A14" s="179" t="str">
        <f>REG!B15</f>
        <v>ROGELIO CHAVARRIA AGUILAR</v>
      </c>
      <c r="B14" s="180" t="str">
        <f>REG!C15</f>
        <v>SALA DE CABILDO</v>
      </c>
      <c r="C14" s="180" t="str">
        <f>REG!D15</f>
        <v>REG. PROPIETARIO</v>
      </c>
      <c r="D14" s="208">
        <f>REG!E15</f>
        <v>15</v>
      </c>
      <c r="E14" s="181">
        <f>REG!F15</f>
        <v>832</v>
      </c>
      <c r="F14" s="181">
        <f>REG!G15</f>
        <v>12480</v>
      </c>
      <c r="G14" s="207">
        <f>REG!H15</f>
        <v>144</v>
      </c>
      <c r="H14" s="181">
        <f>REG!I15</f>
        <v>2160</v>
      </c>
      <c r="I14" s="213">
        <f>REG!J15</f>
        <v>0</v>
      </c>
      <c r="J14" s="181">
        <f>REG!K15</f>
        <v>0</v>
      </c>
      <c r="K14" s="181">
        <f>REG!L15</f>
        <v>10320</v>
      </c>
      <c r="L14" s="143">
        <f t="shared" si="0"/>
        <v>3120</v>
      </c>
    </row>
    <row r="15" spans="1:12" ht="25.2" customHeight="1">
      <c r="A15" s="179" t="str">
        <f>PRESIDENC!B7</f>
        <v>RAMON MARTINEZ MORFIN</v>
      </c>
      <c r="B15" s="180" t="str">
        <f>PRESIDENC!C7</f>
        <v>PRESIDENCIA MPAL.</v>
      </c>
      <c r="C15" s="180" t="str">
        <f>PRESIDENC!D7</f>
        <v>PRESIDENTE MPAL.</v>
      </c>
      <c r="D15" s="208">
        <f>PRESIDENC!E7</f>
        <v>15</v>
      </c>
      <c r="E15" s="181">
        <f>PRESIDENC!F7</f>
        <v>1680</v>
      </c>
      <c r="F15" s="181">
        <f>PRESIDENC!G7</f>
        <v>25200</v>
      </c>
      <c r="G15" s="207">
        <f>PRESIDENC!H7</f>
        <v>383</v>
      </c>
      <c r="H15" s="181">
        <f>PRESIDENC!I7</f>
        <v>5745</v>
      </c>
      <c r="I15" s="213">
        <f>PRESIDENC!J7</f>
        <v>0</v>
      </c>
      <c r="J15" s="181">
        <f>PRESIDENC!K7</f>
        <v>0</v>
      </c>
      <c r="K15" s="181">
        <f>PRESIDENC!L7</f>
        <v>19455</v>
      </c>
      <c r="L15" s="143">
        <f t="shared" si="0"/>
        <v>6300</v>
      </c>
    </row>
    <row r="16" spans="1:12" ht="25.2" customHeight="1">
      <c r="A16" s="179" t="str">
        <f>PRESIDENC!B8</f>
        <v>ALACIEL CONTRERAS FLORES</v>
      </c>
      <c r="B16" s="180" t="str">
        <f>PRESIDENC!C8</f>
        <v>PRESIDENCIA MPAL.</v>
      </c>
      <c r="C16" s="180" t="str">
        <f>PRESIDENC!D8</f>
        <v>RECEPCIONISTA</v>
      </c>
      <c r="D16" s="208">
        <f>PRESIDENC!E8</f>
        <v>15</v>
      </c>
      <c r="E16" s="181">
        <f>PRESIDENC!F8</f>
        <v>188</v>
      </c>
      <c r="F16" s="181">
        <f>PRESIDENC!G8</f>
        <v>2820</v>
      </c>
      <c r="G16" s="207">
        <f>PRESIDENC!H8</f>
        <v>4</v>
      </c>
      <c r="H16" s="181">
        <f>PRESIDENC!I8</f>
        <v>60</v>
      </c>
      <c r="I16" s="213">
        <f>PRESIDENC!J8</f>
        <v>0</v>
      </c>
      <c r="J16" s="181">
        <f>PRESIDENC!K8</f>
        <v>0</v>
      </c>
      <c r="K16" s="181">
        <f>PRESIDENC!L8</f>
        <v>2760</v>
      </c>
      <c r="L16" s="143">
        <f t="shared" si="0"/>
        <v>705</v>
      </c>
    </row>
    <row r="17" spans="1:12" ht="25.2" customHeight="1">
      <c r="A17" s="179" t="str">
        <f>PRESIDENC!B9</f>
        <v>JUAN ANTONIO  GARCIA LOPEZ</v>
      </c>
      <c r="B17" s="180" t="str">
        <f>PRESIDENC!C9</f>
        <v>PRESIDENCIA MPAL.</v>
      </c>
      <c r="C17" s="180" t="str">
        <f>PRESIDENC!D9</f>
        <v>MENSAJERO</v>
      </c>
      <c r="D17" s="208">
        <f>PRESIDENC!E9</f>
        <v>15</v>
      </c>
      <c r="E17" s="181">
        <f>PRESIDENC!F9</f>
        <v>212</v>
      </c>
      <c r="F17" s="181">
        <f>PRESIDENC!G9</f>
        <v>3180</v>
      </c>
      <c r="G17" s="207">
        <f>PRESIDENC!H9</f>
        <v>8</v>
      </c>
      <c r="H17" s="181">
        <f>PRESIDENC!I9</f>
        <v>120</v>
      </c>
      <c r="I17" s="213">
        <f>PRESIDENC!J9</f>
        <v>0</v>
      </c>
      <c r="J17" s="181">
        <f>PRESIDENC!K9</f>
        <v>0</v>
      </c>
      <c r="K17" s="181">
        <f>PRESIDENC!L9</f>
        <v>3060</v>
      </c>
      <c r="L17" s="143">
        <f t="shared" si="0"/>
        <v>795</v>
      </c>
    </row>
    <row r="18" spans="1:12" ht="25.2" customHeight="1">
      <c r="A18" s="179" t="str">
        <f>PRESIDENC!B10</f>
        <v>MARIA TERESA VAZQUEZ NAVARRETE</v>
      </c>
      <c r="B18" s="180" t="str">
        <f>PRESIDENC!C10</f>
        <v>PRESIDENCIA MPAL.</v>
      </c>
      <c r="C18" s="180" t="str">
        <f>PRESIDENC!D10</f>
        <v>CONSERJE</v>
      </c>
      <c r="D18" s="208">
        <f>PRESIDENC!E10</f>
        <v>15</v>
      </c>
      <c r="E18" s="181">
        <f>PRESIDENC!F10</f>
        <v>164</v>
      </c>
      <c r="F18" s="181">
        <f>PRESIDENC!G10</f>
        <v>2460</v>
      </c>
      <c r="G18" s="207">
        <f>PRESIDENC!H10</f>
        <v>1</v>
      </c>
      <c r="H18" s="181">
        <f>PRESIDENC!I10</f>
        <v>15</v>
      </c>
      <c r="I18" s="213">
        <f>PRESIDENC!J10</f>
        <v>0</v>
      </c>
      <c r="J18" s="181">
        <f>PRESIDENC!K10</f>
        <v>0</v>
      </c>
      <c r="K18" s="181">
        <f>PRESIDENC!L10</f>
        <v>2445</v>
      </c>
      <c r="L18" s="143">
        <f t="shared" si="0"/>
        <v>615</v>
      </c>
    </row>
    <row r="19" spans="1:12" ht="25.2" customHeight="1">
      <c r="A19" s="179" t="str">
        <f>PRESIDENC!B11</f>
        <v>LEONOR GONZALEZ MEDINA</v>
      </c>
      <c r="B19" s="180" t="str">
        <f>PRESIDENC!C11</f>
        <v>PRESIDENCIA MPAL.</v>
      </c>
      <c r="C19" s="180" t="str">
        <f>PRESIDENC!D11</f>
        <v>CONSERJE</v>
      </c>
      <c r="D19" s="208">
        <f>PRESIDENC!E11</f>
        <v>15</v>
      </c>
      <c r="E19" s="181">
        <f>PRESIDENC!F11</f>
        <v>164</v>
      </c>
      <c r="F19" s="181">
        <f>PRESIDENC!G11</f>
        <v>2460</v>
      </c>
      <c r="G19" s="207">
        <f>PRESIDENC!H11</f>
        <v>1</v>
      </c>
      <c r="H19" s="181">
        <f>PRESIDENC!I11</f>
        <v>15</v>
      </c>
      <c r="I19" s="213">
        <f>PRESIDENC!J11</f>
        <v>0</v>
      </c>
      <c r="J19" s="181">
        <f>PRESIDENC!K11</f>
        <v>0</v>
      </c>
      <c r="K19" s="181">
        <f>PRESIDENC!L11</f>
        <v>2445</v>
      </c>
      <c r="L19" s="143">
        <f t="shared" si="0"/>
        <v>615</v>
      </c>
    </row>
    <row r="20" spans="1:12" ht="25.2" customHeight="1">
      <c r="A20" s="179" t="str">
        <f>CHAYITO!B7</f>
        <v>MARIA DEL ROSARIO LOPEZ GARCIA</v>
      </c>
      <c r="B20" s="180" t="str">
        <f>CHAYITO!C7</f>
        <v>MODULO DE CONSTANCIAS DE NO ANTECEDENTES</v>
      </c>
      <c r="C20" s="180" t="str">
        <f>CHAYITO!D7</f>
        <v>SECRETARIA</v>
      </c>
      <c r="D20" s="181">
        <f>CHAYITO!E7</f>
        <v>15</v>
      </c>
      <c r="E20" s="181">
        <f>CHAYITO!F7</f>
        <v>396</v>
      </c>
      <c r="F20" s="181">
        <f>CHAYITO!G7</f>
        <v>5940</v>
      </c>
      <c r="G20" s="207">
        <f>CHAYITO!H7</f>
        <v>49</v>
      </c>
      <c r="H20" s="181">
        <f>CHAYITO!I7</f>
        <v>735</v>
      </c>
      <c r="I20" s="213">
        <f>CHAYITO!J7</f>
        <v>0</v>
      </c>
      <c r="J20" s="181">
        <f>CHAYITO!K7</f>
        <v>0</v>
      </c>
      <c r="K20" s="181">
        <f>CHAYITO!L7</f>
        <v>5205</v>
      </c>
      <c r="L20" s="143">
        <f t="shared" si="0"/>
        <v>1485</v>
      </c>
    </row>
    <row r="21" spans="1:12" ht="25.2" customHeight="1">
      <c r="A21" s="179" t="str">
        <f>'SECRET Y SINDIC'!B7</f>
        <v>JUAN CARLOS CONTRERAS CARDENAS</v>
      </c>
      <c r="B21" s="180" t="str">
        <f>'SECRET Y SINDIC'!C7</f>
        <v>SEC. Y SINDICATURA</v>
      </c>
      <c r="C21" s="180" t="str">
        <f>'SECRET Y SINDIC'!D7</f>
        <v>SINDICO</v>
      </c>
      <c r="D21" s="208">
        <f>'SECRET Y SINDIC'!E7</f>
        <v>15</v>
      </c>
      <c r="E21" s="181">
        <f>'SECRET Y SINDIC'!F7</f>
        <v>905</v>
      </c>
      <c r="F21" s="181">
        <f>'SECRET Y SINDIC'!G7</f>
        <v>13575</v>
      </c>
      <c r="G21" s="207">
        <f>'SECRET Y SINDIC'!H7</f>
        <v>161</v>
      </c>
      <c r="H21" s="181">
        <f>'SECRET Y SINDIC'!I7</f>
        <v>2415</v>
      </c>
      <c r="I21" s="213">
        <f>'SECRET Y SINDIC'!J7</f>
        <v>0</v>
      </c>
      <c r="J21" s="181">
        <f>'SECRET Y SINDIC'!K7</f>
        <v>0</v>
      </c>
      <c r="K21" s="181">
        <f>'SECRET Y SINDIC'!L7</f>
        <v>11160</v>
      </c>
      <c r="L21" s="143">
        <v>3394</v>
      </c>
    </row>
    <row r="22" spans="1:12" ht="25.2" customHeight="1">
      <c r="A22" s="179" t="str">
        <f>'SECRET Y SINDIC'!B8</f>
        <v>JANETTE GPE. TRUJILLO GALLEGOS</v>
      </c>
      <c r="B22" s="180" t="str">
        <f>'SECRET Y SINDIC'!C8</f>
        <v>SEC. Y SINDICATURA</v>
      </c>
      <c r="C22" s="180" t="str">
        <f>'SECRET Y SINDIC'!D8</f>
        <v xml:space="preserve">SECRETARIA  </v>
      </c>
      <c r="D22" s="208">
        <f>'SECRET Y SINDIC'!E8</f>
        <v>15</v>
      </c>
      <c r="E22" s="181">
        <f>'SECRET Y SINDIC'!F8</f>
        <v>188</v>
      </c>
      <c r="F22" s="181">
        <f>'SECRET Y SINDIC'!G8</f>
        <v>2820</v>
      </c>
      <c r="G22" s="207">
        <f>'SECRET Y SINDIC'!H8</f>
        <v>4</v>
      </c>
      <c r="H22" s="181">
        <f>'SECRET Y SINDIC'!I8</f>
        <v>60</v>
      </c>
      <c r="I22" s="213">
        <f>'SECRET Y SINDIC'!J8</f>
        <v>0</v>
      </c>
      <c r="J22" s="181">
        <f>'SECRET Y SINDIC'!K8</f>
        <v>0</v>
      </c>
      <c r="K22" s="181">
        <f>'SECRET Y SINDIC'!L8</f>
        <v>2760</v>
      </c>
      <c r="L22" s="143">
        <f>F22*0.25</f>
        <v>705</v>
      </c>
    </row>
    <row r="23" spans="1:12" ht="25.2" customHeight="1">
      <c r="A23" s="179" t="str">
        <f>'SECRET Y SINDIC'!B9</f>
        <v>LUIS ZUÑIGA ZUÑIGA</v>
      </c>
      <c r="B23" s="180" t="str">
        <f>'SECRET Y SINDIC'!C9</f>
        <v>SEC. Y SINDICATURA</v>
      </c>
      <c r="C23" s="180" t="str">
        <f>'SECRET Y SINDIC'!D9</f>
        <v>SECRETARIO GENERAL</v>
      </c>
      <c r="D23" s="208">
        <f>'SECRET Y SINDIC'!E9</f>
        <v>15</v>
      </c>
      <c r="E23" s="181">
        <f>'SECRET Y SINDIC'!F9</f>
        <v>862</v>
      </c>
      <c r="F23" s="181">
        <f>'SECRET Y SINDIC'!G9</f>
        <v>12930</v>
      </c>
      <c r="G23" s="207">
        <f>'SECRET Y SINDIC'!H9</f>
        <v>153</v>
      </c>
      <c r="H23" s="181">
        <f>'SECRET Y SINDIC'!I9</f>
        <v>2295</v>
      </c>
      <c r="I23" s="213">
        <f>'SECRET Y SINDIC'!J9</f>
        <v>0</v>
      </c>
      <c r="J23" s="181">
        <f>'SECRET Y SINDIC'!K9</f>
        <v>0</v>
      </c>
      <c r="K23" s="181">
        <f>'SECRET Y SINDIC'!L9</f>
        <v>10635</v>
      </c>
      <c r="L23" s="143">
        <v>3233</v>
      </c>
    </row>
    <row r="24" spans="1:12" ht="25.2" customHeight="1">
      <c r="A24" s="179" t="str">
        <f>'SECRET Y SINDIC'!B10</f>
        <v>GLIDIOLA MATA VALDOVINOS</v>
      </c>
      <c r="B24" s="180" t="str">
        <f>'SECRET Y SINDIC'!C10</f>
        <v>SEC. Y SINDICATURA</v>
      </c>
      <c r="C24" s="180" t="str">
        <f>'SECRET Y SINDIC'!D10</f>
        <v xml:space="preserve">SECRETARIA  </v>
      </c>
      <c r="D24" s="208">
        <f>'SECRET Y SINDIC'!E10</f>
        <v>15</v>
      </c>
      <c r="E24" s="181">
        <f>'SECRET Y SINDIC'!F10</f>
        <v>286</v>
      </c>
      <c r="F24" s="181">
        <f>'SECRET Y SINDIC'!G10</f>
        <v>4290</v>
      </c>
      <c r="G24" s="207">
        <f>'SECRET Y SINDIC'!H10</f>
        <v>26</v>
      </c>
      <c r="H24" s="181">
        <f>'SECRET Y SINDIC'!I10</f>
        <v>390</v>
      </c>
      <c r="I24" s="213">
        <f>'SECRET Y SINDIC'!J10</f>
        <v>0</v>
      </c>
      <c r="J24" s="181">
        <f>'SECRET Y SINDIC'!K10</f>
        <v>0</v>
      </c>
      <c r="K24" s="181">
        <f>'SECRET Y SINDIC'!L10</f>
        <v>3900</v>
      </c>
      <c r="L24" s="143">
        <v>1073</v>
      </c>
    </row>
    <row r="25" spans="1:12" ht="25.2" customHeight="1">
      <c r="A25" s="179" t="str">
        <f>'SECRET Y SINDIC'!B11</f>
        <v>ZACARIAS GALVAN DOMINGUEZ</v>
      </c>
      <c r="B25" s="180" t="str">
        <f>'SECRET Y SINDIC'!C11</f>
        <v>SEC. Y SINDICATURA</v>
      </c>
      <c r="C25" s="180" t="str">
        <f>'SECRET Y SINDIC'!D11</f>
        <v>GESTOR MUNICIPAL</v>
      </c>
      <c r="D25" s="208">
        <f>'SECRET Y SINDIC'!E11</f>
        <v>15</v>
      </c>
      <c r="E25" s="181">
        <f>'SECRET Y SINDIC'!F11</f>
        <v>258</v>
      </c>
      <c r="F25" s="181">
        <f>'SECRET Y SINDIC'!G11</f>
        <v>3870</v>
      </c>
      <c r="G25" s="207">
        <f>'SECRET Y SINDIC'!H11</f>
        <v>22</v>
      </c>
      <c r="H25" s="181">
        <f>'SECRET Y SINDIC'!I11</f>
        <v>330</v>
      </c>
      <c r="I25" s="213">
        <f>'SECRET Y SINDIC'!J11</f>
        <v>0</v>
      </c>
      <c r="J25" s="181">
        <f>'SECRET Y SINDIC'!K11</f>
        <v>0</v>
      </c>
      <c r="K25" s="181">
        <f>'SECRET Y SINDIC'!L11</f>
        <v>3540</v>
      </c>
      <c r="L25" s="143"/>
    </row>
    <row r="26" spans="1:12" ht="25.2" customHeight="1">
      <c r="A26" s="179" t="str">
        <f>'REG CIV,  PROM ECO'!B7</f>
        <v>JOSE DE JESUS CASTELLANOS VALLE</v>
      </c>
      <c r="B26" s="180" t="str">
        <f>'REG CIV,  PROM ECO'!C7</f>
        <v>OFICIALIA MAYOR</v>
      </c>
      <c r="C26" s="180" t="str">
        <f>'REG CIV,  PROM ECO'!D7</f>
        <v>DIRECTOR</v>
      </c>
      <c r="D26" s="208">
        <f>'REG CIV,  PROM ECO'!E7</f>
        <v>15</v>
      </c>
      <c r="E26" s="181">
        <f>'REG CIV,  PROM ECO'!F7</f>
        <v>635</v>
      </c>
      <c r="F26" s="181">
        <f>'REG CIV,  PROM ECO'!G7</f>
        <v>9525</v>
      </c>
      <c r="G26" s="207">
        <f>'REG CIV,  PROM ECO'!H7</f>
        <v>101</v>
      </c>
      <c r="H26" s="181">
        <f>'REG CIV,  PROM ECO'!I7</f>
        <v>1515</v>
      </c>
      <c r="I26" s="213">
        <f>'REG CIV,  PROM ECO'!J7</f>
        <v>0</v>
      </c>
      <c r="J26" s="181">
        <f>'REG CIV,  PROM ECO'!K7</f>
        <v>0</v>
      </c>
      <c r="K26" s="181">
        <f>'REG CIV,  PROM ECO'!L7</f>
        <v>8010</v>
      </c>
      <c r="L26" s="143">
        <v>2381</v>
      </c>
    </row>
    <row r="27" spans="1:12" ht="25.2" customHeight="1">
      <c r="A27" s="179" t="str">
        <f>'REG CIV,  PROM ECO'!B8</f>
        <v>LIVIER IMELDA LUPIAN MARTINEZ</v>
      </c>
      <c r="B27" s="180" t="str">
        <f>'REG CIV,  PROM ECO'!C8</f>
        <v>OFICIALIA MAYOR</v>
      </c>
      <c r="C27" s="180" t="str">
        <f>'REG CIV,  PROM ECO'!D8</f>
        <v>SECRETARIA</v>
      </c>
      <c r="D27" s="208">
        <f>'REG CIV,  PROM ECO'!E8</f>
        <v>15</v>
      </c>
      <c r="E27" s="181">
        <f>'REG CIV,  PROM ECO'!F8</f>
        <v>188</v>
      </c>
      <c r="F27" s="181">
        <f>'REG CIV,  PROM ECO'!G8</f>
        <v>2820</v>
      </c>
      <c r="G27" s="207">
        <f>'REG CIV,  PROM ECO'!H8</f>
        <v>4</v>
      </c>
      <c r="H27" s="181">
        <f>'REG CIV,  PROM ECO'!I8</f>
        <v>60</v>
      </c>
      <c r="I27" s="213">
        <f>'REG CIV,  PROM ECO'!J8</f>
        <v>0</v>
      </c>
      <c r="J27" s="181">
        <f>'REG CIV,  PROM ECO'!K8</f>
        <v>0</v>
      </c>
      <c r="K27" s="181">
        <f>'REG CIV,  PROM ECO'!L8</f>
        <v>2760</v>
      </c>
      <c r="L27" s="143">
        <f>F27*0.25</f>
        <v>705</v>
      </c>
    </row>
    <row r="28" spans="1:12" ht="25.2" customHeight="1">
      <c r="A28" s="179" t="str">
        <f>'REG CIV,  PROM ECO'!B9</f>
        <v>MARIA TERESA PADILLA SALDAÑA</v>
      </c>
      <c r="B28" s="180" t="str">
        <f>'REG CIV,  PROM ECO'!C9</f>
        <v>DES. SOCIAL</v>
      </c>
      <c r="C28" s="180" t="str">
        <f>'REG CIV,  PROM ECO'!D9</f>
        <v>SECRETARIA</v>
      </c>
      <c r="D28" s="208">
        <f>'REG CIV,  PROM ECO'!E9</f>
        <v>15</v>
      </c>
      <c r="E28" s="181">
        <f>'REG CIV,  PROM ECO'!F9</f>
        <v>226</v>
      </c>
      <c r="F28" s="181">
        <f>'REG CIV,  PROM ECO'!G9</f>
        <v>3390</v>
      </c>
      <c r="G28" s="207">
        <f>'REG CIV,  PROM ECO'!H9</f>
        <v>9</v>
      </c>
      <c r="H28" s="181">
        <f>'REG CIV,  PROM ECO'!I9</f>
        <v>135</v>
      </c>
      <c r="I28" s="213">
        <f>'REG CIV,  PROM ECO'!J9</f>
        <v>0</v>
      </c>
      <c r="J28" s="181">
        <f>'REG CIV,  PROM ECO'!K9</f>
        <v>0</v>
      </c>
      <c r="K28" s="181">
        <f>'REG CIV,  PROM ECO'!L9</f>
        <v>3255</v>
      </c>
      <c r="L28" s="143">
        <v>847</v>
      </c>
    </row>
    <row r="29" spans="1:12" ht="25.2" customHeight="1">
      <c r="A29" s="179" t="str">
        <f>'REG CIV,  PROM ECO'!B10</f>
        <v>SALVADOR CARDENAS GARCIA</v>
      </c>
      <c r="B29" s="180" t="str">
        <f>'REG CIV,  PROM ECO'!C10</f>
        <v>DES. SOCIAL</v>
      </c>
      <c r="C29" s="180" t="str">
        <f>'REG CIV,  PROM ECO'!D10</f>
        <v>AUXILIAR ADMINISTRATIVO</v>
      </c>
      <c r="D29" s="208">
        <f>'REG CIV,  PROM ECO'!E10</f>
        <v>15</v>
      </c>
      <c r="E29" s="181">
        <f>'REG CIV,  PROM ECO'!F10</f>
        <v>114</v>
      </c>
      <c r="F29" s="181">
        <f>'REG CIV,  PROM ECO'!G10</f>
        <v>1710</v>
      </c>
      <c r="G29" s="207">
        <f>'REG CIV,  PROM ECO'!H10</f>
        <v>0</v>
      </c>
      <c r="H29" s="181">
        <f>'REG CIV,  PROM ECO'!I10</f>
        <v>0</v>
      </c>
      <c r="I29" s="213">
        <f>'REG CIV,  PROM ECO'!J10</f>
        <v>7</v>
      </c>
      <c r="J29" s="181">
        <f>'REG CIV,  PROM ECO'!K10</f>
        <v>105</v>
      </c>
      <c r="K29" s="181">
        <f>'REG CIV,  PROM ECO'!L10</f>
        <v>1815</v>
      </c>
      <c r="L29" s="143">
        <v>427</v>
      </c>
    </row>
    <row r="30" spans="1:12" ht="25.2" customHeight="1">
      <c r="A30" s="179" t="str">
        <f>'REG CIV,  PROM ECO'!B11</f>
        <v>MARIA ISABEL Martínez HERNANDEZ</v>
      </c>
      <c r="B30" s="180" t="str">
        <f>'REG CIV,  PROM ECO'!C11</f>
        <v>REGISTRO CIVIL</v>
      </c>
      <c r="C30" s="180" t="str">
        <f>'REG CIV,  PROM ECO'!D11</f>
        <v>OFICIAL DEL REGISTRO CIVIL</v>
      </c>
      <c r="D30" s="208">
        <f>'REG CIV,  PROM ECO'!E11</f>
        <v>15</v>
      </c>
      <c r="E30" s="181">
        <f>'REG CIV,  PROM ECO'!F11</f>
        <v>334</v>
      </c>
      <c r="F30" s="181">
        <f>'REG CIV,  PROM ECO'!G11</f>
        <v>5010</v>
      </c>
      <c r="G30" s="207">
        <f>'REG CIV,  PROM ECO'!H11</f>
        <v>36</v>
      </c>
      <c r="H30" s="181">
        <f>'REG CIV,  PROM ECO'!I11</f>
        <v>540</v>
      </c>
      <c r="I30" s="213">
        <f>'REG CIV,  PROM ECO'!J11</f>
        <v>0</v>
      </c>
      <c r="J30" s="181">
        <f>'REG CIV,  PROM ECO'!K11</f>
        <v>0</v>
      </c>
      <c r="K30" s="181">
        <f>'REG CIV,  PROM ECO'!L11</f>
        <v>4470</v>
      </c>
      <c r="L30" s="143">
        <v>1252</v>
      </c>
    </row>
    <row r="31" spans="1:12" ht="25.2" customHeight="1">
      <c r="A31" s="179" t="str">
        <f>'REG CIV,  PROM ECO'!B12</f>
        <v>MARIA REYNA VILLA VARGAS</v>
      </c>
      <c r="B31" s="180" t="str">
        <f>'REG CIV,  PROM ECO'!C12</f>
        <v>REGISTRO CIVIL</v>
      </c>
      <c r="C31" s="180" t="str">
        <f>'REG CIV,  PROM ECO'!D12</f>
        <v>SECRETARIA</v>
      </c>
      <c r="D31" s="208">
        <f>'REG CIV,  PROM ECO'!E12</f>
        <v>15</v>
      </c>
      <c r="E31" s="181">
        <f>'REG CIV,  PROM ECO'!F12</f>
        <v>188</v>
      </c>
      <c r="F31" s="181">
        <f>'REG CIV,  PROM ECO'!G12</f>
        <v>2820</v>
      </c>
      <c r="G31" s="207">
        <f>'REG CIV,  PROM ECO'!H12</f>
        <v>4</v>
      </c>
      <c r="H31" s="181">
        <f>'REG CIV,  PROM ECO'!I12</f>
        <v>60</v>
      </c>
      <c r="I31" s="213">
        <f>'REG CIV,  PROM ECO'!J12</f>
        <v>0</v>
      </c>
      <c r="J31" s="181">
        <f>'REG CIV,  PROM ECO'!K12</f>
        <v>0</v>
      </c>
      <c r="K31" s="181">
        <f>'REG CIV,  PROM ECO'!L12</f>
        <v>2760</v>
      </c>
      <c r="L31" s="143">
        <f>F31*0.25</f>
        <v>705</v>
      </c>
    </row>
    <row r="32" spans="1:12" ht="25.2" customHeight="1">
      <c r="A32" s="179" t="str">
        <f>'REG CIV,  PROM ECO'!B13</f>
        <v>ESPERANZA ELIZABETH PEREZ MARTINEZ</v>
      </c>
      <c r="B32" s="180" t="str">
        <f>'REG CIV,  PROM ECO'!C13</f>
        <v>REGISTRO CIVIL</v>
      </c>
      <c r="C32" s="180" t="str">
        <f>'REG CIV,  PROM ECO'!D13</f>
        <v>SECRETARIA</v>
      </c>
      <c r="D32" s="208">
        <f>'REG CIV,  PROM ECO'!E13</f>
        <v>15</v>
      </c>
      <c r="E32" s="181">
        <f>'REG CIV,  PROM ECO'!F13</f>
        <v>188</v>
      </c>
      <c r="F32" s="181">
        <f>'REG CIV,  PROM ECO'!G13</f>
        <v>2820</v>
      </c>
      <c r="G32" s="207">
        <f>'REG CIV,  PROM ECO'!H13</f>
        <v>4</v>
      </c>
      <c r="H32" s="181">
        <f>'REG CIV,  PROM ECO'!I13</f>
        <v>60</v>
      </c>
      <c r="I32" s="213">
        <f>'REG CIV,  PROM ECO'!J13</f>
        <v>0</v>
      </c>
      <c r="J32" s="181">
        <f>'REG CIV,  PROM ECO'!K13</f>
        <v>0</v>
      </c>
      <c r="K32" s="181">
        <f>'REG CIV,  PROM ECO'!L13</f>
        <v>2760</v>
      </c>
      <c r="L32" s="143">
        <f>F32*0.25</f>
        <v>705</v>
      </c>
    </row>
    <row r="33" spans="1:12" ht="25.2" customHeight="1">
      <c r="A33" s="179" t="str">
        <f>'REG CIV,  PROM ECO'!B14</f>
        <v>ALMA ERIKA DE LA TORRE MARTINEZ</v>
      </c>
      <c r="B33" s="180" t="str">
        <f>'REG CIV,  PROM ECO'!C14</f>
        <v>PROM. ECONOMICA</v>
      </c>
      <c r="C33" s="180" t="str">
        <f>'REG CIV,  PROM ECO'!D14</f>
        <v>SECRETARIA</v>
      </c>
      <c r="D33" s="208">
        <f>'REG CIV,  PROM ECO'!E14</f>
        <v>15</v>
      </c>
      <c r="E33" s="181">
        <f>'REG CIV,  PROM ECO'!F14</f>
        <v>188</v>
      </c>
      <c r="F33" s="181">
        <f>'REG CIV,  PROM ECO'!G14</f>
        <v>2820</v>
      </c>
      <c r="G33" s="207">
        <f>'REG CIV,  PROM ECO'!H14</f>
        <v>4</v>
      </c>
      <c r="H33" s="181">
        <f>'REG CIV,  PROM ECO'!I14</f>
        <v>60</v>
      </c>
      <c r="I33" s="213">
        <f>'REG CIV,  PROM ECO'!J14</f>
        <v>0</v>
      </c>
      <c r="J33" s="181">
        <f>'REG CIV,  PROM ECO'!K14</f>
        <v>0</v>
      </c>
      <c r="K33" s="181">
        <f>'REG CIV,  PROM ECO'!L14</f>
        <v>2760</v>
      </c>
      <c r="L33" s="143">
        <f>F33*0.25</f>
        <v>705</v>
      </c>
    </row>
    <row r="34" spans="1:12" ht="25.2" customHeight="1">
      <c r="A34" s="179" t="str">
        <f>'DES AGROP, DES SOC, CULTURA'!B7</f>
        <v>JORGE ALBERTO MENDEZ OCAMPO</v>
      </c>
      <c r="B34" s="180" t="str">
        <f>'DES AGROP, DES SOC, CULTURA'!C7</f>
        <v>DES. AGROPECUARIO Y ECOLOGIA</v>
      </c>
      <c r="C34" s="180" t="str">
        <f>'DES AGROP, DES SOC, CULTURA'!D7</f>
        <v>ENCARGADA DEPTO.</v>
      </c>
      <c r="D34" s="208">
        <f>'DES AGROP, DES SOC, CULTURA'!E7</f>
        <v>15</v>
      </c>
      <c r="E34" s="181">
        <f>'DES AGROP, DES SOC, CULTURA'!F7</f>
        <v>389</v>
      </c>
      <c r="F34" s="181">
        <f>'DES AGROP, DES SOC, CULTURA'!G7</f>
        <v>5835</v>
      </c>
      <c r="G34" s="207">
        <f>'DES AGROP, DES SOC, CULTURA'!H7</f>
        <v>47</v>
      </c>
      <c r="H34" s="181">
        <f>'DES AGROP, DES SOC, CULTURA'!I7</f>
        <v>705</v>
      </c>
      <c r="I34" s="213">
        <f>'DES AGROP, DES SOC, CULTURA'!J7</f>
        <v>0</v>
      </c>
      <c r="J34" s="181">
        <f>'DES AGROP, DES SOC, CULTURA'!K7</f>
        <v>0</v>
      </c>
      <c r="K34" s="181">
        <f>'DES AGROP, DES SOC, CULTURA'!L7</f>
        <v>5130</v>
      </c>
      <c r="L34" s="143">
        <v>1458</v>
      </c>
    </row>
    <row r="35" spans="1:12" ht="25.2" customHeight="1">
      <c r="A35" s="179" t="str">
        <f>'DES AGROP, DES SOC, CULTURA'!B8</f>
        <v>JOSE DE JESUS RODRIGUEZ NAVARRO</v>
      </c>
      <c r="B35" s="180" t="str">
        <f>'DES AGROP, DES SOC, CULTURA'!C8</f>
        <v>DES. AGROPECUARIO Y ECOLOGIA</v>
      </c>
      <c r="C35" s="180" t="str">
        <f>'DES AGROP, DES SOC, CULTURA'!D8</f>
        <v>GESTOR Y NOTIFICADOR</v>
      </c>
      <c r="D35" s="208">
        <f>'DES AGROP, DES SOC, CULTURA'!E8</f>
        <v>15</v>
      </c>
      <c r="E35" s="181">
        <f>'DES AGROP, DES SOC, CULTURA'!F8</f>
        <v>212</v>
      </c>
      <c r="F35" s="181">
        <f>'DES AGROP, DES SOC, CULTURA'!G8</f>
        <v>3180</v>
      </c>
      <c r="G35" s="207">
        <f>'DES AGROP, DES SOC, CULTURA'!H8</f>
        <v>8</v>
      </c>
      <c r="H35" s="181">
        <f>'DES AGROP, DES SOC, CULTURA'!I8</f>
        <v>120</v>
      </c>
      <c r="I35" s="213">
        <f>'DES AGROP, DES SOC, CULTURA'!J8</f>
        <v>0</v>
      </c>
      <c r="J35" s="181">
        <f>'DES AGROP, DES SOC, CULTURA'!K8</f>
        <v>0</v>
      </c>
      <c r="K35" s="181">
        <f>'DES AGROP, DES SOC, CULTURA'!L8</f>
        <v>3060</v>
      </c>
      <c r="L35" s="143">
        <f>F35*0.25</f>
        <v>795</v>
      </c>
    </row>
    <row r="36" spans="1:12" ht="25.2" customHeight="1">
      <c r="A36" s="179" t="str">
        <f>'DES AGROP, DES SOC, CULTURA'!B9</f>
        <v>ALBERTO BEJAR ARIAS</v>
      </c>
      <c r="B36" s="180" t="str">
        <f>'DES AGROP, DES SOC, CULTURA'!C9</f>
        <v>ECOLOGIA</v>
      </c>
      <c r="C36" s="180" t="str">
        <f>'DES AGROP, DES SOC, CULTURA'!D9</f>
        <v>INSPECTOR DE ECOLOCIA</v>
      </c>
      <c r="D36" s="208">
        <f>'DES AGROP, DES SOC, CULTURA'!E9</f>
        <v>15</v>
      </c>
      <c r="E36" s="181">
        <f>'DES AGROP, DES SOC, CULTURA'!F9</f>
        <v>168</v>
      </c>
      <c r="F36" s="181">
        <f>'DES AGROP, DES SOC, CULTURA'!G9</f>
        <v>2520</v>
      </c>
      <c r="G36" s="207">
        <f>'DES AGROP, DES SOC, CULTURA'!H9</f>
        <v>1</v>
      </c>
      <c r="H36" s="181">
        <f>'DES AGROP, DES SOC, CULTURA'!I9</f>
        <v>15</v>
      </c>
      <c r="I36" s="213">
        <f>'DES AGROP, DES SOC, CULTURA'!J9</f>
        <v>0</v>
      </c>
      <c r="J36" s="181">
        <f>'DES AGROP, DES SOC, CULTURA'!K9</f>
        <v>0</v>
      </c>
      <c r="K36" s="181">
        <f>'DES AGROP, DES SOC, CULTURA'!L9</f>
        <v>2505</v>
      </c>
      <c r="L36" s="143">
        <f>F36*0.25</f>
        <v>630</v>
      </c>
    </row>
    <row r="37" spans="1:12" ht="25.2" customHeight="1">
      <c r="A37" s="179" t="str">
        <f>'DES AGROP, DES SOC, CULTURA'!B10</f>
        <v>NAHIELI AGUILAR FERRER</v>
      </c>
      <c r="B37" s="180" t="str">
        <f>'DES AGROP, DES SOC, CULTURA'!C10</f>
        <v>CULTURA Y TURISMO</v>
      </c>
      <c r="C37" s="180" t="str">
        <f>'DES AGROP, DES SOC, CULTURA'!D10</f>
        <v>DIRECTORA DEPTO.</v>
      </c>
      <c r="D37" s="208">
        <f>'DES AGROP, DES SOC, CULTURA'!E10</f>
        <v>15</v>
      </c>
      <c r="E37" s="181">
        <f>'DES AGROP, DES SOC, CULTURA'!F10</f>
        <v>389</v>
      </c>
      <c r="F37" s="181">
        <f>'DES AGROP, DES SOC, CULTURA'!G10</f>
        <v>5835</v>
      </c>
      <c r="G37" s="207">
        <f>'DES AGROP, DES SOC, CULTURA'!H10</f>
        <v>47</v>
      </c>
      <c r="H37" s="181">
        <f>'DES AGROP, DES SOC, CULTURA'!I10</f>
        <v>705</v>
      </c>
      <c r="I37" s="213">
        <f>'DES AGROP, DES SOC, CULTURA'!J10</f>
        <v>0</v>
      </c>
      <c r="J37" s="181">
        <f>'DES AGROP, DES SOC, CULTURA'!K10</f>
        <v>0</v>
      </c>
      <c r="K37" s="181">
        <f>'DES AGROP, DES SOC, CULTURA'!L10</f>
        <v>5130</v>
      </c>
      <c r="L37" s="143">
        <v>1458</v>
      </c>
    </row>
    <row r="38" spans="1:12" ht="25.2" customHeight="1">
      <c r="A38" s="179" t="str">
        <f>'DES AGROP, DES SOC, CULTURA'!B11</f>
        <v>ALEJANDRO ALCARAZ REYNOSA</v>
      </c>
      <c r="B38" s="180" t="str">
        <f>'DES AGROP, DES SOC, CULTURA'!C11</f>
        <v>CULTURA Y TURISMO</v>
      </c>
      <c r="C38" s="180" t="str">
        <f>'DES AGROP, DES SOC, CULTURA'!D11</f>
        <v>SUB. DIRECTOR</v>
      </c>
      <c r="D38" s="208">
        <f>'DES AGROP, DES SOC, CULTURA'!E11</f>
        <v>15</v>
      </c>
      <c r="E38" s="181">
        <f>'DES AGROP, DES SOC, CULTURA'!F11</f>
        <v>226</v>
      </c>
      <c r="F38" s="181">
        <f>'DES AGROP, DES SOC, CULTURA'!G11</f>
        <v>3390</v>
      </c>
      <c r="G38" s="207">
        <f>'DES AGROP, DES SOC, CULTURA'!H11</f>
        <v>9</v>
      </c>
      <c r="H38" s="181">
        <f>'DES AGROP, DES SOC, CULTURA'!I11</f>
        <v>135</v>
      </c>
      <c r="I38" s="213">
        <f>'DES AGROP, DES SOC, CULTURA'!J11</f>
        <v>0</v>
      </c>
      <c r="J38" s="181">
        <f>'DES AGROP, DES SOC, CULTURA'!K11</f>
        <v>0</v>
      </c>
      <c r="K38" s="181">
        <f>'DES AGROP, DES SOC, CULTURA'!L11</f>
        <v>3255</v>
      </c>
      <c r="L38" s="143">
        <v>847</v>
      </c>
    </row>
    <row r="39" spans="1:12" ht="25.2" customHeight="1">
      <c r="A39" s="179" t="str">
        <f>'DES AGROP, DES SOC, CULTURA'!B12</f>
        <v>JUAN MANUEL CERVANTES LUPIAN</v>
      </c>
      <c r="B39" s="180" t="str">
        <f>'DES AGROP, DES SOC, CULTURA'!C12</f>
        <v>CULTURA Y TURISMO</v>
      </c>
      <c r="C39" s="180" t="str">
        <f>'DES AGROP, DES SOC, CULTURA'!D12</f>
        <v xml:space="preserve">AUXILIAR </v>
      </c>
      <c r="D39" s="208">
        <f>'DES AGROP, DES SOC, CULTURA'!E12</f>
        <v>15</v>
      </c>
      <c r="E39" s="181">
        <f>'DES AGROP, DES SOC, CULTURA'!F12</f>
        <v>234</v>
      </c>
      <c r="F39" s="181">
        <f>'DES AGROP, DES SOC, CULTURA'!G12</f>
        <v>3510</v>
      </c>
      <c r="G39" s="207">
        <f>'DES AGROP, DES SOC, CULTURA'!H12</f>
        <v>10</v>
      </c>
      <c r="H39" s="181">
        <f>'DES AGROP, DES SOC, CULTURA'!I12</f>
        <v>150</v>
      </c>
      <c r="I39" s="213">
        <f>'DES AGROP, DES SOC, CULTURA'!J12</f>
        <v>0</v>
      </c>
      <c r="J39" s="181">
        <f>'DES AGROP, DES SOC, CULTURA'!K12</f>
        <v>0</v>
      </c>
      <c r="K39" s="181">
        <f>'DES AGROP, DES SOC, CULTURA'!L12</f>
        <v>3360</v>
      </c>
      <c r="L39" s="143">
        <v>877</v>
      </c>
    </row>
    <row r="40" spans="1:12" ht="25.2" customHeight="1">
      <c r="A40" s="179" t="str">
        <f>'DES AGROP, DES SOC, CULTURA'!B13</f>
        <v>DANIEL PEREZ NEGRETE</v>
      </c>
      <c r="B40" s="180" t="str">
        <f>'DES AGROP, DES SOC, CULTURA'!C13</f>
        <v>CULTURA Y TURISMO</v>
      </c>
      <c r="C40" s="180" t="str">
        <f>'DES AGROP, DES SOC, CULTURA'!D13</f>
        <v>VELADOR</v>
      </c>
      <c r="D40" s="208">
        <f>'DES AGROP, DES SOC, CULTURA'!E13</f>
        <v>15</v>
      </c>
      <c r="E40" s="181">
        <f>'DES AGROP, DES SOC, CULTURA'!F13</f>
        <v>108</v>
      </c>
      <c r="F40" s="181">
        <f>'DES AGROP, DES SOC, CULTURA'!G13</f>
        <v>1620</v>
      </c>
      <c r="G40" s="207">
        <f>'DES AGROP, DES SOC, CULTURA'!H13</f>
        <v>0</v>
      </c>
      <c r="H40" s="181">
        <f>'DES AGROP, DES SOC, CULTURA'!I13</f>
        <v>0</v>
      </c>
      <c r="I40" s="213">
        <f>'DES AGROP, DES SOC, CULTURA'!J13</f>
        <v>7</v>
      </c>
      <c r="J40" s="181">
        <f>'DES AGROP, DES SOC, CULTURA'!K13</f>
        <v>105</v>
      </c>
      <c r="K40" s="181">
        <f>'DES AGROP, DES SOC, CULTURA'!L13</f>
        <v>1725</v>
      </c>
      <c r="L40" s="143"/>
    </row>
    <row r="41" spans="1:12" ht="25.2" customHeight="1">
      <c r="A41" s="179" t="str">
        <f>'DES AGROP, DES SOC, CULTURA'!B14</f>
        <v>ANA BERTHA FLORES GARCIA</v>
      </c>
      <c r="B41" s="180" t="str">
        <f>'DES AGROP, DES SOC, CULTURA'!C14</f>
        <v>CULTURA Y TURISMO</v>
      </c>
      <c r="C41" s="180" t="str">
        <f>'DES AGROP, DES SOC, CULTURA'!D14</f>
        <v>VELADOR</v>
      </c>
      <c r="D41" s="208">
        <f>'DES AGROP, DES SOC, CULTURA'!E14</f>
        <v>15</v>
      </c>
      <c r="E41" s="181">
        <f>'DES AGROP, DES SOC, CULTURA'!F14</f>
        <v>108</v>
      </c>
      <c r="F41" s="181">
        <f>'DES AGROP, DES SOC, CULTURA'!G14</f>
        <v>1620</v>
      </c>
      <c r="G41" s="207">
        <f>'DES AGROP, DES SOC, CULTURA'!H14</f>
        <v>0</v>
      </c>
      <c r="H41" s="181">
        <f>'DES AGROP, DES SOC, CULTURA'!I14</f>
        <v>0</v>
      </c>
      <c r="I41" s="213">
        <f>'DES AGROP, DES SOC, CULTURA'!J14</f>
        <v>7</v>
      </c>
      <c r="J41" s="181">
        <f>'DES AGROP, DES SOC, CULTURA'!K14</f>
        <v>105</v>
      </c>
      <c r="K41" s="181">
        <f>'DES AGROP, DES SOC, CULTURA'!L14</f>
        <v>1725</v>
      </c>
      <c r="L41" s="143"/>
    </row>
    <row r="42" spans="1:12" ht="25.2" customHeight="1">
      <c r="A42" s="179" t="str">
        <f>'DES AGROP, DES SOC, CULTURA'!B15</f>
        <v>GABRIEL TORRES MAGALLON</v>
      </c>
      <c r="B42" s="180" t="str">
        <f>'DES AGROP, DES SOC, CULTURA'!C15</f>
        <v>COMUNICACIÓN SOCIAL</v>
      </c>
      <c r="C42" s="180" t="str">
        <f>'DES AGROP, DES SOC, CULTURA'!D15</f>
        <v>DISEÑADOR GRAFICO</v>
      </c>
      <c r="D42" s="208">
        <f>'DES AGROP, DES SOC, CULTURA'!E15</f>
        <v>15</v>
      </c>
      <c r="E42" s="181">
        <f>'DES AGROP, DES SOC, CULTURA'!F15</f>
        <v>206</v>
      </c>
      <c r="F42" s="181">
        <f>'DES AGROP, DES SOC, CULTURA'!G15</f>
        <v>3090</v>
      </c>
      <c r="G42" s="207">
        <f>'DES AGROP, DES SOC, CULTURA'!H15</f>
        <v>6</v>
      </c>
      <c r="H42" s="181">
        <f>'DES AGROP, DES SOC, CULTURA'!I15</f>
        <v>90</v>
      </c>
      <c r="I42" s="213">
        <f>'DES AGROP, DES SOC, CULTURA'!J15</f>
        <v>0</v>
      </c>
      <c r="J42" s="181">
        <f>'DES AGROP, DES SOC, CULTURA'!K15</f>
        <v>0</v>
      </c>
      <c r="K42" s="181">
        <f>'DES AGROP, DES SOC, CULTURA'!L15</f>
        <v>3000</v>
      </c>
      <c r="L42" s="143">
        <f>F42*0.25</f>
        <v>772.5</v>
      </c>
    </row>
    <row r="43" spans="1:12" ht="25.2" customHeight="1">
      <c r="A43" s="179" t="str">
        <f>'DES AGROP, DES SOC, CULTURA'!B16</f>
        <v>SAYURI CAMARENA IBARRA</v>
      </c>
      <c r="B43" s="180" t="str">
        <f>'DES AGROP, DES SOC, CULTURA'!C16</f>
        <v>CE MUJER</v>
      </c>
      <c r="C43" s="180" t="str">
        <f>'DES AGROP, DES SOC, CULTURA'!D16</f>
        <v>SECRETARIA</v>
      </c>
      <c r="D43" s="208">
        <f>'DES AGROP, DES SOC, CULTURA'!E16</f>
        <v>15</v>
      </c>
      <c r="E43" s="181">
        <f>'DES AGROP, DES SOC, CULTURA'!F16</f>
        <v>188</v>
      </c>
      <c r="F43" s="181">
        <f>'DES AGROP, DES SOC, CULTURA'!G16</f>
        <v>2820</v>
      </c>
      <c r="G43" s="207">
        <f>'DES AGROP, DES SOC, CULTURA'!H16</f>
        <v>4</v>
      </c>
      <c r="H43" s="181">
        <f>'DES AGROP, DES SOC, CULTURA'!I16</f>
        <v>60</v>
      </c>
      <c r="I43" s="213">
        <f>'DES AGROP, DES SOC, CULTURA'!J16</f>
        <v>0</v>
      </c>
      <c r="J43" s="181">
        <f>'DES AGROP, DES SOC, CULTURA'!K16</f>
        <v>0</v>
      </c>
      <c r="K43" s="181">
        <f>'DES AGROP, DES SOC, CULTURA'!L16</f>
        <v>2760</v>
      </c>
      <c r="L43" s="143">
        <f>F43*0.25</f>
        <v>705</v>
      </c>
    </row>
    <row r="44" spans="1:12" ht="25.2" customHeight="1">
      <c r="A44" s="179" t="str">
        <f>DELEG!B8</f>
        <v>FERNANDO MARTINEZ ZAMBRANO</v>
      </c>
      <c r="B44" s="73" t="str">
        <f>DELEG!C8</f>
        <v>DELEGACION MPAL.</v>
      </c>
      <c r="C44" s="170" t="str">
        <f>DELEG!D8</f>
        <v>DELEGADO DEL VOLANTIN</v>
      </c>
      <c r="D44" s="221">
        <f>DELEG!E8</f>
        <v>15</v>
      </c>
      <c r="E44" s="171">
        <f>DELEG!F8</f>
        <v>194</v>
      </c>
      <c r="F44" s="171">
        <f>DELEG!G8</f>
        <v>2910</v>
      </c>
      <c r="G44" s="207">
        <f>DELEG!H8</f>
        <v>5</v>
      </c>
      <c r="H44" s="181">
        <f>DELEG!I8</f>
        <v>75</v>
      </c>
      <c r="I44" s="172">
        <f>DELEG!J8</f>
        <v>0</v>
      </c>
      <c r="J44" s="171">
        <f>DELEG!K8</f>
        <v>0</v>
      </c>
      <c r="K44" s="181">
        <f>DELEG!L8</f>
        <v>2835</v>
      </c>
      <c r="L44" s="143">
        <v>727</v>
      </c>
    </row>
    <row r="45" spans="1:12" ht="25.2" customHeight="1">
      <c r="A45" s="179" t="str">
        <f>DELEG!B9</f>
        <v>ROSALIO BUENROSTRO ALCARAZ</v>
      </c>
      <c r="B45" s="73" t="str">
        <f>DELEG!C9</f>
        <v>DELEGACION MPAL.</v>
      </c>
      <c r="C45" s="170" t="str">
        <f>DELEG!D9</f>
        <v>DELEGADO DEL EJIDO MOD.</v>
      </c>
      <c r="D45" s="221">
        <f>DELEG!E9</f>
        <v>15</v>
      </c>
      <c r="E45" s="171">
        <f>DELEG!F9</f>
        <v>194</v>
      </c>
      <c r="F45" s="171">
        <f>DELEG!G9</f>
        <v>2910</v>
      </c>
      <c r="G45" s="207">
        <f>DELEG!H9</f>
        <v>5</v>
      </c>
      <c r="H45" s="181">
        <f>DELEG!I9</f>
        <v>75</v>
      </c>
      <c r="I45" s="172">
        <f>DELEG!J9</f>
        <v>0</v>
      </c>
      <c r="J45" s="171">
        <f>DELEG!K9</f>
        <v>0</v>
      </c>
      <c r="K45" s="181">
        <f>DELEG!L9</f>
        <v>2835</v>
      </c>
      <c r="L45" s="143">
        <v>727</v>
      </c>
    </row>
    <row r="46" spans="1:12" ht="25.2" customHeight="1">
      <c r="A46" s="179" t="str">
        <f>DELEG!B10</f>
        <v>DALILA CASTILLO DIAZ</v>
      </c>
      <c r="B46" s="73" t="str">
        <f>DELEG!C10</f>
        <v>DELEGACION MPAL.</v>
      </c>
      <c r="C46" s="170" t="str">
        <f>DELEG!D10</f>
        <v>SECRETARIA DEL VOLANTIN</v>
      </c>
      <c r="D46" s="221">
        <f>DELEG!E10</f>
        <v>15</v>
      </c>
      <c r="E46" s="171">
        <f>DELEG!F10</f>
        <v>188</v>
      </c>
      <c r="F46" s="171">
        <f>DELEG!G10</f>
        <v>2820</v>
      </c>
      <c r="G46" s="207">
        <f>DELEG!H10</f>
        <v>4</v>
      </c>
      <c r="H46" s="181">
        <f>DELEG!I10</f>
        <v>60</v>
      </c>
      <c r="I46" s="172">
        <f>DELEG!J10</f>
        <v>0</v>
      </c>
      <c r="J46" s="171">
        <f>DELEG!K10</f>
        <v>0</v>
      </c>
      <c r="K46" s="181">
        <f>DELEG!L10</f>
        <v>2760</v>
      </c>
      <c r="L46" s="143">
        <f>F46*0.25</f>
        <v>705</v>
      </c>
    </row>
    <row r="47" spans="1:12" ht="25.2" customHeight="1">
      <c r="A47" s="179" t="str">
        <f>DELEG!B11</f>
        <v>NANCY A. GODINEZ GUTIERREZ</v>
      </c>
      <c r="B47" s="73" t="str">
        <f>DELEG!C11</f>
        <v>DELEGACION MPAL.</v>
      </c>
      <c r="C47" s="170" t="str">
        <f>DELEG!D11</f>
        <v>SECRETARIA DEL EJIDO MOD.</v>
      </c>
      <c r="D47" s="221">
        <f>DELEG!E11</f>
        <v>15</v>
      </c>
      <c r="E47" s="171">
        <f>DELEG!F11</f>
        <v>188</v>
      </c>
      <c r="F47" s="171">
        <f>DELEG!G11</f>
        <v>2820</v>
      </c>
      <c r="G47" s="207">
        <f>DELEG!H11</f>
        <v>4</v>
      </c>
      <c r="H47" s="181">
        <f>DELEG!I11</f>
        <v>60</v>
      </c>
      <c r="I47" s="172">
        <f>DELEG!J11</f>
        <v>0</v>
      </c>
      <c r="J47" s="171">
        <f>DELEG!K11</f>
        <v>0</v>
      </c>
      <c r="K47" s="181">
        <f>DELEG!L11</f>
        <v>2760</v>
      </c>
      <c r="L47" s="143">
        <f>F47*0.25</f>
        <v>705</v>
      </c>
    </row>
    <row r="48" spans="1:12" ht="25.2" customHeight="1">
      <c r="A48" s="179" t="str">
        <f>DELEG!B12</f>
        <v>YOLANDA CORONA GONZALEZ</v>
      </c>
      <c r="B48" s="73" t="str">
        <f>DELEG!C12</f>
        <v>DELEGACION MPAL.</v>
      </c>
      <c r="C48" s="170" t="str">
        <f>DELEG!D12</f>
        <v>INTENDENTE EJIDO MODELO</v>
      </c>
      <c r="D48" s="221">
        <f>DELEG!E12</f>
        <v>15</v>
      </c>
      <c r="E48" s="171">
        <f>DELEG!F12</f>
        <v>86</v>
      </c>
      <c r="F48" s="171">
        <f>DELEG!G12</f>
        <v>1290</v>
      </c>
      <c r="G48" s="207">
        <f>DELEG!H12</f>
        <v>0</v>
      </c>
      <c r="H48" s="181">
        <f>DELEG!I12</f>
        <v>0</v>
      </c>
      <c r="I48" s="172">
        <f>DELEG!J12</f>
        <v>8</v>
      </c>
      <c r="J48" s="171">
        <f>DELEG!K12</f>
        <v>120</v>
      </c>
      <c r="K48" s="181">
        <f>DELEG!L12</f>
        <v>1410</v>
      </c>
      <c r="L48" s="143">
        <v>322</v>
      </c>
    </row>
    <row r="49" spans="1:12" ht="25.2" customHeight="1">
      <c r="A49" s="179" t="str">
        <f>DELEG!B13</f>
        <v>JUANA  CERVANTES  ANGEL</v>
      </c>
      <c r="B49" s="73" t="str">
        <f>DELEG!C13</f>
        <v>DELEGACION MPAL.</v>
      </c>
      <c r="C49" s="170" t="str">
        <f>DELEG!D13</f>
        <v>BARRENDERO PLAZA PRINCIPAL EJIDO MODELO</v>
      </c>
      <c r="D49" s="221">
        <f>DELEG!E13</f>
        <v>15</v>
      </c>
      <c r="E49" s="171">
        <f>DELEG!F13</f>
        <v>72</v>
      </c>
      <c r="F49" s="171">
        <f>DELEG!G13</f>
        <v>1080</v>
      </c>
      <c r="G49" s="207">
        <f>DELEG!H13</f>
        <v>0</v>
      </c>
      <c r="H49" s="181">
        <f>DELEG!I13</f>
        <v>0</v>
      </c>
      <c r="I49" s="172">
        <f>DELEG!J13</f>
        <v>10</v>
      </c>
      <c r="J49" s="171">
        <f>DELEG!K13</f>
        <v>150</v>
      </c>
      <c r="K49" s="181">
        <f>DELEG!L13</f>
        <v>1230</v>
      </c>
      <c r="L49" s="143"/>
    </row>
    <row r="50" spans="1:12" ht="25.2" customHeight="1">
      <c r="A50" s="179" t="str">
        <f>DELEG!B14</f>
        <v>MIGUEL FONSECA TORRES</v>
      </c>
      <c r="B50" s="73" t="str">
        <f>DELEG!C14</f>
        <v>DELEGACION MPAL.</v>
      </c>
      <c r="C50" s="170" t="str">
        <f>DELEG!D14</f>
        <v>BARRENDERO EL VOLANTIN</v>
      </c>
      <c r="D50" s="221">
        <f>DELEG!E14</f>
        <v>15</v>
      </c>
      <c r="E50" s="171">
        <f>DELEG!F14</f>
        <v>50</v>
      </c>
      <c r="F50" s="171">
        <f>DELEG!G14</f>
        <v>750</v>
      </c>
      <c r="G50" s="207">
        <f>DELEG!H14</f>
        <v>0</v>
      </c>
      <c r="H50" s="181">
        <f>DELEG!I14</f>
        <v>0</v>
      </c>
      <c r="I50" s="172">
        <f>DELEG!J14</f>
        <v>11</v>
      </c>
      <c r="J50" s="171">
        <f>DELEG!K14</f>
        <v>165</v>
      </c>
      <c r="K50" s="181">
        <f>DELEG!L14</f>
        <v>915</v>
      </c>
      <c r="L50" s="143">
        <v>187</v>
      </c>
    </row>
    <row r="51" spans="1:12" ht="25.2" customHeight="1">
      <c r="A51" s="179" t="str">
        <f>DELEG!B15</f>
        <v>MARIA GUADALUPE ZEPEDA CORONA</v>
      </c>
      <c r="B51" s="73" t="str">
        <f>DELEG!C15</f>
        <v>DELEGACION MPAL.</v>
      </c>
      <c r="C51" s="170" t="str">
        <f>DELEG!D15</f>
        <v>BARRENDERO EL VOLANTIN</v>
      </c>
      <c r="D51" s="221">
        <f>DELEG!E15</f>
        <v>15</v>
      </c>
      <c r="E51" s="171">
        <f>DELEG!F15</f>
        <v>50</v>
      </c>
      <c r="F51" s="171">
        <f>DELEG!G15</f>
        <v>750</v>
      </c>
      <c r="G51" s="207">
        <f>DELEG!H15</f>
        <v>0</v>
      </c>
      <c r="H51" s="181">
        <f>DELEG!I15</f>
        <v>0</v>
      </c>
      <c r="I51" s="172">
        <f>DELEG!J15</f>
        <v>11</v>
      </c>
      <c r="J51" s="171">
        <f>DELEG!K15</f>
        <v>165</v>
      </c>
      <c r="K51" s="181">
        <f>DELEG!L15</f>
        <v>915</v>
      </c>
      <c r="L51" s="143">
        <v>187</v>
      </c>
    </row>
    <row r="52" spans="1:12" ht="25.2" customHeight="1">
      <c r="A52" s="179" t="str">
        <f>DELEG!B16</f>
        <v>FRANCISCO JAVIER Cárdenas TEJEDA</v>
      </c>
      <c r="B52" s="73" t="str">
        <f>DELEG!C16</f>
        <v>DELEGACION MPAL.</v>
      </c>
      <c r="C52" s="170" t="str">
        <f>DELEG!D16</f>
        <v>BARRENDERO MISMALOYA</v>
      </c>
      <c r="D52" s="221">
        <f>DELEG!E16</f>
        <v>15</v>
      </c>
      <c r="E52" s="171">
        <f>DELEG!F16</f>
        <v>50</v>
      </c>
      <c r="F52" s="171">
        <f>DELEG!G16</f>
        <v>750</v>
      </c>
      <c r="G52" s="207">
        <f>DELEG!H16</f>
        <v>0</v>
      </c>
      <c r="H52" s="181">
        <f>DELEG!I16</f>
        <v>0</v>
      </c>
      <c r="I52" s="172">
        <f>DELEG!J16</f>
        <v>11</v>
      </c>
      <c r="J52" s="171">
        <f>DELEG!K16</f>
        <v>165</v>
      </c>
      <c r="K52" s="181">
        <f>DELEG!L16</f>
        <v>915</v>
      </c>
      <c r="L52" s="143">
        <v>187</v>
      </c>
    </row>
    <row r="53" spans="1:12" ht="25.2" customHeight="1">
      <c r="A53" s="179" t="str">
        <f>DELEG!B17</f>
        <v>IGNACIO MARTINEZ ACUÑA</v>
      </c>
      <c r="B53" s="73" t="str">
        <f>DELEG!C17</f>
        <v>DELEGACION MPAL.</v>
      </c>
      <c r="C53" s="170" t="str">
        <f>DELEG!D17</f>
        <v>BARRENDERO EL REFUGIO</v>
      </c>
      <c r="D53" s="221">
        <f>DELEG!E17</f>
        <v>15</v>
      </c>
      <c r="E53" s="171">
        <f>DELEG!F17</f>
        <v>50</v>
      </c>
      <c r="F53" s="171">
        <f>DELEG!G17</f>
        <v>750</v>
      </c>
      <c r="G53" s="207">
        <f>DELEG!H17</f>
        <v>0</v>
      </c>
      <c r="H53" s="181">
        <f>DELEG!I17</f>
        <v>0</v>
      </c>
      <c r="I53" s="172">
        <f>DELEG!J17</f>
        <v>11</v>
      </c>
      <c r="J53" s="171">
        <f>DELEG!K17</f>
        <v>165</v>
      </c>
      <c r="K53" s="181">
        <f>DELEG!L17</f>
        <v>915</v>
      </c>
      <c r="L53" s="143">
        <v>187</v>
      </c>
    </row>
    <row r="54" spans="1:12" ht="25.2" customHeight="1">
      <c r="A54" s="179" t="str">
        <f>DELEG!B18</f>
        <v>MAYRA ELIZABETH SUAREZ ZAMBRANO</v>
      </c>
      <c r="B54" s="73" t="str">
        <f>DELEG!C18</f>
        <v>DELEGACION MPAL.</v>
      </c>
      <c r="C54" s="170" t="str">
        <f>DELEG!D18</f>
        <v>JARDINERA DE LA ROSA AMARILLA</v>
      </c>
      <c r="D54" s="221">
        <f>DELEG!E18</f>
        <v>15</v>
      </c>
      <c r="E54" s="171">
        <f>DELEG!F18</f>
        <v>50</v>
      </c>
      <c r="F54" s="171">
        <f>DELEG!G18</f>
        <v>750</v>
      </c>
      <c r="G54" s="207">
        <f>DELEG!H18</f>
        <v>0</v>
      </c>
      <c r="H54" s="181">
        <f>DELEG!I18</f>
        <v>0</v>
      </c>
      <c r="I54" s="172">
        <f>DELEG!J18</f>
        <v>11</v>
      </c>
      <c r="J54" s="171">
        <f>DELEG!K18</f>
        <v>165</v>
      </c>
      <c r="K54" s="181">
        <f>DELEG!L18</f>
        <v>915</v>
      </c>
      <c r="L54" s="143">
        <v>187</v>
      </c>
    </row>
    <row r="55" spans="1:12" ht="25.2" customHeight="1">
      <c r="A55" s="179" t="str">
        <f>'RECAUD DELEG'!B8</f>
        <v>JAVIER ALBERTO BARRAGAN PANTOJA</v>
      </c>
      <c r="B55" s="180" t="str">
        <f>'RECAUD DELEG'!C8</f>
        <v>AGENCIAS MPALES.</v>
      </c>
      <c r="C55" s="180" t="str">
        <f>'RECAUD DELEG'!D8</f>
        <v>RECAUD. DE MISMALOYA</v>
      </c>
      <c r="D55" s="208">
        <f>'RECAUD DELEG'!E8</f>
        <v>15</v>
      </c>
      <c r="E55" s="181">
        <f>'RECAUD DELEG'!F8</f>
        <v>78</v>
      </c>
      <c r="F55" s="181">
        <f>'RECAUD DELEG'!G8</f>
        <v>1170</v>
      </c>
      <c r="G55" s="207">
        <f>'RECAUD DELEG'!H8</f>
        <v>0</v>
      </c>
      <c r="H55" s="181">
        <f>'RECAUD DELEG'!I8</f>
        <v>0</v>
      </c>
      <c r="I55" s="213">
        <f>'RECAUD DELEG'!J8</f>
        <v>10</v>
      </c>
      <c r="J55" s="181">
        <f>'RECAUD DELEG'!K8</f>
        <v>150</v>
      </c>
      <c r="K55" s="181">
        <f>'RECAUD DELEG'!L8</f>
        <v>1320</v>
      </c>
      <c r="L55" s="143">
        <v>292</v>
      </c>
    </row>
    <row r="56" spans="1:12" ht="25.2" customHeight="1">
      <c r="A56" s="179" t="str">
        <f>'RECAUD DELEG'!B9</f>
        <v>ISIDRO ACUÑA VARGAS</v>
      </c>
      <c r="B56" s="180" t="str">
        <f>'RECAUD DELEG'!C9</f>
        <v>AGENCIAS MPALES.</v>
      </c>
      <c r="C56" s="180" t="str">
        <f>'RECAUD DELEG'!D9</f>
        <v>RECAUD. EL REFUGIO</v>
      </c>
      <c r="D56" s="208">
        <f>'RECAUD DELEG'!E9</f>
        <v>15</v>
      </c>
      <c r="E56" s="181">
        <f>'RECAUD DELEG'!F9</f>
        <v>148</v>
      </c>
      <c r="F56" s="181">
        <f>'RECAUD DELEG'!G9</f>
        <v>2220</v>
      </c>
      <c r="G56" s="207">
        <f>'RECAUD DELEG'!H9</f>
        <v>0</v>
      </c>
      <c r="H56" s="181">
        <f>'RECAUD DELEG'!I9</f>
        <v>0</v>
      </c>
      <c r="I56" s="213">
        <f>'RECAUD DELEG'!J9</f>
        <v>3</v>
      </c>
      <c r="J56" s="181">
        <f>'RECAUD DELEG'!K9</f>
        <v>45</v>
      </c>
      <c r="K56" s="181">
        <f>'RECAUD DELEG'!L9</f>
        <v>2265</v>
      </c>
      <c r="L56" s="143">
        <f>F56*0.25</f>
        <v>555</v>
      </c>
    </row>
    <row r="57" spans="1:12" ht="25.2" customHeight="1">
      <c r="A57" s="179" t="str">
        <f>'RECAUD DELEG'!B10</f>
        <v>ANA PATRICIA CISNEROS GARCIA</v>
      </c>
      <c r="B57" s="180" t="str">
        <f>'RECAUD DELEG'!C10</f>
        <v>AGENCIAS MPALES.</v>
      </c>
      <c r="C57" s="180" t="str">
        <f>'RECAUD DELEG'!D10</f>
        <v>RECAUD. EJIDO MODELO</v>
      </c>
      <c r="D57" s="208">
        <f>'RECAUD DELEG'!E10</f>
        <v>15</v>
      </c>
      <c r="E57" s="181">
        <f>'RECAUD DELEG'!F10</f>
        <v>188</v>
      </c>
      <c r="F57" s="181">
        <f>'RECAUD DELEG'!G10</f>
        <v>2820</v>
      </c>
      <c r="G57" s="207">
        <f>'RECAUD DELEG'!H10</f>
        <v>4</v>
      </c>
      <c r="H57" s="181">
        <f>'RECAUD DELEG'!I10</f>
        <v>60</v>
      </c>
      <c r="I57" s="213">
        <f>'RECAUD DELEG'!J10</f>
        <v>0</v>
      </c>
      <c r="J57" s="181">
        <f>'RECAUD DELEG'!K10</f>
        <v>0</v>
      </c>
      <c r="K57" s="181">
        <f>'RECAUD DELEG'!L10</f>
        <v>2760</v>
      </c>
      <c r="L57" s="143">
        <f>F57*0.25</f>
        <v>705</v>
      </c>
    </row>
    <row r="58" spans="1:12" ht="25.2" customHeight="1">
      <c r="A58" s="179" t="str">
        <f>'RECAUD DELEG'!B11</f>
        <v>JOSE DE JESUS NUÑEZ GARCIA</v>
      </c>
      <c r="B58" s="180" t="str">
        <f>'RECAUD DELEG'!C11</f>
        <v>AGENCIAS MPALES.</v>
      </c>
      <c r="C58" s="180" t="str">
        <f>'RECAUD DELEG'!D11</f>
        <v>RECAUD. COL. MADERO</v>
      </c>
      <c r="D58" s="208">
        <f>'RECAUD DELEG'!E11</f>
        <v>15</v>
      </c>
      <c r="E58" s="181">
        <f>'RECAUD DELEG'!F11</f>
        <v>148</v>
      </c>
      <c r="F58" s="181">
        <f>'RECAUD DELEG'!G11</f>
        <v>2220</v>
      </c>
      <c r="G58" s="207">
        <f>'RECAUD DELEG'!H11</f>
        <v>0</v>
      </c>
      <c r="H58" s="181">
        <f>'RECAUD DELEG'!I11</f>
        <v>0</v>
      </c>
      <c r="I58" s="213">
        <f>'RECAUD DELEG'!J11</f>
        <v>3</v>
      </c>
      <c r="J58" s="181">
        <f>'RECAUD DELEG'!K11</f>
        <v>45</v>
      </c>
      <c r="K58" s="181">
        <f>'RECAUD DELEG'!L11</f>
        <v>2265</v>
      </c>
      <c r="L58" s="143">
        <f>F58*0.25</f>
        <v>555</v>
      </c>
    </row>
    <row r="59" spans="1:12" ht="25.2" customHeight="1">
      <c r="A59" s="179" t="str">
        <f>'RECAUD DELEG'!B12</f>
        <v>JUAN MANUEL PICHARDO CORONA</v>
      </c>
      <c r="B59" s="180" t="str">
        <f>'RECAUD DELEG'!C12</f>
        <v>AGENCIAS MPALES.</v>
      </c>
      <c r="C59" s="180" t="str">
        <f>'RECAUD DELEG'!D12</f>
        <v>AUX FONTANERIA EL ZAPOTE</v>
      </c>
      <c r="D59" s="208">
        <f>'RECAUD DELEG'!E12</f>
        <v>15</v>
      </c>
      <c r="E59" s="181">
        <f>'RECAUD DELEG'!F12</f>
        <v>57</v>
      </c>
      <c r="F59" s="181">
        <f>'RECAUD DELEG'!G12</f>
        <v>855</v>
      </c>
      <c r="G59" s="207">
        <f>'RECAUD DELEG'!H12</f>
        <v>0</v>
      </c>
      <c r="H59" s="181">
        <f>'RECAUD DELEG'!I12</f>
        <v>0</v>
      </c>
      <c r="I59" s="213">
        <f>'RECAUD DELEG'!J12</f>
        <v>10</v>
      </c>
      <c r="J59" s="181">
        <f>'RECAUD DELEG'!K12</f>
        <v>150</v>
      </c>
      <c r="K59" s="181">
        <f>'RECAUD DELEG'!L12</f>
        <v>1005</v>
      </c>
      <c r="L59" s="143"/>
    </row>
    <row r="60" spans="1:12" ht="25.2" customHeight="1">
      <c r="A60" s="179" t="str">
        <f>'RECAUD DELEG'!B13</f>
        <v>GILDARDO ELIZONDO SUAREZ</v>
      </c>
      <c r="B60" s="180" t="str">
        <f>'RECAUD DELEG'!C13</f>
        <v>AGENCIAS MPALES.</v>
      </c>
      <c r="C60" s="180" t="str">
        <f>'RECAUD DELEG'!D13</f>
        <v>RECAUD. ROSA AMARILLA</v>
      </c>
      <c r="D60" s="208">
        <f>'RECAUD DELEG'!E13</f>
        <v>15</v>
      </c>
      <c r="E60" s="181">
        <f>'RECAUD DELEG'!F13</f>
        <v>148</v>
      </c>
      <c r="F60" s="181">
        <f>'RECAUD DELEG'!G13</f>
        <v>2220</v>
      </c>
      <c r="G60" s="207">
        <f>'RECAUD DELEG'!H13</f>
        <v>0</v>
      </c>
      <c r="H60" s="181">
        <f>'RECAUD DELEG'!I13</f>
        <v>0</v>
      </c>
      <c r="I60" s="213">
        <f>'RECAUD DELEG'!J13</f>
        <v>3</v>
      </c>
      <c r="J60" s="181">
        <f>'RECAUD DELEG'!K13</f>
        <v>45</v>
      </c>
      <c r="K60" s="181">
        <f>'RECAUD DELEG'!L13</f>
        <v>2265</v>
      </c>
      <c r="L60" s="143">
        <f>F60*0.25</f>
        <v>555</v>
      </c>
    </row>
    <row r="61" spans="1:12" ht="25.2" customHeight="1">
      <c r="A61" s="179" t="str">
        <f>'RECAUD DELEG'!B14</f>
        <v>RENE FARIAS MACIAS</v>
      </c>
      <c r="B61" s="180" t="str">
        <f>'RECAUD DELEG'!C14</f>
        <v>AGENCIAS MPALES.</v>
      </c>
      <c r="C61" s="180" t="str">
        <f>'RECAUD DELEG'!D14</f>
        <v>AUX. FONTAN. MISMALOYA</v>
      </c>
      <c r="D61" s="208">
        <f>'RECAUD DELEG'!E14</f>
        <v>15</v>
      </c>
      <c r="E61" s="181">
        <f>'RECAUD DELEG'!F14</f>
        <v>112</v>
      </c>
      <c r="F61" s="181">
        <f>'RECAUD DELEG'!G14</f>
        <v>1680</v>
      </c>
      <c r="G61" s="207">
        <f>'RECAUD DELEG'!H14</f>
        <v>0</v>
      </c>
      <c r="H61" s="181">
        <f>'RECAUD DELEG'!I14</f>
        <v>0</v>
      </c>
      <c r="I61" s="213">
        <f>'RECAUD DELEG'!J14</f>
        <v>7</v>
      </c>
      <c r="J61" s="181">
        <f>'RECAUD DELEG'!K14</f>
        <v>105</v>
      </c>
      <c r="K61" s="181">
        <f>'RECAUD DELEG'!L14</f>
        <v>1785</v>
      </c>
      <c r="L61" s="143">
        <f>F61*0.25</f>
        <v>420</v>
      </c>
    </row>
    <row r="62" spans="1:12" ht="25.2" customHeight="1">
      <c r="A62" s="179" t="str">
        <f>'HAC MPAL'!B7</f>
        <v>BEATRIZ TAPIA VALDIVIA</v>
      </c>
      <c r="B62" s="180" t="str">
        <f>'HAC MPAL'!C7</f>
        <v>HACIENDA MPAL.</v>
      </c>
      <c r="C62" s="180" t="str">
        <f>'HAC MPAL'!D7</f>
        <v>ENCARGADA DE HDA.</v>
      </c>
      <c r="D62" s="208">
        <f>'HAC MPAL'!E7</f>
        <v>15</v>
      </c>
      <c r="E62" s="181">
        <f>'HAC MPAL'!F7</f>
        <v>862</v>
      </c>
      <c r="F62" s="181">
        <f>'HAC MPAL'!G7</f>
        <v>12930</v>
      </c>
      <c r="G62" s="207">
        <f>'HAC MPAL'!H7</f>
        <v>153</v>
      </c>
      <c r="H62" s="181">
        <f>'HAC MPAL'!I7</f>
        <v>2295</v>
      </c>
      <c r="I62" s="213">
        <f>'HAC MPAL'!J7</f>
        <v>0</v>
      </c>
      <c r="J62" s="181">
        <f>'HAC MPAL'!K7</f>
        <v>0</v>
      </c>
      <c r="K62" s="181">
        <f>'HAC MPAL'!L7</f>
        <v>10635</v>
      </c>
      <c r="L62" s="143">
        <v>3232</v>
      </c>
    </row>
    <row r="63" spans="1:12" ht="25.2" customHeight="1">
      <c r="A63" s="179" t="str">
        <f>'HAC MPAL'!B8</f>
        <v>RAMON PONCE PALOMINO</v>
      </c>
      <c r="B63" s="180" t="str">
        <f>'HAC MPAL'!C8</f>
        <v>HACIENDA MPAL.</v>
      </c>
      <c r="C63" s="180" t="str">
        <f>'HAC MPAL'!D8</f>
        <v>AUXILIAR TECNICO</v>
      </c>
      <c r="D63" s="208">
        <f>'HAC MPAL'!E8</f>
        <v>15</v>
      </c>
      <c r="E63" s="181">
        <f>'HAC MPAL'!F8</f>
        <v>694</v>
      </c>
      <c r="F63" s="181">
        <f>'HAC MPAL'!G8</f>
        <v>10410</v>
      </c>
      <c r="G63" s="207">
        <f>'HAC MPAL'!H8</f>
        <v>114</v>
      </c>
      <c r="H63" s="181">
        <f>'HAC MPAL'!I8</f>
        <v>1710</v>
      </c>
      <c r="I63" s="213">
        <f>'HAC MPAL'!J8</f>
        <v>0</v>
      </c>
      <c r="J63" s="181">
        <f>'HAC MPAL'!K8</f>
        <v>0</v>
      </c>
      <c r="K63" s="181">
        <f>'HAC MPAL'!L8</f>
        <v>8700</v>
      </c>
      <c r="L63" s="143">
        <v>2602</v>
      </c>
    </row>
    <row r="64" spans="1:12" ht="25.2" customHeight="1">
      <c r="A64" s="179" t="str">
        <f>'HAC MPAL'!B9</f>
        <v>SUSANA DEL TORO GOMEZ</v>
      </c>
      <c r="B64" s="180" t="str">
        <f>'HAC MPAL'!C9</f>
        <v>HACIENDA MPAL.</v>
      </c>
      <c r="C64" s="180" t="str">
        <f>'HAC MPAL'!D9</f>
        <v>JEFE DE INGRESOS</v>
      </c>
      <c r="D64" s="208">
        <f>'HAC MPAL'!E9</f>
        <v>15</v>
      </c>
      <c r="E64" s="181">
        <f>'HAC MPAL'!F9</f>
        <v>316</v>
      </c>
      <c r="F64" s="181">
        <f>'HAC MPAL'!G9</f>
        <v>4740</v>
      </c>
      <c r="G64" s="207">
        <f>'HAC MPAL'!H9</f>
        <v>32</v>
      </c>
      <c r="H64" s="181">
        <f>'HAC MPAL'!I9</f>
        <v>480</v>
      </c>
      <c r="I64" s="213">
        <f>'HAC MPAL'!J9</f>
        <v>0</v>
      </c>
      <c r="J64" s="181">
        <f>'HAC MPAL'!K9</f>
        <v>0</v>
      </c>
      <c r="K64" s="181">
        <f>'HAC MPAL'!L9</f>
        <v>4260</v>
      </c>
      <c r="L64" s="143">
        <f>F64*0.25</f>
        <v>1185</v>
      </c>
    </row>
    <row r="65" spans="1:12" ht="25.2" customHeight="1">
      <c r="A65" s="179" t="str">
        <f>'HAC MPAL'!B10</f>
        <v>JUAN CARLOS AMEZCUA AMEZCUA</v>
      </c>
      <c r="B65" s="180" t="str">
        <f>'HAC MPAL'!C10</f>
        <v>HACIENDA MPAL.</v>
      </c>
      <c r="C65" s="180" t="str">
        <f>'HAC MPAL'!D10</f>
        <v>RECAUDADOR</v>
      </c>
      <c r="D65" s="208">
        <f>'HAC MPAL'!E10</f>
        <v>15</v>
      </c>
      <c r="E65" s="181">
        <f>'HAC MPAL'!F10</f>
        <v>226</v>
      </c>
      <c r="F65" s="181">
        <f>'HAC MPAL'!G10</f>
        <v>3390</v>
      </c>
      <c r="G65" s="207">
        <f>'HAC MPAL'!H10</f>
        <v>9</v>
      </c>
      <c r="H65" s="181">
        <f>'HAC MPAL'!I10</f>
        <v>135</v>
      </c>
      <c r="I65" s="213">
        <f>'HAC MPAL'!J10</f>
        <v>0</v>
      </c>
      <c r="J65" s="181">
        <f>'HAC MPAL'!K10</f>
        <v>0</v>
      </c>
      <c r="K65" s="181">
        <f>'HAC MPAL'!L10</f>
        <v>3255</v>
      </c>
      <c r="L65" s="143">
        <v>847</v>
      </c>
    </row>
    <row r="66" spans="1:12" ht="25.2" customHeight="1">
      <c r="A66" s="179" t="str">
        <f>'HAC MPAL'!B11</f>
        <v>ADRIANA MARIA FLORES MORENO</v>
      </c>
      <c r="B66" s="180" t="str">
        <f>'HAC MPAL'!C11</f>
        <v>HACIENDA MPAL.</v>
      </c>
      <c r="C66" s="180" t="str">
        <f>'HAC MPAL'!D11</f>
        <v>JEFE DE EGRESOS</v>
      </c>
      <c r="D66" s="208">
        <f>'HAC MPAL'!E11</f>
        <v>15</v>
      </c>
      <c r="E66" s="181">
        <f>'HAC MPAL'!F11</f>
        <v>380</v>
      </c>
      <c r="F66" s="181">
        <f>'HAC MPAL'!G11</f>
        <v>5700</v>
      </c>
      <c r="G66" s="207">
        <f>'HAC MPAL'!H11</f>
        <v>45</v>
      </c>
      <c r="H66" s="181">
        <f>'HAC MPAL'!I11</f>
        <v>675</v>
      </c>
      <c r="I66" s="213">
        <f>'HAC MPAL'!J11</f>
        <v>0</v>
      </c>
      <c r="J66" s="181">
        <f>'HAC MPAL'!K11</f>
        <v>0</v>
      </c>
      <c r="K66" s="181">
        <f>'HAC MPAL'!L11</f>
        <v>5025</v>
      </c>
      <c r="L66" s="143">
        <f>F66*0.25</f>
        <v>1425</v>
      </c>
    </row>
    <row r="67" spans="1:12" ht="25.2" customHeight="1">
      <c r="A67" s="179" t="str">
        <f>'HAC MPAL'!B12</f>
        <v>RAFAEL TORRES MUNGUIA</v>
      </c>
      <c r="B67" s="180" t="str">
        <f>'HAC MPAL'!C12</f>
        <v>HACIENDA MPAL.</v>
      </c>
      <c r="C67" s="180" t="str">
        <f>'HAC MPAL'!D12</f>
        <v>INSPECTOR</v>
      </c>
      <c r="D67" s="208">
        <f>'HAC MPAL'!E12</f>
        <v>15</v>
      </c>
      <c r="E67" s="181">
        <f>'HAC MPAL'!F12</f>
        <v>144</v>
      </c>
      <c r="F67" s="181">
        <f>'HAC MPAL'!G12</f>
        <v>2160</v>
      </c>
      <c r="G67" s="207">
        <f>'HAC MPAL'!H12</f>
        <v>0</v>
      </c>
      <c r="H67" s="181">
        <f>'HAC MPAL'!I12</f>
        <v>0</v>
      </c>
      <c r="I67" s="213">
        <f>'HAC MPAL'!J12</f>
        <v>4</v>
      </c>
      <c r="J67" s="181">
        <f>'HAC MPAL'!K12</f>
        <v>60</v>
      </c>
      <c r="K67" s="181">
        <f>'HAC MPAL'!L12</f>
        <v>2220</v>
      </c>
      <c r="L67" s="143">
        <f>F67*0.25</f>
        <v>540</v>
      </c>
    </row>
    <row r="68" spans="1:12" ht="25.2" customHeight="1">
      <c r="A68" s="179" t="str">
        <f>'HAC MPAL'!B13</f>
        <v>MANUEL NEGRETE A LA TORRE</v>
      </c>
      <c r="B68" s="180" t="str">
        <f>'HAC MPAL'!C13</f>
        <v>HACIENDA MPAL.</v>
      </c>
      <c r="C68" s="180" t="str">
        <f>'HAC MPAL'!D13</f>
        <v>INSPECTOR</v>
      </c>
      <c r="D68" s="208">
        <f>'HAC MPAL'!E13</f>
        <v>15</v>
      </c>
      <c r="E68" s="181">
        <f>'HAC MPAL'!F13</f>
        <v>144</v>
      </c>
      <c r="F68" s="181">
        <f>'HAC MPAL'!G13</f>
        <v>2160</v>
      </c>
      <c r="G68" s="207">
        <f>'HAC MPAL'!H13</f>
        <v>0</v>
      </c>
      <c r="H68" s="181">
        <f>'HAC MPAL'!I13</f>
        <v>0</v>
      </c>
      <c r="I68" s="213">
        <f>'HAC MPAL'!J13</f>
        <v>4</v>
      </c>
      <c r="J68" s="181">
        <f>'HAC MPAL'!K13</f>
        <v>60</v>
      </c>
      <c r="K68" s="181">
        <f>'HAC MPAL'!L13</f>
        <v>2220</v>
      </c>
      <c r="L68" s="143">
        <f>F68*0.25</f>
        <v>540</v>
      </c>
    </row>
    <row r="69" spans="1:12" ht="25.2" customHeight="1">
      <c r="A69" s="179" t="str">
        <f>'CATASTRO,AGUA POT'!B7</f>
        <v>NORMA CASTELLANOS BEJAR</v>
      </c>
      <c r="B69" s="180" t="str">
        <f>'CATASTRO,AGUA POT'!C7</f>
        <v>IMP. PREDIAL Y CATASTRO</v>
      </c>
      <c r="C69" s="180" t="str">
        <f>'CATASTRO,AGUA POT'!D7</f>
        <v>DIRECTOR DEPTO.</v>
      </c>
      <c r="D69" s="208">
        <f>'CATASTRO,AGUA POT'!E7</f>
        <v>15</v>
      </c>
      <c r="E69" s="181">
        <f>'CATASTRO,AGUA POT'!F7</f>
        <v>389</v>
      </c>
      <c r="F69" s="181">
        <f>'CATASTRO,AGUA POT'!G7</f>
        <v>5835</v>
      </c>
      <c r="G69" s="207">
        <f>'CATASTRO,AGUA POT'!H7</f>
        <v>47</v>
      </c>
      <c r="H69" s="181">
        <f>'CATASTRO,AGUA POT'!I7</f>
        <v>705</v>
      </c>
      <c r="I69" s="213">
        <f>'CATASTRO,AGUA POT'!J7</f>
        <v>0</v>
      </c>
      <c r="J69" s="181">
        <f>'CATASTRO,AGUA POT'!K7</f>
        <v>0</v>
      </c>
      <c r="K69" s="181">
        <f>'CATASTRO,AGUA POT'!L7</f>
        <v>5130</v>
      </c>
      <c r="L69" s="143">
        <v>1458</v>
      </c>
    </row>
    <row r="70" spans="1:12" ht="25.2" customHeight="1">
      <c r="A70" s="179" t="str">
        <f>'CATASTRO,AGUA POT'!B8</f>
        <v>VICTOR IGNACIO RAMIREZ RAMIREZ</v>
      </c>
      <c r="B70" s="180" t="str">
        <f>'CATASTRO,AGUA POT'!C8</f>
        <v>IMP. PREDIAL Y CATASTRO</v>
      </c>
      <c r="C70" s="180" t="str">
        <f>'CATASTRO,AGUA POT'!D8</f>
        <v>RECAUDADOR</v>
      </c>
      <c r="D70" s="208">
        <f>'CATASTRO,AGUA POT'!E8</f>
        <v>15</v>
      </c>
      <c r="E70" s="181">
        <f>'CATASTRO,AGUA POT'!F8</f>
        <v>240</v>
      </c>
      <c r="F70" s="181">
        <f>'CATASTRO,AGUA POT'!G8</f>
        <v>3600</v>
      </c>
      <c r="G70" s="207">
        <f>'CATASTRO,AGUA POT'!H8</f>
        <v>12</v>
      </c>
      <c r="H70" s="181">
        <f>'CATASTRO,AGUA POT'!I8</f>
        <v>180</v>
      </c>
      <c r="I70" s="213">
        <f>'CATASTRO,AGUA POT'!J8</f>
        <v>0</v>
      </c>
      <c r="J70" s="181">
        <f>'CATASTRO,AGUA POT'!K8</f>
        <v>0</v>
      </c>
      <c r="K70" s="181">
        <f>'CATASTRO,AGUA POT'!L8</f>
        <v>3420</v>
      </c>
      <c r="L70" s="143">
        <f>F70*0.25</f>
        <v>900</v>
      </c>
    </row>
    <row r="71" spans="1:12" ht="25.2" customHeight="1">
      <c r="A71" s="179" t="str">
        <f>'CATASTRO,AGUA POT'!B9</f>
        <v>PATRICIA BUENROSTRO MANZO</v>
      </c>
      <c r="B71" s="180" t="str">
        <f>'CATASTRO,AGUA POT'!C9</f>
        <v>IMP. PREDIAL Y CATASTRO</v>
      </c>
      <c r="C71" s="180" t="str">
        <f>'CATASTRO,AGUA POT'!D9</f>
        <v>SECRETARIA</v>
      </c>
      <c r="D71" s="208">
        <f>'CATASTRO,AGUA POT'!E9</f>
        <v>15</v>
      </c>
      <c r="E71" s="181">
        <f>'CATASTRO,AGUA POT'!F9</f>
        <v>188</v>
      </c>
      <c r="F71" s="181">
        <f>'CATASTRO,AGUA POT'!G9</f>
        <v>2820</v>
      </c>
      <c r="G71" s="207">
        <f>'CATASTRO,AGUA POT'!H9</f>
        <v>4</v>
      </c>
      <c r="H71" s="181">
        <f>'CATASTRO,AGUA POT'!I9</f>
        <v>60</v>
      </c>
      <c r="I71" s="213">
        <f>'CATASTRO,AGUA POT'!J9</f>
        <v>0</v>
      </c>
      <c r="J71" s="181">
        <f>'CATASTRO,AGUA POT'!K9</f>
        <v>0</v>
      </c>
      <c r="K71" s="181">
        <f>'CATASTRO,AGUA POT'!L9</f>
        <v>2760</v>
      </c>
      <c r="L71" s="143">
        <f>F71*0.25</f>
        <v>705</v>
      </c>
    </row>
    <row r="72" spans="1:12" ht="25.2" customHeight="1">
      <c r="A72" s="179" t="str">
        <f>'CATASTRO,AGUA POT'!B10</f>
        <v>JUAN CARLOS NUÑEZ SOTELO</v>
      </c>
      <c r="B72" s="180" t="str">
        <f>'CATASTRO,AGUA POT'!C10</f>
        <v>AGUA POTABLE</v>
      </c>
      <c r="C72" s="180" t="str">
        <f>'CATASTRO,AGUA POT'!D10</f>
        <v>DIRECTOR DEPTO.</v>
      </c>
      <c r="D72" s="208">
        <f>'CATASTRO,AGUA POT'!E10</f>
        <v>15</v>
      </c>
      <c r="E72" s="181">
        <f>'CATASTRO,AGUA POT'!F10</f>
        <v>422</v>
      </c>
      <c r="F72" s="181">
        <f>'CATASTRO,AGUA POT'!G10</f>
        <v>6330</v>
      </c>
      <c r="G72" s="207">
        <f>'CATASTRO,AGUA POT'!H10</f>
        <v>54</v>
      </c>
      <c r="H72" s="181">
        <f>'CATASTRO,AGUA POT'!I10</f>
        <v>810</v>
      </c>
      <c r="I72" s="213">
        <f>'CATASTRO,AGUA POT'!J10</f>
        <v>0</v>
      </c>
      <c r="J72" s="181">
        <f>'CATASTRO,AGUA POT'!K10</f>
        <v>0</v>
      </c>
      <c r="K72" s="181">
        <f>'CATASTRO,AGUA POT'!L10</f>
        <v>5520</v>
      </c>
      <c r="L72" s="143">
        <v>1582</v>
      </c>
    </row>
    <row r="73" spans="1:12" ht="25.2" customHeight="1">
      <c r="A73" s="179" t="str">
        <f>'CATASTRO,AGUA POT'!B11</f>
        <v>ALMA PEREGRINA ARCOS RUIZ</v>
      </c>
      <c r="B73" s="180" t="str">
        <f>'CATASTRO,AGUA POT'!C11</f>
        <v>AGUA POTABLE</v>
      </c>
      <c r="C73" s="180" t="str">
        <f>'CATASTRO,AGUA POT'!D11</f>
        <v>SECRETARIA</v>
      </c>
      <c r="D73" s="208">
        <f>'CATASTRO,AGUA POT'!E11</f>
        <v>14</v>
      </c>
      <c r="E73" s="181">
        <f>'CATASTRO,AGUA POT'!F11</f>
        <v>188</v>
      </c>
      <c r="F73" s="181">
        <f>'CATASTRO,AGUA POT'!G11</f>
        <v>2632</v>
      </c>
      <c r="G73" s="207">
        <f>'CATASTRO,AGUA POT'!H11</f>
        <v>4</v>
      </c>
      <c r="H73" s="181">
        <f>'CATASTRO,AGUA POT'!I11</f>
        <v>56</v>
      </c>
      <c r="I73" s="213">
        <f>'CATASTRO,AGUA POT'!J11</f>
        <v>0</v>
      </c>
      <c r="J73" s="181">
        <f>'CATASTRO,AGUA POT'!K11</f>
        <v>0</v>
      </c>
      <c r="K73" s="181">
        <f>'CATASTRO,AGUA POT'!L11</f>
        <v>2576</v>
      </c>
      <c r="L73" s="143">
        <f>F73*0.25</f>
        <v>658</v>
      </c>
    </row>
    <row r="74" spans="1:12" ht="25.2" customHeight="1">
      <c r="A74" s="179" t="str">
        <f>'CATASTRO,AGUA POT'!B12</f>
        <v>ROSARIO RAMIREZ DIAZ</v>
      </c>
      <c r="B74" s="180" t="str">
        <f>'CATASTRO,AGUA POT'!C12</f>
        <v>AGUA POTABLE</v>
      </c>
      <c r="C74" s="180" t="str">
        <f>'CATASTRO,AGUA POT'!D12</f>
        <v>SECRETARIA</v>
      </c>
      <c r="D74" s="208">
        <f>'CATASTRO,AGUA POT'!E12</f>
        <v>15</v>
      </c>
      <c r="E74" s="181">
        <f>'CATASTRO,AGUA POT'!F12</f>
        <v>188</v>
      </c>
      <c r="F74" s="181">
        <f>'CATASTRO,AGUA POT'!G12</f>
        <v>2820</v>
      </c>
      <c r="G74" s="207">
        <f>'CATASTRO,AGUA POT'!H12</f>
        <v>4</v>
      </c>
      <c r="H74" s="181">
        <f>'CATASTRO,AGUA POT'!I12</f>
        <v>60</v>
      </c>
      <c r="I74" s="213">
        <f>'CATASTRO,AGUA POT'!J12</f>
        <v>0</v>
      </c>
      <c r="J74" s="181">
        <f>'CATASTRO,AGUA POT'!K12</f>
        <v>0</v>
      </c>
      <c r="K74" s="181">
        <f>'CATASTRO,AGUA POT'!L12</f>
        <v>2760</v>
      </c>
      <c r="L74" s="143">
        <f>F74*0.25</f>
        <v>705</v>
      </c>
    </row>
    <row r="75" spans="1:12" ht="25.2" customHeight="1">
      <c r="A75" s="179" t="str">
        <f>'CATASTRO,AGUA POT'!B13</f>
        <v>ANA MARIA MORENO CORONA</v>
      </c>
      <c r="B75" s="180" t="str">
        <f>'CATASTRO,AGUA POT'!C13</f>
        <v>AGUA POTABLE</v>
      </c>
      <c r="C75" s="180" t="str">
        <f>'CATASTRO,AGUA POT'!D13</f>
        <v>INTENDENTE</v>
      </c>
      <c r="D75" s="208">
        <f>'CATASTRO,AGUA POT'!E13</f>
        <v>15</v>
      </c>
      <c r="E75" s="181">
        <f>'CATASTRO,AGUA POT'!F13</f>
        <v>141</v>
      </c>
      <c r="F75" s="181">
        <f>'CATASTRO,AGUA POT'!G13</f>
        <v>2115</v>
      </c>
      <c r="G75" s="207">
        <f>'CATASTRO,AGUA POT'!H13</f>
        <v>0</v>
      </c>
      <c r="H75" s="181">
        <f>'CATASTRO,AGUA POT'!I13</f>
        <v>0</v>
      </c>
      <c r="I75" s="213">
        <f>'CATASTRO,AGUA POT'!J13</f>
        <v>4</v>
      </c>
      <c r="J75" s="181">
        <f>'CATASTRO,AGUA POT'!K13</f>
        <v>60</v>
      </c>
      <c r="K75" s="181">
        <f>'CATASTRO,AGUA POT'!L13</f>
        <v>2175</v>
      </c>
      <c r="L75" s="143">
        <v>528</v>
      </c>
    </row>
    <row r="76" spans="1:12" ht="25.2" customHeight="1">
      <c r="A76" s="179" t="str">
        <f>'OBRAS PUB'!B9</f>
        <v>JUAN MANUEL TORRES ARREOLA</v>
      </c>
      <c r="B76" s="180" t="str">
        <f>'OBRAS PUB'!C9</f>
        <v>OBRAS PUBLICAS</v>
      </c>
      <c r="C76" s="180" t="str">
        <f>'OBRAS PUB'!D9</f>
        <v>DIRECTOR  DEPTO.</v>
      </c>
      <c r="D76" s="208">
        <f>'OBRAS PUB'!E9</f>
        <v>15</v>
      </c>
      <c r="E76" s="181">
        <f>'OBRAS PUB'!F9</f>
        <v>635</v>
      </c>
      <c r="F76" s="181">
        <f>'OBRAS PUB'!G9</f>
        <v>9525</v>
      </c>
      <c r="G76" s="207">
        <f>'OBRAS PUB'!H9</f>
        <v>101</v>
      </c>
      <c r="H76" s="181">
        <f>'OBRAS PUB'!I9</f>
        <v>1515</v>
      </c>
      <c r="I76" s="213">
        <f>'OBRAS PUB'!J9</f>
        <v>0</v>
      </c>
      <c r="J76" s="181">
        <f>'OBRAS PUB'!K9</f>
        <v>0</v>
      </c>
      <c r="K76" s="181">
        <f>'OBRAS PUB'!L9</f>
        <v>8010</v>
      </c>
      <c r="L76" s="143">
        <v>2381</v>
      </c>
    </row>
    <row r="77" spans="1:12" ht="25.2" customHeight="1">
      <c r="A77" s="179" t="str">
        <f>'OBRAS PUB'!B10</f>
        <v>RODOLFO CUEVAS RAMOS</v>
      </c>
      <c r="B77" s="180" t="str">
        <f>'OBRAS PUB'!C10</f>
        <v>OBRAS PUBLICAS</v>
      </c>
      <c r="C77" s="180" t="str">
        <f>'OBRAS PUB'!D10</f>
        <v>AUX. OBRAS PUBLICA</v>
      </c>
      <c r="D77" s="208">
        <f>'OBRAS PUB'!E10</f>
        <v>15</v>
      </c>
      <c r="E77" s="181">
        <f>'OBRAS PUB'!F10</f>
        <v>232</v>
      </c>
      <c r="F77" s="181">
        <f>'OBRAS PUB'!G10</f>
        <v>3480</v>
      </c>
      <c r="G77" s="207">
        <f>'OBRAS PUB'!H10</f>
        <v>10</v>
      </c>
      <c r="H77" s="181">
        <f>'OBRAS PUB'!I10</f>
        <v>150</v>
      </c>
      <c r="I77" s="213">
        <f>'OBRAS PUB'!J10</f>
        <v>0</v>
      </c>
      <c r="J77" s="181">
        <f>'OBRAS PUB'!K10</f>
        <v>0</v>
      </c>
      <c r="K77" s="181">
        <f>'OBRAS PUB'!L10</f>
        <v>3330</v>
      </c>
      <c r="L77" s="143">
        <f>F77*0.25</f>
        <v>870</v>
      </c>
    </row>
    <row r="78" spans="1:12" ht="25.2" customHeight="1">
      <c r="A78" s="179" t="str">
        <f>'OBRAS PUB'!B11</f>
        <v>JESSICA IVONNE YAÑEZ RUIZ</v>
      </c>
      <c r="B78" s="180" t="str">
        <f>'OBRAS PUB'!C11</f>
        <v>OBRAS PUBLICAS</v>
      </c>
      <c r="C78" s="180" t="str">
        <f>'OBRAS PUB'!D11</f>
        <v>SECRETARIA</v>
      </c>
      <c r="D78" s="208">
        <f>'OBRAS PUB'!E11</f>
        <v>15</v>
      </c>
      <c r="E78" s="181">
        <f>'OBRAS PUB'!F11</f>
        <v>226</v>
      </c>
      <c r="F78" s="181">
        <f>'OBRAS PUB'!G11</f>
        <v>3390</v>
      </c>
      <c r="G78" s="207">
        <f>'OBRAS PUB'!H11</f>
        <v>9</v>
      </c>
      <c r="H78" s="181">
        <f>'OBRAS PUB'!I11</f>
        <v>135</v>
      </c>
      <c r="I78" s="213">
        <f>'OBRAS PUB'!J11</f>
        <v>0</v>
      </c>
      <c r="J78" s="181">
        <f>'OBRAS PUB'!K11</f>
        <v>0</v>
      </c>
      <c r="K78" s="181">
        <f>'OBRAS PUB'!L11</f>
        <v>3255</v>
      </c>
      <c r="L78" s="143"/>
    </row>
    <row r="79" spans="1:12" ht="25.2" customHeight="1">
      <c r="A79" s="179" t="str">
        <f>'OBRAS PUB'!B12</f>
        <v>JUAN JOSE ACUÑA ROBLEDO</v>
      </c>
      <c r="B79" s="180" t="str">
        <f>'OBRAS PUB'!C12</f>
        <v>OBRAS PUBLICAS</v>
      </c>
      <c r="C79" s="180" t="str">
        <f>'OBRAS PUB'!D12</f>
        <v>DIRECTOR ATENCION CIUDADANA Y ENCARGADO MODULO MAQ. AYTO.</v>
      </c>
      <c r="D79" s="208">
        <f>'OBRAS PUB'!E12</f>
        <v>15</v>
      </c>
      <c r="E79" s="181">
        <f>'OBRAS PUB'!F12</f>
        <v>396</v>
      </c>
      <c r="F79" s="181">
        <f>'OBRAS PUB'!G12</f>
        <v>5940</v>
      </c>
      <c r="G79" s="207">
        <f>'OBRAS PUB'!H12</f>
        <v>49</v>
      </c>
      <c r="H79" s="181">
        <f>'OBRAS PUB'!I12</f>
        <v>735</v>
      </c>
      <c r="I79" s="213">
        <f>'OBRAS PUB'!J12</f>
        <v>0</v>
      </c>
      <c r="J79" s="181">
        <f>'OBRAS PUB'!K12</f>
        <v>0</v>
      </c>
      <c r="K79" s="181">
        <f>'OBRAS PUB'!L12</f>
        <v>5205</v>
      </c>
      <c r="L79" s="143">
        <f>F79*0.25</f>
        <v>1485</v>
      </c>
    </row>
    <row r="80" spans="1:12" ht="25.2" customHeight="1">
      <c r="A80" s="179" t="str">
        <f>'OBRAS PUB'!B13</f>
        <v>MIGUEL MARAVILLA CERVANTES</v>
      </c>
      <c r="B80" s="180" t="str">
        <f>'OBRAS PUB'!C13</f>
        <v>OBRAS PUBLICAS</v>
      </c>
      <c r="C80" s="180" t="str">
        <f>'OBRAS PUB'!D13</f>
        <v>CHOFER DE MAQ.</v>
      </c>
      <c r="D80" s="208">
        <f>'OBRAS PUB'!E13</f>
        <v>15</v>
      </c>
      <c r="E80" s="181">
        <f>'OBRAS PUB'!F13</f>
        <v>295</v>
      </c>
      <c r="F80" s="181">
        <f>'OBRAS PUB'!G13</f>
        <v>4425</v>
      </c>
      <c r="G80" s="207">
        <f>'OBRAS PUB'!H13</f>
        <v>28</v>
      </c>
      <c r="H80" s="181">
        <f>'OBRAS PUB'!I13</f>
        <v>420</v>
      </c>
      <c r="I80" s="213">
        <f>'OBRAS PUB'!J13</f>
        <v>0</v>
      </c>
      <c r="J80" s="181">
        <f>'OBRAS PUB'!K13</f>
        <v>0</v>
      </c>
      <c r="K80" s="181">
        <f>'OBRAS PUB'!L13</f>
        <v>4005</v>
      </c>
      <c r="L80" s="143">
        <v>1106</v>
      </c>
    </row>
    <row r="81" spans="1:12" ht="25.2" customHeight="1">
      <c r="A81" s="179" t="str">
        <f>'OBRAS PUB'!B14</f>
        <v>J. JESUS SOTELO HERRERA</v>
      </c>
      <c r="B81" s="180" t="str">
        <f>'OBRAS PUB'!C14</f>
        <v>OBRAS PUBLICAS</v>
      </c>
      <c r="C81" s="180" t="str">
        <f>'OBRAS PUB'!D14</f>
        <v>CHOFER DE MAQ.</v>
      </c>
      <c r="D81" s="208">
        <f>'OBRAS PUB'!E14</f>
        <v>15</v>
      </c>
      <c r="E81" s="181">
        <f>'OBRAS PUB'!F14</f>
        <v>295</v>
      </c>
      <c r="F81" s="181">
        <f>'OBRAS PUB'!G14</f>
        <v>4425</v>
      </c>
      <c r="G81" s="207">
        <f>'OBRAS PUB'!H14</f>
        <v>28</v>
      </c>
      <c r="H81" s="181">
        <f>'OBRAS PUB'!I14</f>
        <v>420</v>
      </c>
      <c r="I81" s="213">
        <f>'OBRAS PUB'!J14</f>
        <v>0</v>
      </c>
      <c r="J81" s="181">
        <f>'OBRAS PUB'!K14</f>
        <v>0</v>
      </c>
      <c r="K81" s="181">
        <f>'OBRAS PUB'!L14</f>
        <v>4005</v>
      </c>
      <c r="L81" s="143">
        <v>1106</v>
      </c>
    </row>
    <row r="82" spans="1:12" ht="25.2" customHeight="1">
      <c r="A82" s="179" t="str">
        <f>'OBRAS PUB'!B15</f>
        <v>JUAN RAMON MAGAÑA MARTINEZ</v>
      </c>
      <c r="B82" s="180" t="str">
        <f>'OBRAS PUB'!C15</f>
        <v>OBRAS PUBLICAS</v>
      </c>
      <c r="C82" s="180" t="str">
        <f>'OBRAS PUB'!D15</f>
        <v>CHOFER DE MAQ.</v>
      </c>
      <c r="D82" s="208">
        <f>'OBRAS PUB'!E15</f>
        <v>15</v>
      </c>
      <c r="E82" s="181">
        <f>'OBRAS PUB'!F15</f>
        <v>295</v>
      </c>
      <c r="F82" s="181">
        <f>'OBRAS PUB'!G15</f>
        <v>4425</v>
      </c>
      <c r="G82" s="207">
        <f>'OBRAS PUB'!H15</f>
        <v>28</v>
      </c>
      <c r="H82" s="181">
        <f>'OBRAS PUB'!I15</f>
        <v>420</v>
      </c>
      <c r="I82" s="213">
        <f>'OBRAS PUB'!J15</f>
        <v>0</v>
      </c>
      <c r="J82" s="181">
        <f>'OBRAS PUB'!K15</f>
        <v>0</v>
      </c>
      <c r="K82" s="181">
        <f>'OBRAS PUB'!L15</f>
        <v>4005</v>
      </c>
      <c r="L82" s="143">
        <v>1106</v>
      </c>
    </row>
    <row r="83" spans="1:12" ht="25.2" customHeight="1">
      <c r="A83" s="179" t="str">
        <f>'OBRAS PUB'!B16</f>
        <v>SERGIO DANIEL BARAJAS SOTELO</v>
      </c>
      <c r="B83" s="180" t="str">
        <f>'OBRAS PUB'!C16</f>
        <v>OBRAS PUBLICAS</v>
      </c>
      <c r="C83" s="180" t="str">
        <f>'OBRAS PUB'!D16</f>
        <v>CHOFER DE MAQ.</v>
      </c>
      <c r="D83" s="208">
        <f>'OBRAS PUB'!E16</f>
        <v>15</v>
      </c>
      <c r="E83" s="181">
        <f>'OBRAS PUB'!F16</f>
        <v>295</v>
      </c>
      <c r="F83" s="181">
        <f>'OBRAS PUB'!G16</f>
        <v>4425</v>
      </c>
      <c r="G83" s="207">
        <f>'OBRAS PUB'!H16</f>
        <v>28</v>
      </c>
      <c r="H83" s="181">
        <f>'OBRAS PUB'!I16</f>
        <v>420</v>
      </c>
      <c r="I83" s="213">
        <f>'OBRAS PUB'!J16</f>
        <v>0</v>
      </c>
      <c r="J83" s="181">
        <f>'OBRAS PUB'!K16</f>
        <v>0</v>
      </c>
      <c r="K83" s="181">
        <f>'OBRAS PUB'!L16</f>
        <v>4005</v>
      </c>
      <c r="L83" s="143">
        <v>1106</v>
      </c>
    </row>
    <row r="84" spans="1:12" ht="25.2" customHeight="1">
      <c r="A84" s="179" t="str">
        <f>'OBRAS PUB'!B17</f>
        <v>JORGE LUIS MARTINEZ MARTINEZ</v>
      </c>
      <c r="B84" s="180" t="str">
        <f>'OBRAS PUB'!C17</f>
        <v>OBRAS PUBLICAS</v>
      </c>
      <c r="C84" s="180" t="str">
        <f>'OBRAS PUB'!D17</f>
        <v>CHOFER DE MAQ.</v>
      </c>
      <c r="D84" s="208">
        <f>'OBRAS PUB'!E17</f>
        <v>15</v>
      </c>
      <c r="E84" s="181">
        <f>'OBRAS PUB'!F17</f>
        <v>295</v>
      </c>
      <c r="F84" s="181">
        <f>'OBRAS PUB'!G17</f>
        <v>4425</v>
      </c>
      <c r="G84" s="207">
        <f>'OBRAS PUB'!H17</f>
        <v>28</v>
      </c>
      <c r="H84" s="181">
        <f>'OBRAS PUB'!I17</f>
        <v>420</v>
      </c>
      <c r="I84" s="213">
        <f>'OBRAS PUB'!J17</f>
        <v>0</v>
      </c>
      <c r="J84" s="181">
        <f>'OBRAS PUB'!K17</f>
        <v>0</v>
      </c>
      <c r="K84" s="181">
        <f>'OBRAS PUB'!L17</f>
        <v>4005</v>
      </c>
      <c r="L84" s="143"/>
    </row>
    <row r="85" spans="1:12" ht="25.2" customHeight="1">
      <c r="A85" s="179" t="str">
        <f>'SER PUB I'!B7</f>
        <v>JORGE ALFREDO VALLE NEGRETE</v>
      </c>
      <c r="B85" s="180" t="str">
        <f>'SER PUB I'!C7</f>
        <v>CEMENTERIO</v>
      </c>
      <c r="C85" s="180" t="str">
        <f>'SER PUB I'!D7</f>
        <v>ENCARGADO PANTEON</v>
      </c>
      <c r="D85" s="208">
        <f>'SER PUB I'!E7</f>
        <v>15</v>
      </c>
      <c r="E85" s="181">
        <f>'SER PUB I'!F7</f>
        <v>148</v>
      </c>
      <c r="F85" s="181">
        <f>'SER PUB I'!G7</f>
        <v>2220</v>
      </c>
      <c r="G85" s="207">
        <f>'SER PUB I'!H7</f>
        <v>0</v>
      </c>
      <c r="H85" s="181">
        <f>'SER PUB I'!I7</f>
        <v>0</v>
      </c>
      <c r="I85" s="213">
        <f>'SER PUB I'!J7</f>
        <v>3</v>
      </c>
      <c r="J85" s="181">
        <f>'SER PUB I'!K7</f>
        <v>45</v>
      </c>
      <c r="K85" s="181">
        <f>'SER PUB I'!L7</f>
        <v>2265</v>
      </c>
      <c r="L85" s="143">
        <v>427</v>
      </c>
    </row>
    <row r="86" spans="1:12" ht="25.2" customHeight="1">
      <c r="A86" s="179" t="str">
        <f>'SER PUB I'!B8</f>
        <v>ANTONIO SILVA VALDOVINOS</v>
      </c>
      <c r="B86" s="180" t="str">
        <f>'SER PUB I'!C8</f>
        <v>CEMENTERIO</v>
      </c>
      <c r="C86" s="180" t="str">
        <f>'SER PUB I'!D8</f>
        <v>AUX. INTENDENCIA</v>
      </c>
      <c r="D86" s="208">
        <f>'SER PUB I'!E8</f>
        <v>15</v>
      </c>
      <c r="E86" s="181">
        <f>'SER PUB I'!F8</f>
        <v>148</v>
      </c>
      <c r="F86" s="181">
        <f>'SER PUB I'!G8</f>
        <v>2220</v>
      </c>
      <c r="G86" s="207">
        <f>'SER PUB I'!H8</f>
        <v>0</v>
      </c>
      <c r="H86" s="181">
        <f>'SER PUB I'!I8</f>
        <v>0</v>
      </c>
      <c r="I86" s="213">
        <f>'SER PUB I'!J8</f>
        <v>3</v>
      </c>
      <c r="J86" s="181">
        <f>'SER PUB I'!K8</f>
        <v>45</v>
      </c>
      <c r="K86" s="181">
        <f>'SER PUB I'!L8</f>
        <v>2265</v>
      </c>
      <c r="L86" s="143">
        <f>F86*0.25</f>
        <v>555</v>
      </c>
    </row>
    <row r="87" spans="1:12" ht="25.2" customHeight="1">
      <c r="A87" s="179" t="str">
        <f>'SER PUB I'!B9</f>
        <v>MARGARITA RAMOS RODRIGUEZ</v>
      </c>
      <c r="B87" s="180" t="str">
        <f>'SER PUB I'!C9</f>
        <v>CEMENTERIO</v>
      </c>
      <c r="C87" s="180" t="str">
        <f>'SER PUB I'!D9</f>
        <v>AUX. INTENDENCIA</v>
      </c>
      <c r="D87" s="208">
        <f>'SER PUB I'!E9</f>
        <v>15</v>
      </c>
      <c r="E87" s="181">
        <f>'SER PUB I'!F9</f>
        <v>114</v>
      </c>
      <c r="F87" s="181">
        <f>'SER PUB I'!G9</f>
        <v>1710</v>
      </c>
      <c r="G87" s="207">
        <f>'SER PUB I'!H9</f>
        <v>0</v>
      </c>
      <c r="H87" s="181">
        <f>'SER PUB I'!I9</f>
        <v>0</v>
      </c>
      <c r="I87" s="213">
        <f>'SER PUB I'!J9</f>
        <v>7</v>
      </c>
      <c r="J87" s="181">
        <f>'SER PUB I'!K9</f>
        <v>105</v>
      </c>
      <c r="K87" s="181">
        <f>'SER PUB I'!L9</f>
        <v>1815</v>
      </c>
      <c r="L87" s="143">
        <v>427</v>
      </c>
    </row>
    <row r="88" spans="1:12" ht="25.2" customHeight="1">
      <c r="A88" s="179" t="str">
        <f>'SER PUB I'!B11</f>
        <v>JUAN JOSE DIAZ CARDENAS</v>
      </c>
      <c r="B88" s="180" t="str">
        <f>'SER PUB I'!C11</f>
        <v>RASTRO</v>
      </c>
      <c r="C88" s="180" t="str">
        <f>'SER PUB I'!D11</f>
        <v xml:space="preserve">ASEADOR </v>
      </c>
      <c r="D88" s="208">
        <f>'SER PUB I'!E11</f>
        <v>15</v>
      </c>
      <c r="E88" s="181">
        <f>'SER PUB I'!F11</f>
        <v>168</v>
      </c>
      <c r="F88" s="181">
        <f>'SER PUB I'!G11</f>
        <v>2520</v>
      </c>
      <c r="G88" s="207">
        <f>'SER PUB I'!H11</f>
        <v>1</v>
      </c>
      <c r="H88" s="181">
        <f>'SER PUB I'!I11</f>
        <v>15</v>
      </c>
      <c r="I88" s="213">
        <f>'SER PUB I'!J11</f>
        <v>0</v>
      </c>
      <c r="J88" s="181">
        <f>'SER PUB I'!K11</f>
        <v>0</v>
      </c>
      <c r="K88" s="181">
        <f>'SER PUB I'!L11</f>
        <v>2505</v>
      </c>
      <c r="L88" s="143">
        <f>F88*0.25</f>
        <v>630</v>
      </c>
    </row>
    <row r="89" spans="1:12" ht="25.2" customHeight="1">
      <c r="A89" s="179" t="str">
        <f>'SER PUB I'!B10</f>
        <v>MANUEL ZAMBRANO SOTELO</v>
      </c>
      <c r="B89" s="180" t="str">
        <f>'SER PUB I'!C10</f>
        <v>RASTRO</v>
      </c>
      <c r="C89" s="180" t="str">
        <f>'SER PUB I'!D10</f>
        <v>GUARDA RASTRO</v>
      </c>
      <c r="D89" s="208">
        <f>'SER PUB I'!E10</f>
        <v>15</v>
      </c>
      <c r="E89" s="181">
        <f>'SER PUB I'!F10</f>
        <v>148</v>
      </c>
      <c r="F89" s="181">
        <f>'SER PUB I'!G10</f>
        <v>2220</v>
      </c>
      <c r="G89" s="207">
        <f>'SER PUB I'!H10</f>
        <v>0</v>
      </c>
      <c r="H89" s="181">
        <f>'SER PUB I'!I10</f>
        <v>0</v>
      </c>
      <c r="I89" s="213">
        <f>'SER PUB I'!J10</f>
        <v>3</v>
      </c>
      <c r="J89" s="181">
        <f>'SER PUB I'!K10</f>
        <v>45</v>
      </c>
      <c r="K89" s="181">
        <f>'SER PUB I'!L10</f>
        <v>2265</v>
      </c>
      <c r="L89" s="143">
        <f>F89*0.25</f>
        <v>555</v>
      </c>
    </row>
    <row r="90" spans="1:12" ht="25.2" customHeight="1">
      <c r="A90" s="179" t="str">
        <f>'SER PUB I'!B12</f>
        <v>FCO. DAVID CERVANTES VALDOVINOS</v>
      </c>
      <c r="B90" s="180" t="str">
        <f>'SER PUB I'!C12</f>
        <v>RASTRO</v>
      </c>
      <c r="C90" s="180" t="str">
        <f>'SER PUB I'!D12</f>
        <v>VETERINARIO</v>
      </c>
      <c r="D90" s="208">
        <f>'SER PUB I'!E12</f>
        <v>15</v>
      </c>
      <c r="E90" s="181">
        <f>'SER PUB I'!F12</f>
        <v>132</v>
      </c>
      <c r="F90" s="181">
        <f>'SER PUB I'!G12</f>
        <v>1980</v>
      </c>
      <c r="G90" s="207">
        <f>'SER PUB I'!H12</f>
        <v>0</v>
      </c>
      <c r="H90" s="181">
        <f>'SER PUB I'!I12</f>
        <v>0</v>
      </c>
      <c r="I90" s="213">
        <f>'SER PUB I'!J12</f>
        <v>5</v>
      </c>
      <c r="J90" s="181">
        <f>'SER PUB I'!K12</f>
        <v>75</v>
      </c>
      <c r="K90" s="181">
        <f>'SER PUB I'!L12</f>
        <v>2055</v>
      </c>
      <c r="L90" s="143">
        <f>F90*0.25</f>
        <v>495</v>
      </c>
    </row>
    <row r="91" spans="1:12" ht="25.2" customHeight="1">
      <c r="A91" s="179" t="str">
        <f>'SER PUB I'!B13</f>
        <v>IGNACIO TAPIA ORTA</v>
      </c>
      <c r="B91" s="180" t="str">
        <f>'SER PUB I'!C13</f>
        <v>ALUMBRADO PUB.</v>
      </c>
      <c r="C91" s="180" t="str">
        <f>'SER PUB I'!D13</f>
        <v>ELECTRICISTA</v>
      </c>
      <c r="D91" s="208">
        <f>'SER PUB I'!E13</f>
        <v>15</v>
      </c>
      <c r="E91" s="181">
        <f>'SER PUB I'!F13</f>
        <v>275</v>
      </c>
      <c r="F91" s="181">
        <f>'SER PUB I'!G13</f>
        <v>4125</v>
      </c>
      <c r="G91" s="207">
        <f>'SER PUB I'!H13</f>
        <v>24</v>
      </c>
      <c r="H91" s="181">
        <f>'SER PUB I'!I13</f>
        <v>360</v>
      </c>
      <c r="I91" s="213">
        <f>'SER PUB I'!J13</f>
        <v>0</v>
      </c>
      <c r="J91" s="181">
        <f>'SER PUB I'!K13</f>
        <v>0</v>
      </c>
      <c r="K91" s="181">
        <f>'SER PUB I'!L13</f>
        <v>3765</v>
      </c>
      <c r="L91" s="143">
        <v>982</v>
      </c>
    </row>
    <row r="92" spans="1:12" ht="25.2" customHeight="1">
      <c r="A92" s="179" t="str">
        <f>'SER PUB I'!B14</f>
        <v>ANTONIO SOLORIO BOJORGE</v>
      </c>
      <c r="B92" s="180" t="str">
        <f>'SER PUB I'!C14</f>
        <v>ALUMBRADO PUB.</v>
      </c>
      <c r="C92" s="180" t="str">
        <f>'SER PUB I'!D14</f>
        <v>AUX ELECTRICISTA</v>
      </c>
      <c r="D92" s="208">
        <f>'SER PUB I'!E14</f>
        <v>15</v>
      </c>
      <c r="E92" s="181">
        <f>'SER PUB I'!F14</f>
        <v>226</v>
      </c>
      <c r="F92" s="181">
        <f>'SER PUB I'!G14</f>
        <v>3390</v>
      </c>
      <c r="G92" s="207">
        <f>'SER PUB I'!H14</f>
        <v>9</v>
      </c>
      <c r="H92" s="181">
        <f>'SER PUB I'!I14</f>
        <v>135</v>
      </c>
      <c r="I92" s="213">
        <f>'SER PUB I'!J14</f>
        <v>0</v>
      </c>
      <c r="J92" s="181">
        <f>'SER PUB I'!K14</f>
        <v>0</v>
      </c>
      <c r="K92" s="181">
        <f>'SER PUB I'!L14</f>
        <v>3255</v>
      </c>
      <c r="L92" s="143">
        <v>847</v>
      </c>
    </row>
    <row r="93" spans="1:12" ht="25.2" customHeight="1">
      <c r="A93" s="179" t="str">
        <f>'SER PUB I'!B15</f>
        <v>ROBERTO CASTRO CORONA</v>
      </c>
      <c r="B93" s="180" t="str">
        <f>'SER PUB I'!C15</f>
        <v>ALUMBRADO PUB.</v>
      </c>
      <c r="C93" s="180" t="str">
        <f>'SER PUB I'!D15</f>
        <v>AUX ELECTRICISTA</v>
      </c>
      <c r="D93" s="208">
        <f>'SER PUB I'!E15</f>
        <v>15</v>
      </c>
      <c r="E93" s="181">
        <f>'SER PUB I'!F15</f>
        <v>197</v>
      </c>
      <c r="F93" s="181">
        <f>'SER PUB I'!G15</f>
        <v>2955</v>
      </c>
      <c r="G93" s="207">
        <f>'SER PUB I'!H15</f>
        <v>5</v>
      </c>
      <c r="H93" s="181">
        <f>'SER PUB I'!I15</f>
        <v>75</v>
      </c>
      <c r="I93" s="213">
        <f>'SER PUB I'!J15</f>
        <v>0</v>
      </c>
      <c r="J93" s="181">
        <f>'SER PUB I'!K15</f>
        <v>0</v>
      </c>
      <c r="K93" s="181">
        <f>'SER PUB I'!L15</f>
        <v>2880</v>
      </c>
      <c r="L93" s="143">
        <v>738</v>
      </c>
    </row>
    <row r="94" spans="1:12" ht="25.2" customHeight="1">
      <c r="A94" s="179" t="str">
        <f>'SER PUB II'!B8</f>
        <v>MARTIN NUÑEZ RAMIREZ</v>
      </c>
      <c r="B94" s="180" t="str">
        <f>'SER PUB II'!C8</f>
        <v>ASEO PUBLICO</v>
      </c>
      <c r="C94" s="180" t="str">
        <f>'SER PUB II'!D8</f>
        <v>ASEADOR</v>
      </c>
      <c r="D94" s="208">
        <f>'SER PUB II'!E8</f>
        <v>15</v>
      </c>
      <c r="E94" s="181">
        <f>'SER PUB II'!F8</f>
        <v>168</v>
      </c>
      <c r="F94" s="181">
        <f>'SER PUB II'!G8</f>
        <v>2520</v>
      </c>
      <c r="G94" s="207">
        <f>'SER PUB II'!H8</f>
        <v>1</v>
      </c>
      <c r="H94" s="181">
        <f>'SER PUB II'!I8</f>
        <v>15</v>
      </c>
      <c r="I94" s="213">
        <f>'SER PUB II'!J8</f>
        <v>0</v>
      </c>
      <c r="J94" s="181">
        <f>'SER PUB II'!K8</f>
        <v>0</v>
      </c>
      <c r="K94" s="181">
        <f>'SER PUB II'!L8</f>
        <v>2505</v>
      </c>
      <c r="L94" s="143">
        <f t="shared" ref="L94:L102" si="1">F94*0.25</f>
        <v>630</v>
      </c>
    </row>
    <row r="95" spans="1:12" ht="25.2" customHeight="1">
      <c r="A95" s="179" t="str">
        <f>'SER PUB II'!B9</f>
        <v>PEDRO MEDINA FONSECA</v>
      </c>
      <c r="B95" s="180" t="str">
        <f>'SER PUB II'!C9</f>
        <v>ASEO PUBLICO</v>
      </c>
      <c r="C95" s="180" t="str">
        <f>'SER PUB II'!D9</f>
        <v>ASEADOR</v>
      </c>
      <c r="D95" s="208">
        <f>'SER PUB II'!E9</f>
        <v>15</v>
      </c>
      <c r="E95" s="181">
        <f>'SER PUB II'!F9</f>
        <v>168</v>
      </c>
      <c r="F95" s="181">
        <f>'SER PUB II'!G9</f>
        <v>2520</v>
      </c>
      <c r="G95" s="207">
        <f>'SER PUB II'!H9</f>
        <v>1</v>
      </c>
      <c r="H95" s="181">
        <f>'SER PUB II'!I9</f>
        <v>15</v>
      </c>
      <c r="I95" s="213">
        <f>'SER PUB II'!J9</f>
        <v>0</v>
      </c>
      <c r="J95" s="181">
        <f>'SER PUB II'!K9</f>
        <v>0</v>
      </c>
      <c r="K95" s="181">
        <f>'SER PUB II'!L9</f>
        <v>2505</v>
      </c>
      <c r="L95" s="143">
        <f t="shared" si="1"/>
        <v>630</v>
      </c>
    </row>
    <row r="96" spans="1:12" ht="25.2" customHeight="1">
      <c r="A96" s="179" t="str">
        <f>'SER PUB II'!B10</f>
        <v>FELIPE FLORES NEGRETE</v>
      </c>
      <c r="B96" s="180" t="str">
        <f>'SER PUB II'!C10</f>
        <v>ASEO PUBLICO</v>
      </c>
      <c r="C96" s="180" t="str">
        <f>'SER PUB II'!D10</f>
        <v>ASEADOR</v>
      </c>
      <c r="D96" s="208">
        <f>'SER PUB II'!E10</f>
        <v>15</v>
      </c>
      <c r="E96" s="181">
        <f>'SER PUB II'!F10</f>
        <v>168</v>
      </c>
      <c r="F96" s="181">
        <f>'SER PUB II'!G10</f>
        <v>2520</v>
      </c>
      <c r="G96" s="207">
        <f>'SER PUB II'!H10</f>
        <v>1</v>
      </c>
      <c r="H96" s="181">
        <f>'SER PUB II'!I10</f>
        <v>15</v>
      </c>
      <c r="I96" s="213">
        <f>'SER PUB II'!J10</f>
        <v>0</v>
      </c>
      <c r="J96" s="181">
        <f>'SER PUB II'!K10</f>
        <v>0</v>
      </c>
      <c r="K96" s="181">
        <f>'SER PUB II'!L10</f>
        <v>2505</v>
      </c>
      <c r="L96" s="143">
        <f t="shared" si="1"/>
        <v>630</v>
      </c>
    </row>
    <row r="97" spans="1:12" ht="25.2" customHeight="1">
      <c r="A97" s="179" t="str">
        <f>'SER PUB II'!B11</f>
        <v>MARTIN FONSECA RAMOS</v>
      </c>
      <c r="B97" s="180" t="str">
        <f>'SER PUB II'!C11</f>
        <v>ASEO PUBLICO</v>
      </c>
      <c r="C97" s="180" t="str">
        <f>'SER PUB II'!D11</f>
        <v>ASEADOR</v>
      </c>
      <c r="D97" s="208">
        <f>'SER PUB II'!E11</f>
        <v>15</v>
      </c>
      <c r="E97" s="181">
        <f>'SER PUB II'!F11</f>
        <v>168</v>
      </c>
      <c r="F97" s="181">
        <f>'SER PUB II'!G11</f>
        <v>2520</v>
      </c>
      <c r="G97" s="207">
        <f>'SER PUB II'!H11</f>
        <v>1</v>
      </c>
      <c r="H97" s="181">
        <f>'SER PUB II'!I11</f>
        <v>15</v>
      </c>
      <c r="I97" s="213">
        <f>'SER PUB II'!J11</f>
        <v>0</v>
      </c>
      <c r="J97" s="181">
        <f>'SER PUB II'!K11</f>
        <v>0</v>
      </c>
      <c r="K97" s="181">
        <f>'SER PUB II'!L11</f>
        <v>2505</v>
      </c>
      <c r="L97" s="143">
        <f t="shared" si="1"/>
        <v>630</v>
      </c>
    </row>
    <row r="98" spans="1:12" ht="25.2" customHeight="1">
      <c r="A98" s="179" t="str">
        <f>'SER PUB II'!B12</f>
        <v>GERARDO CONTRERAS RAMIREZ</v>
      </c>
      <c r="B98" s="180" t="str">
        <f>'SER PUB II'!C12</f>
        <v>ASEO PUBLICO</v>
      </c>
      <c r="C98" s="180" t="str">
        <f>'SER PUB II'!D12</f>
        <v>ASEADOR</v>
      </c>
      <c r="D98" s="208">
        <f>'SER PUB II'!E12</f>
        <v>15</v>
      </c>
      <c r="E98" s="181">
        <f>'SER PUB II'!F12</f>
        <v>168</v>
      </c>
      <c r="F98" s="181">
        <f>'SER PUB II'!G12</f>
        <v>2520</v>
      </c>
      <c r="G98" s="207">
        <f>'SER PUB II'!H12</f>
        <v>1</v>
      </c>
      <c r="H98" s="181">
        <f>'SER PUB II'!I12</f>
        <v>15</v>
      </c>
      <c r="I98" s="213">
        <f>'SER PUB II'!J12</f>
        <v>0</v>
      </c>
      <c r="J98" s="181">
        <f>'SER PUB II'!K12</f>
        <v>0</v>
      </c>
      <c r="K98" s="181">
        <f>'SER PUB II'!L12</f>
        <v>2505</v>
      </c>
      <c r="L98" s="143">
        <f t="shared" si="1"/>
        <v>630</v>
      </c>
    </row>
    <row r="99" spans="1:12" ht="25.2" customHeight="1">
      <c r="A99" s="179" t="str">
        <f>'SER PUB II'!B13</f>
        <v>JUAN JOSE FIERROS RAMIREZ</v>
      </c>
      <c r="B99" s="180" t="str">
        <f>'SER PUB II'!C13</f>
        <v>ASEO PUBLICO</v>
      </c>
      <c r="C99" s="180" t="str">
        <f>'SER PUB II'!D13</f>
        <v>ASEADOR</v>
      </c>
      <c r="D99" s="208">
        <f>'SER PUB II'!E13</f>
        <v>15</v>
      </c>
      <c r="E99" s="181">
        <f>'SER PUB II'!F13</f>
        <v>168</v>
      </c>
      <c r="F99" s="181">
        <f>'SER PUB II'!G13</f>
        <v>2520</v>
      </c>
      <c r="G99" s="207">
        <f>'SER PUB II'!H13</f>
        <v>1</v>
      </c>
      <c r="H99" s="181">
        <f>'SER PUB II'!I13</f>
        <v>15</v>
      </c>
      <c r="I99" s="213">
        <f>'SER PUB II'!J13</f>
        <v>0</v>
      </c>
      <c r="J99" s="181">
        <f>'SER PUB II'!K13</f>
        <v>0</v>
      </c>
      <c r="K99" s="181">
        <f>'SER PUB II'!L13</f>
        <v>2505</v>
      </c>
      <c r="L99" s="143">
        <f t="shared" si="1"/>
        <v>630</v>
      </c>
    </row>
    <row r="100" spans="1:12" ht="25.2" customHeight="1">
      <c r="A100" s="179" t="str">
        <f>'SER PUB II'!B14</f>
        <v>PEDRO GALVEZ CERVANTES</v>
      </c>
      <c r="B100" s="180" t="str">
        <f>'SER PUB II'!C14</f>
        <v>ASEO PUBLICO</v>
      </c>
      <c r="C100" s="180" t="str">
        <f>'SER PUB II'!D14</f>
        <v>ASEADOR</v>
      </c>
      <c r="D100" s="208">
        <f>'SER PUB II'!E14</f>
        <v>15</v>
      </c>
      <c r="E100" s="181">
        <f>'SER PUB II'!F14</f>
        <v>168</v>
      </c>
      <c r="F100" s="181">
        <f>'SER PUB II'!G14</f>
        <v>2520</v>
      </c>
      <c r="G100" s="207">
        <f>'SER PUB II'!H14</f>
        <v>1</v>
      </c>
      <c r="H100" s="181">
        <f>'SER PUB II'!I14</f>
        <v>15</v>
      </c>
      <c r="I100" s="213">
        <f>'SER PUB II'!J14</f>
        <v>0</v>
      </c>
      <c r="J100" s="181">
        <f>'SER PUB II'!K14</f>
        <v>0</v>
      </c>
      <c r="K100" s="181">
        <f>'SER PUB II'!L14</f>
        <v>2505</v>
      </c>
      <c r="L100" s="143">
        <f t="shared" si="1"/>
        <v>630</v>
      </c>
    </row>
    <row r="101" spans="1:12" ht="25.2" customHeight="1">
      <c r="A101" s="179" t="str">
        <f>'SER PUB II'!B15</f>
        <v>CUAUHTEMOC BOJORGE Pérez</v>
      </c>
      <c r="B101" s="180" t="str">
        <f>'SER PUB II'!C15</f>
        <v>ASEO PUBLICO</v>
      </c>
      <c r="C101" s="180" t="str">
        <f>'SER PUB II'!D15</f>
        <v>ASEADOR</v>
      </c>
      <c r="D101" s="208">
        <f>'SER PUB II'!E15</f>
        <v>15</v>
      </c>
      <c r="E101" s="181">
        <f>'SER PUB II'!F15</f>
        <v>168</v>
      </c>
      <c r="F101" s="181">
        <f>'SER PUB II'!G15</f>
        <v>2520</v>
      </c>
      <c r="G101" s="207">
        <f>'SER PUB II'!H15</f>
        <v>1</v>
      </c>
      <c r="H101" s="181">
        <f>'SER PUB II'!I15</f>
        <v>15</v>
      </c>
      <c r="I101" s="213">
        <f>'SER PUB II'!J15</f>
        <v>0</v>
      </c>
      <c r="J101" s="181">
        <f>'SER PUB II'!K15</f>
        <v>0</v>
      </c>
      <c r="K101" s="181">
        <f>'SER PUB II'!L15</f>
        <v>2505</v>
      </c>
      <c r="L101" s="143">
        <f t="shared" si="1"/>
        <v>630</v>
      </c>
    </row>
    <row r="102" spans="1:12" ht="25.2" customHeight="1">
      <c r="A102" s="179" t="str">
        <f>'SER PUB II'!B16</f>
        <v>RICARDO González CEJA</v>
      </c>
      <c r="B102" s="180" t="str">
        <f>'SER PUB II'!C16</f>
        <v>ASEO PUBLICO</v>
      </c>
      <c r="C102" s="180" t="str">
        <f>'SER PUB II'!D16</f>
        <v>ASEADOR</v>
      </c>
      <c r="D102" s="208">
        <f>'SER PUB II'!E16</f>
        <v>15</v>
      </c>
      <c r="E102" s="181">
        <f>'SER PUB II'!F16</f>
        <v>168</v>
      </c>
      <c r="F102" s="181">
        <f>'SER PUB II'!G16</f>
        <v>2520</v>
      </c>
      <c r="G102" s="207">
        <f>'SER PUB II'!H16</f>
        <v>1</v>
      </c>
      <c r="H102" s="181">
        <f>'SER PUB II'!I16</f>
        <v>15</v>
      </c>
      <c r="I102" s="213">
        <f>'SER PUB II'!J16</f>
        <v>0</v>
      </c>
      <c r="J102" s="181">
        <f>'SER PUB II'!K16</f>
        <v>0</v>
      </c>
      <c r="K102" s="181">
        <f>'SER PUB II'!L16</f>
        <v>2505</v>
      </c>
      <c r="L102" s="143">
        <f t="shared" si="1"/>
        <v>630</v>
      </c>
    </row>
    <row r="103" spans="1:12" ht="25.2" customHeight="1">
      <c r="A103" s="179" t="str">
        <f>'SER PUB II'!B17</f>
        <v>LUCIO FLORES NEGRETE</v>
      </c>
      <c r="B103" s="180" t="str">
        <f>'SER PUB II'!C17</f>
        <v>ASEO PUBLICO</v>
      </c>
      <c r="C103" s="180" t="str">
        <f>'SER PUB II'!D17</f>
        <v>CHOFER</v>
      </c>
      <c r="D103" s="208">
        <f>'SER PUB II'!E17</f>
        <v>15</v>
      </c>
      <c r="E103" s="181">
        <f>'SER PUB II'!F17</f>
        <v>206</v>
      </c>
      <c r="F103" s="181">
        <f>'SER PUB II'!G17</f>
        <v>3090</v>
      </c>
      <c r="G103" s="207">
        <f>'SER PUB II'!H17</f>
        <v>6</v>
      </c>
      <c r="H103" s="181">
        <f>'SER PUB II'!I17</f>
        <v>90</v>
      </c>
      <c r="I103" s="213">
        <f>'SER PUB II'!J17</f>
        <v>0</v>
      </c>
      <c r="J103" s="181">
        <f>'SER PUB II'!K17</f>
        <v>0</v>
      </c>
      <c r="K103" s="181">
        <f>'SER PUB II'!L17</f>
        <v>3000</v>
      </c>
      <c r="L103" s="143">
        <v>772</v>
      </c>
    </row>
    <row r="104" spans="1:12" ht="25.2" customHeight="1">
      <c r="A104" s="179" t="str">
        <f>'SER PUB II'!B18</f>
        <v xml:space="preserve"> FRANCISCO JAVIER CAMACHO BUENROSTRO</v>
      </c>
      <c r="B104" s="180" t="str">
        <f>'SER PUB II'!C18</f>
        <v>ASEO PUBLICO</v>
      </c>
      <c r="C104" s="180" t="str">
        <f>'SER PUB II'!D18</f>
        <v>CHOFER</v>
      </c>
      <c r="D104" s="208">
        <f>'SER PUB II'!E18</f>
        <v>15</v>
      </c>
      <c r="E104" s="181">
        <f>'SER PUB II'!F18</f>
        <v>206</v>
      </c>
      <c r="F104" s="181">
        <f>'SER PUB II'!G18</f>
        <v>3090</v>
      </c>
      <c r="G104" s="207">
        <f>'SER PUB II'!H18</f>
        <v>6</v>
      </c>
      <c r="H104" s="181">
        <f>'SER PUB II'!I18</f>
        <v>90</v>
      </c>
      <c r="I104" s="213">
        <f>'SER PUB II'!J18</f>
        <v>0</v>
      </c>
      <c r="J104" s="181">
        <f>'SER PUB II'!K18</f>
        <v>0</v>
      </c>
      <c r="K104" s="181">
        <f>'SER PUB II'!L18</f>
        <v>3000</v>
      </c>
      <c r="L104" s="143">
        <v>772</v>
      </c>
    </row>
    <row r="105" spans="1:12" ht="25.2" customHeight="1">
      <c r="A105" s="179" t="str">
        <f>'SER PUB III'!B8</f>
        <v>JOSE GUADALUPE RUIZ RICO</v>
      </c>
      <c r="B105" s="180" t="str">
        <f>'SER PUB III'!C8</f>
        <v>ASEO PUBLICO</v>
      </c>
      <c r="C105" s="180" t="str">
        <f>'SER PUB III'!D8</f>
        <v>CHOFER</v>
      </c>
      <c r="D105" s="208">
        <f>'SER PUB III'!E8</f>
        <v>15</v>
      </c>
      <c r="E105" s="181">
        <f>'SER PUB III'!F8</f>
        <v>168</v>
      </c>
      <c r="F105" s="181">
        <f>'SER PUB III'!G8</f>
        <v>2520</v>
      </c>
      <c r="G105" s="207">
        <f>'SER PUB III'!H8</f>
        <v>1</v>
      </c>
      <c r="H105" s="181">
        <f>'SER PUB III'!I8</f>
        <v>15</v>
      </c>
      <c r="I105" s="213">
        <f>'SER PUB III'!J8</f>
        <v>0</v>
      </c>
      <c r="J105" s="181">
        <f>'SER PUB III'!K8</f>
        <v>0</v>
      </c>
      <c r="K105" s="181">
        <f>'SER PUB III'!L8</f>
        <v>2505</v>
      </c>
      <c r="L105" s="143">
        <f>F105*0.25</f>
        <v>630</v>
      </c>
    </row>
    <row r="106" spans="1:12" ht="25.2" customHeight="1">
      <c r="A106" s="179" t="str">
        <f>'SER PUB III'!B9</f>
        <v>ROSARIO I. SANTILLAN DUARTE</v>
      </c>
      <c r="B106" s="180" t="str">
        <f>'SER PUB III'!C9</f>
        <v>ASEO PUBLICO</v>
      </c>
      <c r="C106" s="180" t="str">
        <f>'SER PUB III'!D9</f>
        <v>ASEADOR</v>
      </c>
      <c r="D106" s="208">
        <f>'SER PUB III'!E9</f>
        <v>15</v>
      </c>
      <c r="E106" s="181">
        <f>'SER PUB III'!F9</f>
        <v>168</v>
      </c>
      <c r="F106" s="181">
        <f>'SER PUB III'!G9</f>
        <v>2520</v>
      </c>
      <c r="G106" s="207">
        <f>'SER PUB III'!H9</f>
        <v>1</v>
      </c>
      <c r="H106" s="181">
        <f>'SER PUB III'!I9</f>
        <v>15</v>
      </c>
      <c r="I106" s="213">
        <f>'SER PUB III'!J9</f>
        <v>0</v>
      </c>
      <c r="J106" s="181">
        <f>'SER PUB III'!K9</f>
        <v>0</v>
      </c>
      <c r="K106" s="181">
        <f>'SER PUB III'!L9</f>
        <v>2505</v>
      </c>
      <c r="L106" s="143">
        <f>F106*0.25</f>
        <v>630</v>
      </c>
    </row>
    <row r="107" spans="1:12" ht="25.2" customHeight="1">
      <c r="A107" s="179" t="str">
        <f>'SER PUB III'!B10</f>
        <v>DANIEL PEREZ FLORES</v>
      </c>
      <c r="B107" s="180" t="str">
        <f>'SER PUB III'!C10</f>
        <v>ASEO PUBLICO</v>
      </c>
      <c r="C107" s="180" t="str">
        <f>'SER PUB III'!D10</f>
        <v>ASEADOR</v>
      </c>
      <c r="D107" s="208">
        <f>'SER PUB III'!E10</f>
        <v>15</v>
      </c>
      <c r="E107" s="181">
        <f>'SER PUB III'!F10</f>
        <v>168</v>
      </c>
      <c r="F107" s="181">
        <f>'SER PUB III'!G10</f>
        <v>2520</v>
      </c>
      <c r="G107" s="207">
        <f>'SER PUB III'!H10</f>
        <v>1</v>
      </c>
      <c r="H107" s="181">
        <f>'SER PUB III'!I10</f>
        <v>15</v>
      </c>
      <c r="I107" s="213">
        <f>'SER PUB III'!J10</f>
        <v>0</v>
      </c>
      <c r="J107" s="181">
        <f>'SER PUB III'!K10</f>
        <v>0</v>
      </c>
      <c r="K107" s="181">
        <f>'SER PUB III'!L10</f>
        <v>2505</v>
      </c>
      <c r="L107" s="143"/>
    </row>
    <row r="108" spans="1:12" ht="25.2" customHeight="1">
      <c r="A108" s="179" t="str">
        <f>'SER PUB III'!B11</f>
        <v>JUANA BARAJAS AMEZCUA</v>
      </c>
      <c r="B108" s="180" t="str">
        <f>'SER PUB III'!C11</f>
        <v>UNIDAD DEPORTIVA</v>
      </c>
      <c r="C108" s="180" t="str">
        <f>'SER PUB III'!D11</f>
        <v>AUX. INTENDENCIA</v>
      </c>
      <c r="D108" s="208">
        <f>'SER PUB III'!E11</f>
        <v>15</v>
      </c>
      <c r="E108" s="181">
        <f>'SER PUB III'!F11</f>
        <v>110</v>
      </c>
      <c r="F108" s="181">
        <f>'SER PUB III'!G11</f>
        <v>1650</v>
      </c>
      <c r="G108" s="207">
        <f>'SER PUB III'!H11</f>
        <v>0</v>
      </c>
      <c r="H108" s="181">
        <f>'SER PUB III'!I11</f>
        <v>0</v>
      </c>
      <c r="I108" s="213">
        <f>'SER PUB III'!J11</f>
        <v>7</v>
      </c>
      <c r="J108" s="181">
        <f>'SER PUB III'!K11</f>
        <v>105</v>
      </c>
      <c r="K108" s="181">
        <f>'SER PUB III'!L11</f>
        <v>1755</v>
      </c>
      <c r="L108" s="143">
        <v>412</v>
      </c>
    </row>
    <row r="109" spans="1:12" ht="25.2" customHeight="1">
      <c r="A109" s="179" t="str">
        <f>'SER PUB III'!B12</f>
        <v>JAVIER FLORES</v>
      </c>
      <c r="B109" s="180" t="str">
        <f>'SER PUB III'!C12</f>
        <v>UNIDAD DEPORTIVA</v>
      </c>
      <c r="C109" s="180" t="str">
        <f>'SER PUB III'!D12</f>
        <v>JARDINERO</v>
      </c>
      <c r="D109" s="208">
        <f>'SER PUB III'!E12</f>
        <v>15</v>
      </c>
      <c r="E109" s="181">
        <f>'SER PUB III'!F12</f>
        <v>176</v>
      </c>
      <c r="F109" s="181">
        <f>'SER PUB III'!G12</f>
        <v>2640</v>
      </c>
      <c r="G109" s="207">
        <f>'SER PUB III'!H12</f>
        <v>2</v>
      </c>
      <c r="H109" s="181">
        <f>'SER PUB III'!I12</f>
        <v>30</v>
      </c>
      <c r="I109" s="213">
        <f>'SER PUB III'!J12</f>
        <v>0</v>
      </c>
      <c r="J109" s="181">
        <f>'SER PUB III'!K12</f>
        <v>0</v>
      </c>
      <c r="K109" s="181">
        <f>'SER PUB III'!L12</f>
        <v>2610</v>
      </c>
      <c r="L109" s="143">
        <f>F109*0.25</f>
        <v>660</v>
      </c>
    </row>
    <row r="110" spans="1:12" ht="25.2" customHeight="1">
      <c r="A110" s="179" t="str">
        <f>'SER PUB III'!B13</f>
        <v>LIBRADO RUIZ REYES</v>
      </c>
      <c r="B110" s="180" t="str">
        <f>'SER PUB III'!C13</f>
        <v>ASEO PUBLICO</v>
      </c>
      <c r="C110" s="180" t="str">
        <f>'SER PUB III'!D13</f>
        <v>BARRENDERO</v>
      </c>
      <c r="D110" s="208">
        <f>'SER PUB III'!E13</f>
        <v>15</v>
      </c>
      <c r="E110" s="181">
        <f>'SER PUB III'!F13</f>
        <v>168</v>
      </c>
      <c r="F110" s="181">
        <f>'SER PUB III'!G13</f>
        <v>2520</v>
      </c>
      <c r="G110" s="207">
        <f>'SER PUB III'!H13</f>
        <v>1</v>
      </c>
      <c r="H110" s="181">
        <f>'SER PUB III'!I13</f>
        <v>15</v>
      </c>
      <c r="I110" s="213">
        <f>'SER PUB III'!J13</f>
        <v>0</v>
      </c>
      <c r="J110" s="181">
        <f>'SER PUB III'!K13</f>
        <v>0</v>
      </c>
      <c r="K110" s="181">
        <f>'SER PUB III'!L13</f>
        <v>2505</v>
      </c>
      <c r="L110" s="143">
        <f>F110*0.25</f>
        <v>630</v>
      </c>
    </row>
    <row r="111" spans="1:12" ht="25.2" customHeight="1">
      <c r="A111" s="179" t="str">
        <f>'SER PUB III'!B14</f>
        <v>JESUS CERVANTES GARCIA</v>
      </c>
      <c r="B111" s="180" t="str">
        <f>'SER PUB III'!C14</f>
        <v>ASEO PUBLICO</v>
      </c>
      <c r="C111" s="180" t="str">
        <f>'SER PUB III'!D14</f>
        <v>BARRENDERO</v>
      </c>
      <c r="D111" s="208">
        <f>'SER PUB III'!E14</f>
        <v>15</v>
      </c>
      <c r="E111" s="181">
        <f>'SER PUB III'!F14</f>
        <v>168</v>
      </c>
      <c r="F111" s="181">
        <f>'SER PUB III'!G14</f>
        <v>2520</v>
      </c>
      <c r="G111" s="207">
        <f>'SER PUB III'!H14</f>
        <v>1</v>
      </c>
      <c r="H111" s="181">
        <f>'SER PUB III'!I14</f>
        <v>15</v>
      </c>
      <c r="I111" s="213">
        <f>'SER PUB III'!J14</f>
        <v>0</v>
      </c>
      <c r="J111" s="181">
        <f>'SER PUB III'!K14</f>
        <v>0</v>
      </c>
      <c r="K111" s="181">
        <f>'SER PUB III'!L14</f>
        <v>2505</v>
      </c>
      <c r="L111" s="143">
        <f>F111*0.25</f>
        <v>630</v>
      </c>
    </row>
    <row r="112" spans="1:12" ht="25.2" customHeight="1">
      <c r="A112" s="179" t="str">
        <f>'SER PUB III'!B15</f>
        <v>JOSE REFUGIO GUZMAN FUENTES</v>
      </c>
      <c r="B112" s="180" t="str">
        <f>'SER PUB III'!C15</f>
        <v>ASEO PUBLICO</v>
      </c>
      <c r="C112" s="180" t="str">
        <f>'SER PUB III'!D15</f>
        <v>BARRENDERO</v>
      </c>
      <c r="D112" s="208">
        <f>'SER PUB III'!E15</f>
        <v>15</v>
      </c>
      <c r="E112" s="181">
        <f>'SER PUB III'!F15</f>
        <v>168</v>
      </c>
      <c r="F112" s="181">
        <f>'SER PUB III'!G15</f>
        <v>2520</v>
      </c>
      <c r="G112" s="207">
        <f>'SER PUB III'!H15</f>
        <v>1</v>
      </c>
      <c r="H112" s="181">
        <f>'SER PUB III'!I15</f>
        <v>15</v>
      </c>
      <c r="I112" s="213">
        <f>'SER PUB III'!J15</f>
        <v>0</v>
      </c>
      <c r="J112" s="181">
        <f>'SER PUB III'!K15</f>
        <v>0</v>
      </c>
      <c r="K112" s="181">
        <f>'SER PUB III'!L15</f>
        <v>2505</v>
      </c>
      <c r="L112" s="143">
        <f>F112*0.25</f>
        <v>630</v>
      </c>
    </row>
    <row r="113" spans="1:12" ht="25.2" customHeight="1">
      <c r="A113" s="179" t="str">
        <f>'SER PUB III'!B16</f>
        <v>EFRAIN PLASCENCIA RAMIREZ</v>
      </c>
      <c r="B113" s="180" t="str">
        <f>'SER PUB III'!C16</f>
        <v>ASEO PUBLICO</v>
      </c>
      <c r="C113" s="180" t="str">
        <f>'SER PUB III'!D16</f>
        <v>BARRENDERO</v>
      </c>
      <c r="D113" s="208">
        <f>'SER PUB III'!E16</f>
        <v>15</v>
      </c>
      <c r="E113" s="181">
        <f>'SER PUB III'!F16</f>
        <v>168</v>
      </c>
      <c r="F113" s="181">
        <f>'SER PUB III'!G16</f>
        <v>2520</v>
      </c>
      <c r="G113" s="207">
        <f>'SER PUB III'!H16</f>
        <v>1</v>
      </c>
      <c r="H113" s="181">
        <f>'SER PUB III'!I16</f>
        <v>15</v>
      </c>
      <c r="I113" s="213">
        <f>'SER PUB III'!J16</f>
        <v>0</v>
      </c>
      <c r="J113" s="181">
        <f>'SER PUB III'!K16</f>
        <v>0</v>
      </c>
      <c r="K113" s="181">
        <f>'SER PUB III'!L16</f>
        <v>2505</v>
      </c>
      <c r="L113" s="143">
        <f>F113*0.25</f>
        <v>630</v>
      </c>
    </row>
    <row r="114" spans="1:12" ht="25.2" customHeight="1">
      <c r="A114" s="179" t="str">
        <f>'SER PUB III'!B17</f>
        <v>MARIA GUADALUPE LOPEZ SOLORIO</v>
      </c>
      <c r="B114" s="180" t="str">
        <f>'SER PUB III'!C17</f>
        <v>ASEO PUBLICO</v>
      </c>
      <c r="C114" s="180" t="str">
        <f>'SER PUB III'!D17</f>
        <v>BARRENDERO</v>
      </c>
      <c r="D114" s="208">
        <f>'SER PUB III'!E17</f>
        <v>15</v>
      </c>
      <c r="E114" s="181">
        <f>'SER PUB III'!F17</f>
        <v>148</v>
      </c>
      <c r="F114" s="181">
        <f>'SER PUB III'!G17</f>
        <v>2220</v>
      </c>
      <c r="G114" s="207">
        <f>'SER PUB III'!H17</f>
        <v>0</v>
      </c>
      <c r="H114" s="181">
        <f>'SER PUB III'!I17</f>
        <v>0</v>
      </c>
      <c r="I114" s="213">
        <f>'SER PUB III'!J17</f>
        <v>3</v>
      </c>
      <c r="J114" s="181">
        <f>'SER PUB III'!K17</f>
        <v>45</v>
      </c>
      <c r="K114" s="181">
        <f>'SER PUB III'!L17</f>
        <v>2265</v>
      </c>
      <c r="L114" s="143"/>
    </row>
    <row r="115" spans="1:12" ht="25.2" customHeight="1">
      <c r="A115" s="179" t="str">
        <f>'SER PUB III'!B18</f>
        <v>IGNACIO García MEDINA</v>
      </c>
      <c r="B115" s="180" t="str">
        <f>'SER PUB III'!C18</f>
        <v>ASEO PUBLICO</v>
      </c>
      <c r="C115" s="180" t="str">
        <f>'SER PUB III'!D18</f>
        <v>AUX. DE INTEND.</v>
      </c>
      <c r="D115" s="208">
        <f>'SER PUB III'!E18</f>
        <v>15</v>
      </c>
      <c r="E115" s="181">
        <f>'SER PUB III'!F18</f>
        <v>50</v>
      </c>
      <c r="F115" s="181">
        <f>'SER PUB III'!G18</f>
        <v>750</v>
      </c>
      <c r="G115" s="207">
        <f>'SER PUB III'!H18</f>
        <v>0</v>
      </c>
      <c r="H115" s="181">
        <f>'SER PUB III'!I18</f>
        <v>0</v>
      </c>
      <c r="I115" s="213">
        <f>'SER PUB III'!J18</f>
        <v>11</v>
      </c>
      <c r="J115" s="181">
        <f>'SER PUB III'!K18</f>
        <v>165</v>
      </c>
      <c r="K115" s="181">
        <f>'SER PUB III'!L18</f>
        <v>915</v>
      </c>
      <c r="L115" s="143">
        <v>187</v>
      </c>
    </row>
    <row r="116" spans="1:12" ht="25.2" customHeight="1">
      <c r="A116" s="179" t="str">
        <f>'SER PUB IV'!B9</f>
        <v>JUAN MANUEL SILVA MANZO</v>
      </c>
      <c r="B116" s="180" t="str">
        <f>'SER PUB IV'!C9</f>
        <v>AGUA POTABLE</v>
      </c>
      <c r="C116" s="180" t="str">
        <f>'SER PUB IV'!D9</f>
        <v>ENCARG. DE BOMBAS</v>
      </c>
      <c r="D116" s="208">
        <f>'SER PUB IV'!E9</f>
        <v>15</v>
      </c>
      <c r="E116" s="181">
        <f>'SER PUB IV'!F9</f>
        <v>271</v>
      </c>
      <c r="F116" s="181">
        <f>'SER PUB IV'!G9</f>
        <v>4065</v>
      </c>
      <c r="G116" s="207">
        <f>'SER PUB IV'!H9</f>
        <v>24</v>
      </c>
      <c r="H116" s="181">
        <f>'SER PUB IV'!I9</f>
        <v>360</v>
      </c>
      <c r="I116" s="213">
        <f>'SER PUB IV'!J9</f>
        <v>0</v>
      </c>
      <c r="J116" s="181">
        <f>'SER PUB IV'!K9</f>
        <v>0</v>
      </c>
      <c r="K116" s="181">
        <f>'SER PUB IV'!L9</f>
        <v>3705</v>
      </c>
      <c r="L116" s="143">
        <v>1016</v>
      </c>
    </row>
    <row r="117" spans="1:12" ht="25.2" customHeight="1">
      <c r="A117" s="179" t="str">
        <f>'SER PUB IV'!B10</f>
        <v>CARLOS FRANCO SIGALA</v>
      </c>
      <c r="B117" s="180" t="str">
        <f>'SER PUB IV'!C10</f>
        <v>AGUA POTABLE</v>
      </c>
      <c r="C117" s="180" t="str">
        <f>'SER PUB IV'!D10</f>
        <v>ENCARG. DE BOMBAS</v>
      </c>
      <c r="D117" s="208">
        <f>'SER PUB IV'!E10</f>
        <v>15</v>
      </c>
      <c r="E117" s="181">
        <f>'SER PUB IV'!F10</f>
        <v>271</v>
      </c>
      <c r="F117" s="181">
        <f>'SER PUB IV'!G10</f>
        <v>4065</v>
      </c>
      <c r="G117" s="207">
        <f>'SER PUB IV'!H10</f>
        <v>24</v>
      </c>
      <c r="H117" s="181">
        <f>'SER PUB IV'!I10</f>
        <v>360</v>
      </c>
      <c r="I117" s="213">
        <f>'SER PUB IV'!J10</f>
        <v>0</v>
      </c>
      <c r="J117" s="181">
        <f>'SER PUB IV'!K10</f>
        <v>0</v>
      </c>
      <c r="K117" s="181">
        <f>'SER PUB IV'!L10</f>
        <v>3705</v>
      </c>
      <c r="L117" s="143">
        <v>1016</v>
      </c>
    </row>
    <row r="118" spans="1:12" ht="25.2" customHeight="1">
      <c r="A118" s="179" t="str">
        <f>'SER PUB IV'!B11</f>
        <v>SALVADOR PEREZ GARCIA</v>
      </c>
      <c r="B118" s="180" t="str">
        <f>'SER PUB IV'!C11</f>
        <v>AGUA POTABLE</v>
      </c>
      <c r="C118" s="180" t="str">
        <f>'SER PUB IV'!D11</f>
        <v>FONTANERO</v>
      </c>
      <c r="D118" s="208">
        <f>'SER PUB IV'!E11</f>
        <v>15</v>
      </c>
      <c r="E118" s="181">
        <f>'SER PUB IV'!F11</f>
        <v>271</v>
      </c>
      <c r="F118" s="181">
        <f>'SER PUB IV'!G11</f>
        <v>4065</v>
      </c>
      <c r="G118" s="207">
        <f>'SER PUB IV'!H11</f>
        <v>24</v>
      </c>
      <c r="H118" s="181">
        <f>'SER PUB IV'!I11</f>
        <v>360</v>
      </c>
      <c r="I118" s="213">
        <f>'SER PUB IV'!J11</f>
        <v>0</v>
      </c>
      <c r="J118" s="181">
        <f>'SER PUB IV'!K11</f>
        <v>0</v>
      </c>
      <c r="K118" s="181">
        <f>'SER PUB IV'!L11</f>
        <v>3705</v>
      </c>
      <c r="L118" s="143">
        <v>1016</v>
      </c>
    </row>
    <row r="119" spans="1:12" ht="25.2" customHeight="1">
      <c r="A119" s="179" t="str">
        <f>'SER PUB IV'!B12</f>
        <v>SANTIAGO CERVANTES FLORES</v>
      </c>
      <c r="B119" s="180" t="str">
        <f>'SER PUB IV'!C12</f>
        <v>AGUA POTABLE</v>
      </c>
      <c r="C119" s="180" t="str">
        <f>'SER PUB IV'!D12</f>
        <v>FONTANERO</v>
      </c>
      <c r="D119" s="208">
        <f>'SER PUB IV'!E12</f>
        <v>15</v>
      </c>
      <c r="E119" s="181">
        <f>'SER PUB IV'!F12</f>
        <v>271</v>
      </c>
      <c r="F119" s="181">
        <f>'SER PUB IV'!G12</f>
        <v>4065</v>
      </c>
      <c r="G119" s="207">
        <f>'SER PUB IV'!H12</f>
        <v>24</v>
      </c>
      <c r="H119" s="181">
        <f>'SER PUB IV'!I12</f>
        <v>360</v>
      </c>
      <c r="I119" s="213">
        <f>'SER PUB IV'!J12</f>
        <v>0</v>
      </c>
      <c r="J119" s="181">
        <f>'SER PUB IV'!K12</f>
        <v>0</v>
      </c>
      <c r="K119" s="181">
        <f>'SER PUB IV'!L12</f>
        <v>3705</v>
      </c>
      <c r="L119" s="143">
        <v>1016</v>
      </c>
    </row>
    <row r="120" spans="1:12" ht="25.2" customHeight="1">
      <c r="A120" s="179" t="str">
        <f>'SER PUB IV'!B13</f>
        <v>HUMBERTO GARCIA CHAVARRIA</v>
      </c>
      <c r="B120" s="180" t="str">
        <f>'SER PUB IV'!C13</f>
        <v>AGUA POTABLE</v>
      </c>
      <c r="C120" s="180" t="str">
        <f>'SER PUB IV'!D13</f>
        <v>FONTANERO</v>
      </c>
      <c r="D120" s="208">
        <f>'SER PUB IV'!E13</f>
        <v>15</v>
      </c>
      <c r="E120" s="181">
        <f>'SER PUB IV'!F13</f>
        <v>271</v>
      </c>
      <c r="F120" s="181">
        <f>'SER PUB IV'!G13</f>
        <v>4065</v>
      </c>
      <c r="G120" s="207">
        <f>'SER PUB IV'!H13</f>
        <v>24</v>
      </c>
      <c r="H120" s="181">
        <f>'SER PUB IV'!I13</f>
        <v>360</v>
      </c>
      <c r="I120" s="213">
        <f>'SER PUB IV'!J13</f>
        <v>0</v>
      </c>
      <c r="J120" s="181">
        <f>'SER PUB IV'!K13</f>
        <v>0</v>
      </c>
      <c r="K120" s="181">
        <f>'SER PUB IV'!L13</f>
        <v>3705</v>
      </c>
      <c r="L120" s="143">
        <v>1016</v>
      </c>
    </row>
    <row r="121" spans="1:12" ht="25.2" customHeight="1">
      <c r="A121" s="179" t="str">
        <f>'SER PUB IV'!B14</f>
        <v>JOSE ROBERTO CARDENAS MARTINEZ</v>
      </c>
      <c r="B121" s="180" t="str">
        <f>'SER PUB IV'!C14</f>
        <v>AGUA POTABLE</v>
      </c>
      <c r="C121" s="180" t="str">
        <f>'SER PUB IV'!D14</f>
        <v>AUX DE FONTANERIA</v>
      </c>
      <c r="D121" s="208">
        <f>'SER PUB IV'!E14</f>
        <v>15</v>
      </c>
      <c r="E121" s="181">
        <f>'SER PUB IV'!F14</f>
        <v>224</v>
      </c>
      <c r="F121" s="181">
        <f>'SER PUB IV'!G14</f>
        <v>3360</v>
      </c>
      <c r="G121" s="207">
        <f>'SER PUB IV'!H14</f>
        <v>9</v>
      </c>
      <c r="H121" s="181">
        <f>'SER PUB IV'!I14</f>
        <v>135</v>
      </c>
      <c r="I121" s="213">
        <f>'SER PUB IV'!J14</f>
        <v>0</v>
      </c>
      <c r="J121" s="181">
        <f>'SER PUB IV'!K14</f>
        <v>0</v>
      </c>
      <c r="K121" s="181">
        <f>'SER PUB IV'!L14</f>
        <v>3225</v>
      </c>
      <c r="L121" s="143">
        <f t="shared" ref="L121:L133" si="2">F121*0.25</f>
        <v>840</v>
      </c>
    </row>
    <row r="122" spans="1:12" ht="25.2" customHeight="1">
      <c r="A122" s="179" t="str">
        <f>'SER PUB IV'!B15</f>
        <v>José REYNALDO ZAMBRANO VALDOVINOS</v>
      </c>
      <c r="B122" s="180" t="str">
        <f>'SER PUB IV'!C15</f>
        <v>AGUA POTABLE</v>
      </c>
      <c r="C122" s="180" t="str">
        <f>'SER PUB IV'!D15</f>
        <v>AUX DE FONT.  VOLANTIN</v>
      </c>
      <c r="D122" s="208">
        <f>'SER PUB IV'!E15</f>
        <v>15</v>
      </c>
      <c r="E122" s="181">
        <f>'SER PUB IV'!F15</f>
        <v>224</v>
      </c>
      <c r="F122" s="181">
        <f>'SER PUB IV'!G15</f>
        <v>3360</v>
      </c>
      <c r="G122" s="207">
        <f>'SER PUB IV'!H15</f>
        <v>9</v>
      </c>
      <c r="H122" s="181">
        <f>'SER PUB IV'!I15</f>
        <v>135</v>
      </c>
      <c r="I122" s="213">
        <f>'SER PUB IV'!J15</f>
        <v>0</v>
      </c>
      <c r="J122" s="181">
        <f>'SER PUB IV'!K15</f>
        <v>0</v>
      </c>
      <c r="K122" s="181">
        <f>'SER PUB IV'!L15</f>
        <v>3225</v>
      </c>
      <c r="L122" s="143">
        <f t="shared" si="2"/>
        <v>840</v>
      </c>
    </row>
    <row r="123" spans="1:12" ht="25.2" customHeight="1">
      <c r="A123" s="179" t="str">
        <f>'SER PUBV'!B9</f>
        <v>MARIO SOLIS CHAVARRIA</v>
      </c>
      <c r="B123" s="179" t="str">
        <f>'SER PUBV'!C9</f>
        <v>AGUA POTABLE</v>
      </c>
      <c r="C123" s="179" t="str">
        <f>'SER PUBV'!D9</f>
        <v>AUXILIAR FONTANERIA</v>
      </c>
      <c r="D123" s="251">
        <f>'SER PUBV'!E9</f>
        <v>15</v>
      </c>
      <c r="E123" s="251">
        <f>'SER PUBV'!F9</f>
        <v>200</v>
      </c>
      <c r="F123" s="251">
        <f>'SER PUBV'!G9</f>
        <v>3000</v>
      </c>
      <c r="G123" s="251">
        <f>'SER PUBV'!H9</f>
        <v>5</v>
      </c>
      <c r="H123" s="251">
        <f>'SER PUBV'!I9</f>
        <v>75</v>
      </c>
      <c r="I123" s="251">
        <f>'SER PUBV'!J9</f>
        <v>0</v>
      </c>
      <c r="J123" s="251">
        <f>'SER PUBV'!K9</f>
        <v>0</v>
      </c>
      <c r="K123" s="251">
        <f>'SER PUBV'!L9</f>
        <v>2925</v>
      </c>
      <c r="L123" s="143">
        <f t="shared" si="2"/>
        <v>750</v>
      </c>
    </row>
    <row r="124" spans="1:12" ht="25.2" customHeight="1">
      <c r="A124" s="179" t="str">
        <f>'SER PUBV'!B10</f>
        <v>OSVALDO MARTINEZ VILLANUEVA</v>
      </c>
      <c r="B124" s="179" t="str">
        <f>'SER PUBV'!C10</f>
        <v>AGUA POTABLE</v>
      </c>
      <c r="C124" s="179" t="str">
        <f>'SER PUBV'!D10</f>
        <v>AUXILIAR FONTANERIA</v>
      </c>
      <c r="D124" s="251">
        <f>'SER PUBV'!E10</f>
        <v>15</v>
      </c>
      <c r="E124" s="251">
        <f>'SER PUBV'!F10</f>
        <v>200</v>
      </c>
      <c r="F124" s="251">
        <f>'SER PUBV'!G10</f>
        <v>3000</v>
      </c>
      <c r="G124" s="251">
        <f>'SER PUBV'!H10</f>
        <v>5</v>
      </c>
      <c r="H124" s="251">
        <f>'SER PUBV'!I10</f>
        <v>75</v>
      </c>
      <c r="I124" s="251">
        <f>'SER PUBV'!J10</f>
        <v>0</v>
      </c>
      <c r="J124" s="251">
        <f>'SER PUBV'!K10</f>
        <v>0</v>
      </c>
      <c r="K124" s="251">
        <f>'SER PUBV'!L10</f>
        <v>2925</v>
      </c>
      <c r="L124" s="143">
        <f t="shared" si="2"/>
        <v>750</v>
      </c>
    </row>
    <row r="125" spans="1:12" ht="25.2" customHeight="1">
      <c r="A125" s="179" t="str">
        <f>'SER PUBV'!B11</f>
        <v>JAVIER MATA SOLIS</v>
      </c>
      <c r="B125" s="179" t="str">
        <f>'SER PUBV'!C11</f>
        <v>AGUA POTABLE</v>
      </c>
      <c r="C125" s="179" t="str">
        <f>'SER PUBV'!D11</f>
        <v>AUXILIAR FONTANERIA</v>
      </c>
      <c r="D125" s="251">
        <f>'SER PUBV'!E11</f>
        <v>15</v>
      </c>
      <c r="E125" s="251">
        <f>'SER PUBV'!F11</f>
        <v>200</v>
      </c>
      <c r="F125" s="251">
        <f>'SER PUBV'!G11</f>
        <v>3000</v>
      </c>
      <c r="G125" s="251">
        <f>'SER PUBV'!H11</f>
        <v>5</v>
      </c>
      <c r="H125" s="251">
        <f>'SER PUBV'!I11</f>
        <v>75</v>
      </c>
      <c r="I125" s="251">
        <f>'SER PUBV'!J11</f>
        <v>0</v>
      </c>
      <c r="J125" s="251">
        <f>'SER PUBV'!K11</f>
        <v>0</v>
      </c>
      <c r="K125" s="251">
        <f>'SER PUBV'!L11</f>
        <v>2925</v>
      </c>
      <c r="L125" s="143">
        <f t="shared" si="2"/>
        <v>750</v>
      </c>
    </row>
    <row r="126" spans="1:12" ht="25.2" customHeight="1">
      <c r="A126" s="179" t="str">
        <f>'SER PUBV'!B12</f>
        <v>FEDERICO CHAVARRIA COVARRUBIAS</v>
      </c>
      <c r="B126" s="179" t="str">
        <f>'SER PUBV'!C12</f>
        <v>AGUA POTABLE</v>
      </c>
      <c r="C126" s="179" t="str">
        <f>'SER PUBV'!D12</f>
        <v>AUXILIAR FONTANERIA</v>
      </c>
      <c r="D126" s="251">
        <f>'SER PUBV'!E12</f>
        <v>15</v>
      </c>
      <c r="E126" s="251">
        <f>'SER PUBV'!F12</f>
        <v>200</v>
      </c>
      <c r="F126" s="251">
        <f>'SER PUBV'!G12</f>
        <v>3000</v>
      </c>
      <c r="G126" s="251">
        <f>'SER PUBV'!H12</f>
        <v>5</v>
      </c>
      <c r="H126" s="251">
        <f>'SER PUBV'!I12</f>
        <v>75</v>
      </c>
      <c r="I126" s="251">
        <f>'SER PUBV'!J12</f>
        <v>0</v>
      </c>
      <c r="J126" s="251">
        <f>'SER PUBV'!K12</f>
        <v>0</v>
      </c>
      <c r="K126" s="251">
        <f>'SER PUBV'!L12</f>
        <v>2925</v>
      </c>
      <c r="L126" s="143">
        <f t="shared" si="2"/>
        <v>750</v>
      </c>
    </row>
    <row r="127" spans="1:12" ht="25.2" customHeight="1">
      <c r="A127" s="179" t="str">
        <f>'SER PUBV'!B13</f>
        <v>EDGAR SALVADOR CHAVARRIA VALENCIA</v>
      </c>
      <c r="B127" s="179" t="str">
        <f>'SER PUBV'!C13</f>
        <v>AGUA POTABLE</v>
      </c>
      <c r="C127" s="179" t="str">
        <f>'SER PUBV'!D13</f>
        <v>AUXILIAR FONTANERIA</v>
      </c>
      <c r="D127" s="251">
        <f>'SER PUBV'!E13</f>
        <v>15</v>
      </c>
      <c r="E127" s="251">
        <f>'SER PUBV'!F13</f>
        <v>195</v>
      </c>
      <c r="F127" s="251">
        <f>'SER PUBV'!G13</f>
        <v>2925</v>
      </c>
      <c r="G127" s="251">
        <f>'SER PUBV'!H13</f>
        <v>5</v>
      </c>
      <c r="H127" s="251">
        <f>'SER PUBV'!I13</f>
        <v>75</v>
      </c>
      <c r="I127" s="251">
        <f>'SER PUBV'!J13</f>
        <v>0</v>
      </c>
      <c r="J127" s="251">
        <f>'SER PUBV'!K13</f>
        <v>0</v>
      </c>
      <c r="K127" s="251">
        <f>'SER PUBV'!L13</f>
        <v>2850</v>
      </c>
      <c r="L127" s="143"/>
    </row>
    <row r="128" spans="1:12" ht="25.2" customHeight="1">
      <c r="A128" s="179" t="str">
        <f>'SER PUBV'!B14</f>
        <v>ABEL CASTILLO MORFIN</v>
      </c>
      <c r="B128" s="179" t="str">
        <f>'SER PUBV'!C14</f>
        <v>AGUA POTABLE</v>
      </c>
      <c r="C128" s="179" t="str">
        <f>'SER PUBV'!D14</f>
        <v>AUXILIAR FONTANERIA</v>
      </c>
      <c r="D128" s="251">
        <f>'SER PUBV'!E14</f>
        <v>15</v>
      </c>
      <c r="E128" s="251">
        <f>'SER PUBV'!F14</f>
        <v>195</v>
      </c>
      <c r="F128" s="251">
        <f>'SER PUBV'!G14</f>
        <v>2925</v>
      </c>
      <c r="G128" s="251">
        <f>'SER PUBV'!H14</f>
        <v>5</v>
      </c>
      <c r="H128" s="251">
        <f>'SER PUBV'!I14</f>
        <v>75</v>
      </c>
      <c r="I128" s="251">
        <f>'SER PUBV'!J14</f>
        <v>0</v>
      </c>
      <c r="J128" s="251">
        <f>'SER PUBV'!K14</f>
        <v>0</v>
      </c>
      <c r="K128" s="251">
        <f>'SER PUBV'!L14</f>
        <v>2850</v>
      </c>
      <c r="L128" s="143"/>
    </row>
    <row r="129" spans="1:12" ht="25.2" customHeight="1">
      <c r="A129" s="179" t="str">
        <f>'SER PUBV'!B15</f>
        <v>GALDINO DOÑAN MAGAÑA</v>
      </c>
      <c r="B129" s="179" t="str">
        <f>'SER PUBV'!C15</f>
        <v>AGUA POTABLE</v>
      </c>
      <c r="C129" s="179" t="str">
        <f>'SER PUBV'!D15</f>
        <v>AUXILIAR FONTANERIA</v>
      </c>
      <c r="D129" s="251">
        <f>'SER PUBV'!E15</f>
        <v>3</v>
      </c>
      <c r="E129" s="251">
        <f>'SER PUBV'!F15</f>
        <v>195</v>
      </c>
      <c r="F129" s="251">
        <f>'SER PUBV'!G15</f>
        <v>585</v>
      </c>
      <c r="G129" s="251">
        <f>'SER PUBV'!H15</f>
        <v>5</v>
      </c>
      <c r="H129" s="251">
        <f>'SER PUBV'!I15</f>
        <v>15</v>
      </c>
      <c r="I129" s="251">
        <f>'SER PUBV'!J15</f>
        <v>0</v>
      </c>
      <c r="J129" s="251">
        <f>'SER PUBV'!K15</f>
        <v>0</v>
      </c>
      <c r="K129" s="251">
        <f>'SER PUBV'!L15</f>
        <v>570</v>
      </c>
      <c r="L129" s="143"/>
    </row>
    <row r="130" spans="1:12" ht="25.2" customHeight="1">
      <c r="A130" s="179" t="str">
        <f>'SER PUB VI'!B8</f>
        <v>JOSE AURELIO SUAREZ CEJA</v>
      </c>
      <c r="B130" s="180" t="str">
        <f>'SER PUB VI'!C8</f>
        <v>DEPORTES</v>
      </c>
      <c r="C130" s="180" t="str">
        <f>'SER PUB VI'!D8</f>
        <v>AUX. TEC. DE AREA RECREATIVA</v>
      </c>
      <c r="D130" s="208">
        <f>'SER PUB VI'!E8</f>
        <v>15</v>
      </c>
      <c r="E130" s="181">
        <f>'SER PUB VI'!F8</f>
        <v>226</v>
      </c>
      <c r="F130" s="181">
        <f>'SER PUB VI'!G8</f>
        <v>3390</v>
      </c>
      <c r="G130" s="207">
        <f>'SER PUB VI'!H8</f>
        <v>9</v>
      </c>
      <c r="H130" s="181">
        <f>'SER PUB VI'!I8</f>
        <v>135</v>
      </c>
      <c r="I130" s="213">
        <f>'SER PUB VI'!J8</f>
        <v>0</v>
      </c>
      <c r="J130" s="181">
        <f>'SER PUB VI'!K8</f>
        <v>0</v>
      </c>
      <c r="K130" s="181">
        <f>'SER PUB VI'!L8</f>
        <v>3255</v>
      </c>
      <c r="L130" s="143">
        <f t="shared" si="2"/>
        <v>847.5</v>
      </c>
    </row>
    <row r="131" spans="1:12" ht="25.2" customHeight="1">
      <c r="A131" s="179" t="str">
        <f>'SER PUB VI'!B9</f>
        <v>JOSE DE JESUS RAMIREZ MARTINEZ</v>
      </c>
      <c r="B131" s="180" t="str">
        <f>'SER PUB VI'!C9</f>
        <v>DEPORTES</v>
      </c>
      <c r="C131" s="180" t="str">
        <f>'SER PUB VI'!D9</f>
        <v>AUX. DEPORTES</v>
      </c>
      <c r="D131" s="208">
        <f>'SER PUB VI'!E9</f>
        <v>15</v>
      </c>
      <c r="E131" s="181">
        <f>'SER PUB VI'!F9</f>
        <v>200</v>
      </c>
      <c r="F131" s="181">
        <f>'SER PUB VI'!G9</f>
        <v>3000</v>
      </c>
      <c r="G131" s="207">
        <f>'SER PUB VI'!H9</f>
        <v>5</v>
      </c>
      <c r="H131" s="181">
        <f>'SER PUB VI'!I9</f>
        <v>75</v>
      </c>
      <c r="I131" s="213">
        <f>'SER PUB VI'!J9</f>
        <v>0</v>
      </c>
      <c r="J131" s="181">
        <f>'SER PUB VI'!K9</f>
        <v>0</v>
      </c>
      <c r="K131" s="181">
        <f>'SER PUB VI'!L9</f>
        <v>2925</v>
      </c>
      <c r="L131" s="143">
        <f t="shared" si="2"/>
        <v>750</v>
      </c>
    </row>
    <row r="132" spans="1:12" ht="25.2" customHeight="1">
      <c r="A132" s="179" t="str">
        <f>'SER PUB VI'!B10</f>
        <v>OMAR EMMANUEL BECERRA GUTIERREZ</v>
      </c>
      <c r="B132" s="180" t="str">
        <f>'SER PUB VI'!C10</f>
        <v>DEPORTES</v>
      </c>
      <c r="C132" s="180" t="str">
        <f>'SER PUB VI'!D10</f>
        <v>AUX. DEPORTES</v>
      </c>
      <c r="D132" s="208">
        <f>'SER PUB VI'!E10</f>
        <v>15</v>
      </c>
      <c r="E132" s="181">
        <f>'SER PUB VI'!F10</f>
        <v>200</v>
      </c>
      <c r="F132" s="181">
        <f>'SER PUB VI'!G10</f>
        <v>3000</v>
      </c>
      <c r="G132" s="207">
        <f>'SER PUB VI'!H10</f>
        <v>5</v>
      </c>
      <c r="H132" s="181">
        <f>'SER PUB VI'!I10</f>
        <v>75</v>
      </c>
      <c r="I132" s="213">
        <f>'SER PUB VI'!J10</f>
        <v>1</v>
      </c>
      <c r="J132" s="181">
        <f>'SER PUB VI'!K10</f>
        <v>0</v>
      </c>
      <c r="K132" s="181">
        <f>'SER PUB VI'!L10</f>
        <v>2925</v>
      </c>
      <c r="L132" s="143">
        <f t="shared" si="2"/>
        <v>750</v>
      </c>
    </row>
    <row r="133" spans="1:12" ht="25.2" customHeight="1">
      <c r="A133" s="179" t="str">
        <f>'SER PUB VI'!B11</f>
        <v>AGUSTINA CORTES NEGRETE</v>
      </c>
      <c r="B133" s="180" t="str">
        <f>'SER PUB VI'!C11</f>
        <v>ASILO DE ANCIANOS</v>
      </c>
      <c r="C133" s="180" t="str">
        <f>'SER PUB VI'!D11</f>
        <v>ENCARG.ASILO</v>
      </c>
      <c r="D133" s="208">
        <f>'SER PUB VI'!E11</f>
        <v>15</v>
      </c>
      <c r="E133" s="181">
        <f>'SER PUB VI'!F11</f>
        <v>188</v>
      </c>
      <c r="F133" s="181">
        <f>'SER PUB VI'!G11</f>
        <v>2820</v>
      </c>
      <c r="G133" s="207">
        <f>'SER PUB VI'!H11</f>
        <v>4</v>
      </c>
      <c r="H133" s="181">
        <f>'SER PUB VI'!I11</f>
        <v>60</v>
      </c>
      <c r="I133" s="213">
        <f>'SER PUB VI'!J11</f>
        <v>0</v>
      </c>
      <c r="J133" s="181">
        <f>'SER PUB VI'!K11</f>
        <v>0</v>
      </c>
      <c r="K133" s="181">
        <f>'SER PUB VI'!L11</f>
        <v>2760</v>
      </c>
      <c r="L133" s="143">
        <f t="shared" si="2"/>
        <v>705</v>
      </c>
    </row>
    <row r="134" spans="1:12" ht="25.2" customHeight="1">
      <c r="A134" s="179" t="str">
        <f>'SER PUB VI'!B12</f>
        <v>MARIA GUADALUPE AVIÑA CORTES</v>
      </c>
      <c r="B134" s="180" t="str">
        <f>'SER PUB VI'!C12</f>
        <v>ASILO DE ANCIANOS</v>
      </c>
      <c r="C134" s="180" t="str">
        <f>'SER PUB VI'!D12</f>
        <v>VELADOR ASILO</v>
      </c>
      <c r="D134" s="208">
        <f>'SER PUB VI'!E12</f>
        <v>15</v>
      </c>
      <c r="E134" s="181">
        <f>'SER PUB VI'!F12</f>
        <v>114</v>
      </c>
      <c r="F134" s="181">
        <f>'SER PUB VI'!G12</f>
        <v>1710</v>
      </c>
      <c r="G134" s="207">
        <f>'SER PUB VI'!H12</f>
        <v>0</v>
      </c>
      <c r="H134" s="181">
        <f>'SER PUB VI'!I12</f>
        <v>0</v>
      </c>
      <c r="I134" s="213">
        <f>'SER PUB VI'!J12</f>
        <v>7</v>
      </c>
      <c r="J134" s="181">
        <f>'SER PUB VI'!K12</f>
        <v>105</v>
      </c>
      <c r="K134" s="181">
        <f>'SER PUB VI'!L12</f>
        <v>1815</v>
      </c>
      <c r="L134" s="143">
        <v>427</v>
      </c>
    </row>
    <row r="135" spans="1:12" ht="25.2" customHeight="1">
      <c r="A135" s="179" t="str">
        <f>'SER PUB VI'!B13</f>
        <v>YESENIA VILLANUEVA CASTRO</v>
      </c>
      <c r="B135" s="180" t="str">
        <f>'SER PUB VI'!C13</f>
        <v>ASILO DE ANCIANOS</v>
      </c>
      <c r="C135" s="180" t="str">
        <f>'SER PUB VI'!D13</f>
        <v>AUX. DE INTEND.</v>
      </c>
      <c r="D135" s="208">
        <f>'SER PUB VI'!E13</f>
        <v>15</v>
      </c>
      <c r="E135" s="181">
        <f>'SER PUB VI'!F13</f>
        <v>112</v>
      </c>
      <c r="F135" s="181">
        <f>'SER PUB VI'!G13</f>
        <v>1680</v>
      </c>
      <c r="G135" s="207">
        <f>'SER PUB VI'!H13</f>
        <v>0</v>
      </c>
      <c r="H135" s="181">
        <f>'SER PUB VI'!I13</f>
        <v>0</v>
      </c>
      <c r="I135" s="213">
        <f>'SER PUB VI'!J13</f>
        <v>7</v>
      </c>
      <c r="J135" s="181">
        <f>'SER PUB VI'!K13</f>
        <v>105</v>
      </c>
      <c r="K135" s="181">
        <f>'SER PUB VI'!L13</f>
        <v>1785</v>
      </c>
      <c r="L135" s="143">
        <f>F135*0.25</f>
        <v>420</v>
      </c>
    </row>
    <row r="136" spans="1:12" ht="25.2" customHeight="1">
      <c r="A136" s="179" t="str">
        <f>'SER PUB VI'!B14</f>
        <v>YOLANDA AMEZCUA CEJA</v>
      </c>
      <c r="B136" s="180" t="str">
        <f>'SER PUB VI'!C14</f>
        <v>ASILO DE ANCIANOS</v>
      </c>
      <c r="C136" s="180" t="str">
        <f>'SER PUB VI'!D14</f>
        <v>COCINERA</v>
      </c>
      <c r="D136" s="208">
        <f>'SER PUB VI'!E14</f>
        <v>15</v>
      </c>
      <c r="E136" s="181">
        <f>'SER PUB VI'!F14</f>
        <v>132</v>
      </c>
      <c r="F136" s="181">
        <f>'SER PUB VI'!G14</f>
        <v>1980</v>
      </c>
      <c r="G136" s="207">
        <f>'SER PUB VI'!H14</f>
        <v>0</v>
      </c>
      <c r="H136" s="181">
        <f>'SER PUB VI'!I14</f>
        <v>0</v>
      </c>
      <c r="I136" s="213">
        <f>'SER PUB VI'!J14</f>
        <v>5</v>
      </c>
      <c r="J136" s="181">
        <f>'SER PUB VI'!K14</f>
        <v>75</v>
      </c>
      <c r="K136" s="181">
        <f>'SER PUB VI'!L14</f>
        <v>2055</v>
      </c>
      <c r="L136" s="143">
        <f>F136*0.25</f>
        <v>495</v>
      </c>
    </row>
    <row r="137" spans="1:12" ht="25.2" customHeight="1">
      <c r="A137" s="179" t="str">
        <f>'SER PUB VI'!B15</f>
        <v>MARIA TRINIDAD CEJA MEDINA</v>
      </c>
      <c r="B137" s="180" t="str">
        <f>'SER PUB VI'!C15</f>
        <v>CASA DE LA CULTURA</v>
      </c>
      <c r="C137" s="180" t="str">
        <f>'SER PUB VI'!D15</f>
        <v>INTENDENTE</v>
      </c>
      <c r="D137" s="208">
        <f>'SER PUB VI'!E15</f>
        <v>15</v>
      </c>
      <c r="E137" s="181">
        <f>'SER PUB VI'!F15</f>
        <v>151</v>
      </c>
      <c r="F137" s="181">
        <f>'SER PUB VI'!G15</f>
        <v>2265</v>
      </c>
      <c r="G137" s="207">
        <f>'SER PUB VI'!H15</f>
        <v>0</v>
      </c>
      <c r="H137" s="181">
        <f>'SER PUB VI'!I15</f>
        <v>0</v>
      </c>
      <c r="I137" s="213">
        <f>'SER PUB VI'!J15</f>
        <v>2</v>
      </c>
      <c r="J137" s="181">
        <f>'SER PUB VI'!K15</f>
        <v>30</v>
      </c>
      <c r="K137" s="181">
        <f>'SER PUB VI'!L15</f>
        <v>2295</v>
      </c>
      <c r="L137" s="143">
        <v>566</v>
      </c>
    </row>
    <row r="138" spans="1:12" ht="25.2" customHeight="1">
      <c r="A138" s="179" t="str">
        <f>'SER PUB VII'!B7</f>
        <v>JOSE SANTANA ARIAS GUERRERO</v>
      </c>
      <c r="B138" s="180" t="str">
        <f>'SER PUB VII'!C7</f>
        <v>MANTO. DE INMUEBLES</v>
      </c>
      <c r="C138" s="180" t="str">
        <f>'SER PUB VII'!D7</f>
        <v>ALBAÑIL</v>
      </c>
      <c r="D138" s="208">
        <f>'SER PUB VII'!E7</f>
        <v>15</v>
      </c>
      <c r="E138" s="181">
        <f>'SER PUB VII'!F7</f>
        <v>275</v>
      </c>
      <c r="F138" s="181">
        <f>'SER PUB VII'!G7</f>
        <v>4125</v>
      </c>
      <c r="G138" s="207">
        <f>'SER PUB VII'!H7</f>
        <v>25</v>
      </c>
      <c r="H138" s="181">
        <f>'SER PUB VII'!I7</f>
        <v>375</v>
      </c>
      <c r="I138" s="213">
        <f>'SER PUB VII'!J7</f>
        <v>0</v>
      </c>
      <c r="J138" s="181">
        <f>'SER PUB VII'!K7</f>
        <v>0</v>
      </c>
      <c r="K138" s="181">
        <f>'SER PUB VII'!L7</f>
        <v>3750</v>
      </c>
      <c r="L138" s="143">
        <v>1031</v>
      </c>
    </row>
    <row r="139" spans="1:12" ht="25.2" customHeight="1">
      <c r="A139" s="179" t="str">
        <f>'SER PUB VII'!B8</f>
        <v>JOSE CHAVEZ CEJA</v>
      </c>
      <c r="B139" s="180" t="str">
        <f>'SER PUB VII'!C8</f>
        <v>MANTO. DE INMUEBLES</v>
      </c>
      <c r="C139" s="180" t="str">
        <f>'SER PUB VII'!D8</f>
        <v>ALBAÑIL</v>
      </c>
      <c r="D139" s="208">
        <f>'SER PUB VII'!E8</f>
        <v>15</v>
      </c>
      <c r="E139" s="181">
        <f>'SER PUB VII'!F8</f>
        <v>204</v>
      </c>
      <c r="F139" s="181">
        <f>'SER PUB VII'!G8</f>
        <v>3060</v>
      </c>
      <c r="G139" s="207">
        <f>'SER PUB VII'!H8</f>
        <v>6</v>
      </c>
      <c r="H139" s="181">
        <f>'SER PUB VII'!I8</f>
        <v>90</v>
      </c>
      <c r="I139" s="213">
        <f>'SER PUB VII'!J8</f>
        <v>0</v>
      </c>
      <c r="J139" s="181">
        <f>'SER PUB VII'!K8</f>
        <v>0</v>
      </c>
      <c r="K139" s="181">
        <f>'SER PUB VII'!L8</f>
        <v>2970</v>
      </c>
      <c r="L139" s="143">
        <f>F139*0.25</f>
        <v>765</v>
      </c>
    </row>
    <row r="140" spans="1:12" ht="25.2" customHeight="1">
      <c r="A140" s="179" t="str">
        <f>'SER PUB VII'!B9</f>
        <v>RAFAEL GUTIERREZ SANDOVAL</v>
      </c>
      <c r="B140" s="180" t="str">
        <f>'SER PUB VII'!C9</f>
        <v>MANTO. DE INMUEBLES</v>
      </c>
      <c r="C140" s="180" t="str">
        <f>'SER PUB VII'!D9</f>
        <v>AUXILIAR ALBAÑIL</v>
      </c>
      <c r="D140" s="208">
        <f>'SER PUB VII'!E9</f>
        <v>15</v>
      </c>
      <c r="E140" s="181">
        <f>'SER PUB VII'!F9</f>
        <v>168</v>
      </c>
      <c r="F140" s="181">
        <f>'SER PUB VII'!G9</f>
        <v>2520</v>
      </c>
      <c r="G140" s="207">
        <f>'SER PUB VII'!H9</f>
        <v>1</v>
      </c>
      <c r="H140" s="181">
        <f>'SER PUB VII'!I9</f>
        <v>15</v>
      </c>
      <c r="I140" s="213">
        <f>'SER PUB VII'!J9</f>
        <v>0</v>
      </c>
      <c r="J140" s="181">
        <f>'SER PUB VII'!K9</f>
        <v>0</v>
      </c>
      <c r="K140" s="181">
        <f>'SER PUB VII'!L9</f>
        <v>2505</v>
      </c>
      <c r="L140" s="143">
        <f>F140*0.25</f>
        <v>630</v>
      </c>
    </row>
    <row r="141" spans="1:12" ht="25.2" customHeight="1">
      <c r="A141" s="179" t="str">
        <f>'SER PUB VII'!B10</f>
        <v>ANTONIO  HERNANDEZ LOPEZ</v>
      </c>
      <c r="B141" s="180" t="str">
        <f>'SER PUB VII'!C10</f>
        <v>SERV. DE TRASPORTES</v>
      </c>
      <c r="C141" s="180" t="str">
        <f>'SER PUB VII'!D10</f>
        <v>CHOFER</v>
      </c>
      <c r="D141" s="208">
        <f>'SER PUB VII'!E10</f>
        <v>15</v>
      </c>
      <c r="E141" s="181">
        <f>'SER PUB VII'!F10</f>
        <v>168</v>
      </c>
      <c r="F141" s="181">
        <f>'SER PUB VII'!G10</f>
        <v>2520</v>
      </c>
      <c r="G141" s="207">
        <f>'SER PUB VII'!H10</f>
        <v>1</v>
      </c>
      <c r="H141" s="181">
        <f>'SER PUB VII'!I10</f>
        <v>15</v>
      </c>
      <c r="I141" s="213">
        <f>'SER PUB VII'!J10</f>
        <v>0</v>
      </c>
      <c r="J141" s="181">
        <f>'SER PUB VII'!K10</f>
        <v>0</v>
      </c>
      <c r="K141" s="181">
        <f>'SER PUB VII'!L10</f>
        <v>2505</v>
      </c>
      <c r="L141" s="143">
        <f>F141*0.25</f>
        <v>630</v>
      </c>
    </row>
    <row r="142" spans="1:12" ht="25.2" customHeight="1">
      <c r="A142" s="179" t="str">
        <f>'SER PUB VII'!B11</f>
        <v>ROBERTO VALDIVIA ROJAS</v>
      </c>
      <c r="B142" s="179" t="str">
        <f>'SER PUB VII'!C11</f>
        <v>SERV. DE TRASPORTES</v>
      </c>
      <c r="C142" s="179" t="str">
        <f>'SER PUB VII'!D11</f>
        <v>CHOFER</v>
      </c>
      <c r="D142" s="179">
        <f>'SER PUB VII'!E11</f>
        <v>15</v>
      </c>
      <c r="E142" s="181">
        <f>'SER PUB VII'!F11</f>
        <v>260</v>
      </c>
      <c r="F142" s="181">
        <f>'SER PUB VII'!G11</f>
        <v>3900</v>
      </c>
      <c r="G142" s="207">
        <f>'SER PUB VII'!H11</f>
        <v>22</v>
      </c>
      <c r="H142" s="181">
        <f>'SER PUB VII'!I11</f>
        <v>330</v>
      </c>
      <c r="I142" s="213">
        <f>'SER PUB VII'!J11</f>
        <v>0</v>
      </c>
      <c r="J142" s="181">
        <f>'SER PUB VII'!K11</f>
        <v>0</v>
      </c>
      <c r="K142" s="181">
        <f>'SER PUB VII'!L11</f>
        <v>3570</v>
      </c>
      <c r="L142" s="143">
        <f>F142*0.25</f>
        <v>975</v>
      </c>
    </row>
    <row r="143" spans="1:12" ht="25.2" customHeight="1">
      <c r="A143" s="179" t="str">
        <f>'SER PUB VII'!B12</f>
        <v>SALVADOR ORDAZ FLORES</v>
      </c>
      <c r="B143" s="179" t="str">
        <f>'SER PUB VII'!C12</f>
        <v>SERV. DE TRASPORTES</v>
      </c>
      <c r="C143" s="179" t="str">
        <f>'SER PUB VII'!D12</f>
        <v>CHOFER</v>
      </c>
      <c r="D143" s="179">
        <f>'SER PUB VII'!E12</f>
        <v>15</v>
      </c>
      <c r="E143" s="181">
        <f>'SER PUB VII'!F12</f>
        <v>226</v>
      </c>
      <c r="F143" s="181">
        <f>'SER PUB VII'!G12</f>
        <v>3390</v>
      </c>
      <c r="G143" s="207">
        <f>'SER PUB VII'!H12</f>
        <v>9</v>
      </c>
      <c r="H143" s="181">
        <f>'SER PUB VII'!I12</f>
        <v>135</v>
      </c>
      <c r="I143" s="213">
        <f>'SER PUB VII'!J12</f>
        <v>0</v>
      </c>
      <c r="J143" s="181">
        <f>'SER PUB VII'!K12</f>
        <v>0</v>
      </c>
      <c r="K143" s="181">
        <f>'SER PUB VII'!L12</f>
        <v>3255</v>
      </c>
      <c r="L143" s="143">
        <v>847</v>
      </c>
    </row>
    <row r="144" spans="1:12" ht="25.2" customHeight="1">
      <c r="A144" s="179" t="str">
        <f>'SER PUB VII'!B13</f>
        <v>JUAN  MANUEL DIAZ ZAMBRANO</v>
      </c>
      <c r="B144" s="180" t="str">
        <f>'SER PUB VII'!C13</f>
        <v>CENTRO PSICOLA</v>
      </c>
      <c r="C144" s="180" t="str">
        <f>'SER PUB VII'!D13</f>
        <v>MANTENIMINETO</v>
      </c>
      <c r="D144" s="208">
        <f>'SER PUB VII'!E13</f>
        <v>15</v>
      </c>
      <c r="E144" s="181">
        <f>'SER PUB VII'!F13</f>
        <v>185</v>
      </c>
      <c r="F144" s="181">
        <f>'SER PUB VII'!G13</f>
        <v>2775</v>
      </c>
      <c r="G144" s="207">
        <f>'SER PUB VII'!H13</f>
        <v>4</v>
      </c>
      <c r="H144" s="181">
        <f>'SER PUB VII'!I13</f>
        <v>60</v>
      </c>
      <c r="I144" s="213">
        <f>'SER PUB VII'!J13</f>
        <v>0</v>
      </c>
      <c r="J144" s="181">
        <f>'SER PUB VII'!K13</f>
        <v>0</v>
      </c>
      <c r="K144" s="181">
        <f>'SER PUB VII'!L13</f>
        <v>2715</v>
      </c>
      <c r="L144" s="143">
        <v>691</v>
      </c>
    </row>
    <row r="145" spans="1:12" ht="25.2" customHeight="1">
      <c r="A145" s="179" t="str">
        <f>'SER PUB VIII'!B7</f>
        <v>FRANCISCO FLORES CASTAÑEDA</v>
      </c>
      <c r="B145" s="180" t="str">
        <f>'SER PUB VIII'!C7</f>
        <v>PARQUE LINEAL</v>
      </c>
      <c r="C145" s="180" t="str">
        <f>'SER PUB VIII'!D7</f>
        <v>AUX DE JARDINERO</v>
      </c>
      <c r="D145" s="208">
        <f>'SER PUB VIII'!E7</f>
        <v>15</v>
      </c>
      <c r="E145" s="181">
        <f>'SER PUB VIII'!F7</f>
        <v>144</v>
      </c>
      <c r="F145" s="181">
        <f>'SER PUB VIII'!G7</f>
        <v>2160</v>
      </c>
      <c r="G145" s="207">
        <f>'SER PUB VIII'!H7</f>
        <v>0</v>
      </c>
      <c r="H145" s="181">
        <f>'SER PUB VIII'!I7</f>
        <v>0</v>
      </c>
      <c r="I145" s="213">
        <f>'SER PUB VIII'!J7</f>
        <v>4</v>
      </c>
      <c r="J145" s="181">
        <f>'SER PUB VIII'!K7</f>
        <v>60</v>
      </c>
      <c r="K145" s="181">
        <f>'SER PUB VIII'!L7</f>
        <v>2220</v>
      </c>
      <c r="L145" s="143">
        <f>F145*0.25</f>
        <v>540</v>
      </c>
    </row>
    <row r="146" spans="1:12" ht="25.2" customHeight="1">
      <c r="A146" s="179" t="str">
        <f>'SER PUB VIII'!B8</f>
        <v>ROSA MARTINEZ HERNANDEZ</v>
      </c>
      <c r="B146" s="180" t="str">
        <f>'SER PUB VIII'!C8</f>
        <v>BIBLIOTECA</v>
      </c>
      <c r="C146" s="180" t="str">
        <f>'SER PUB VIII'!D8</f>
        <v>SECRETARIA</v>
      </c>
      <c r="D146" s="208">
        <f>'SER PUB VIII'!E8</f>
        <v>15</v>
      </c>
      <c r="E146" s="181">
        <f>'SER PUB VIII'!F8</f>
        <v>188</v>
      </c>
      <c r="F146" s="181">
        <f>'SER PUB VIII'!G8</f>
        <v>2820</v>
      </c>
      <c r="G146" s="207">
        <f>'SER PUB VIII'!H8</f>
        <v>4</v>
      </c>
      <c r="H146" s="181">
        <f>'SER PUB VIII'!I8</f>
        <v>60</v>
      </c>
      <c r="I146" s="213">
        <f>'SER PUB VIII'!J8</f>
        <v>0</v>
      </c>
      <c r="J146" s="181">
        <f>'SER PUB VIII'!K8</f>
        <v>0</v>
      </c>
      <c r="K146" s="181">
        <f>'SER PUB VIII'!L8</f>
        <v>2760</v>
      </c>
      <c r="L146" s="143">
        <f>F146*0.25</f>
        <v>705</v>
      </c>
    </row>
    <row r="147" spans="1:12" ht="25.2" customHeight="1" thickBot="1">
      <c r="A147" s="179" t="str">
        <f>'SER PUB VIII'!B9</f>
        <v>MARGARITA RUIZ PULIDO</v>
      </c>
      <c r="B147" s="180" t="str">
        <f>'SER PUB VIII'!C9</f>
        <v>BIBLIOTECA</v>
      </c>
      <c r="C147" s="180" t="str">
        <f>'SER PUB VIII'!D9</f>
        <v>AUX DE INTENDENCIA</v>
      </c>
      <c r="D147" s="208">
        <f>'SER PUB VIII'!E9</f>
        <v>15</v>
      </c>
      <c r="E147" s="181">
        <f>'SER PUB VIII'!F9</f>
        <v>168</v>
      </c>
      <c r="F147" s="181">
        <f>'SER PUB VIII'!G9</f>
        <v>2520</v>
      </c>
      <c r="G147" s="207">
        <f>'SER PUB VIII'!H9</f>
        <v>1</v>
      </c>
      <c r="H147" s="181">
        <f>'SER PUB VIII'!I9</f>
        <v>15</v>
      </c>
      <c r="I147" s="213">
        <f>'SER PUB VIII'!J9</f>
        <v>0</v>
      </c>
      <c r="J147" s="181">
        <f>'SER PUB VIII'!K9</f>
        <v>0</v>
      </c>
      <c r="K147" s="181">
        <f>'SER PUB VIII'!L9</f>
        <v>2505</v>
      </c>
      <c r="L147" s="143">
        <f>F147*0.25</f>
        <v>630</v>
      </c>
    </row>
    <row r="148" spans="1:12" ht="25.2" customHeight="1" thickBot="1">
      <c r="A148" s="201" t="s">
        <v>301</v>
      </c>
      <c r="B148" s="202"/>
      <c r="C148" s="202"/>
      <c r="D148" s="222"/>
      <c r="E148" s="203"/>
      <c r="F148" s="204">
        <f t="shared" ref="F148:J148" si="3">SUM(F6:F147)</f>
        <v>571282</v>
      </c>
      <c r="G148" s="204">
        <f t="shared" si="3"/>
        <v>3549</v>
      </c>
      <c r="H148" s="204">
        <f t="shared" si="3"/>
        <v>53171</v>
      </c>
      <c r="I148" s="204">
        <f t="shared" si="3"/>
        <v>210</v>
      </c>
      <c r="J148" s="204">
        <f t="shared" si="3"/>
        <v>3135</v>
      </c>
      <c r="K148" s="204">
        <f>SUM(K6:K147)</f>
        <v>521246</v>
      </c>
      <c r="L148" s="143"/>
    </row>
    <row r="149" spans="1:12" ht="25.2" customHeight="1">
      <c r="A149" s="45" t="str">
        <f>EVENTUALES1!B7</f>
        <v>TEODULA EVA VAZQUEZ ORTEGA</v>
      </c>
      <c r="B149" s="45" t="str">
        <f>EVENTUALES1!C7</f>
        <v>CASA DE CULTURA</v>
      </c>
      <c r="C149" s="45" t="str">
        <f>EVENTUALES1!D7</f>
        <v>AUX DE INTENDENCIA</v>
      </c>
      <c r="D149" s="45">
        <f>EVENTUALES1!E7</f>
        <v>15</v>
      </c>
      <c r="E149" s="171">
        <f>EVENTUALES1!F7</f>
        <v>108</v>
      </c>
      <c r="F149" s="171">
        <f>EVENTUALES1!G7</f>
        <v>1620</v>
      </c>
      <c r="G149" s="171">
        <f>EVENTUALES1!H7</f>
        <v>0</v>
      </c>
      <c r="H149" s="171">
        <f>EVENTUALES1!I7</f>
        <v>0</v>
      </c>
      <c r="I149" s="171">
        <f>EVENTUALES1!J7</f>
        <v>7</v>
      </c>
      <c r="J149" s="171">
        <f>EVENTUALES1!K7</f>
        <v>105</v>
      </c>
      <c r="K149" s="171">
        <f>EVENTUALES1!L7</f>
        <v>1725</v>
      </c>
      <c r="L149" s="143"/>
    </row>
    <row r="150" spans="1:12" ht="25.2" customHeight="1">
      <c r="A150" s="45" t="str">
        <f>EVENTUALES1!B8</f>
        <v>NESTOR DANIEL ALVAREZ VAZQUEZ</v>
      </c>
      <c r="B150" s="45" t="str">
        <f>EVENTUALES1!C8</f>
        <v>CASA DE CULTURA</v>
      </c>
      <c r="C150" s="45" t="str">
        <f>EVENTUALES1!D8</f>
        <v>MANTENIMIENTO</v>
      </c>
      <c r="D150" s="45">
        <f>EVENTUALES1!E8</f>
        <v>15</v>
      </c>
      <c r="E150" s="171">
        <f>EVENTUALES1!F8</f>
        <v>108</v>
      </c>
      <c r="F150" s="171">
        <f>EVENTUALES1!G8</f>
        <v>1620</v>
      </c>
      <c r="G150" s="171">
        <f>EVENTUALES1!H8</f>
        <v>0</v>
      </c>
      <c r="H150" s="171">
        <f>EVENTUALES1!I8</f>
        <v>0</v>
      </c>
      <c r="I150" s="171">
        <f>EVENTUALES1!J8</f>
        <v>7</v>
      </c>
      <c r="J150" s="171">
        <f>EVENTUALES1!K8</f>
        <v>105</v>
      </c>
      <c r="K150" s="171">
        <f>EVENTUALES1!L8</f>
        <v>1725</v>
      </c>
      <c r="L150" s="143">
        <v>431</v>
      </c>
    </row>
    <row r="151" spans="1:12" ht="25.2" customHeight="1">
      <c r="A151" s="45" t="str">
        <f>EVENTUALES1!B9</f>
        <v>PEDRO ELIZER FIERRO LOPEZ</v>
      </c>
      <c r="B151" s="45" t="str">
        <f>EVENTUALES1!C9</f>
        <v>MANTO INMUEBLES</v>
      </c>
      <c r="C151" s="45" t="str">
        <f>EVENTUALES1!D9</f>
        <v>ALBAÑIL</v>
      </c>
      <c r="D151" s="45">
        <f>EVENTUALES1!E9</f>
        <v>15</v>
      </c>
      <c r="E151" s="171">
        <f>EVENTUALES1!F9</f>
        <v>196</v>
      </c>
      <c r="F151" s="171">
        <f>EVENTUALES1!G9</f>
        <v>2940</v>
      </c>
      <c r="G151" s="171">
        <f>EVENTUALES1!H9</f>
        <v>5</v>
      </c>
      <c r="H151" s="171">
        <f>EVENTUALES1!I9</f>
        <v>75</v>
      </c>
      <c r="I151" s="171">
        <f>EVENTUALES1!J9</f>
        <v>0</v>
      </c>
      <c r="J151" s="171">
        <f>EVENTUALES1!K9</f>
        <v>0</v>
      </c>
      <c r="K151" s="171">
        <f>EVENTUALES1!L9</f>
        <v>2865</v>
      </c>
      <c r="L151" s="143"/>
    </row>
    <row r="152" spans="1:12" ht="25.2" customHeight="1">
      <c r="A152" s="45" t="str">
        <f>EVENTUALES1!B10</f>
        <v>RAMON PANTOJA ALCALA</v>
      </c>
      <c r="B152" s="45" t="str">
        <f>EVENTUALES1!C10</f>
        <v>MANTO INMUEBLES</v>
      </c>
      <c r="C152" s="45" t="str">
        <f>EVENTUALES1!D10</f>
        <v>AUXILIAR ALBAÑIL</v>
      </c>
      <c r="D152" s="45">
        <f>EVENTUALES1!E10</f>
        <v>15</v>
      </c>
      <c r="E152" s="171">
        <f>EVENTUALES1!F10</f>
        <v>168</v>
      </c>
      <c r="F152" s="171">
        <f>EVENTUALES1!G10</f>
        <v>2520</v>
      </c>
      <c r="G152" s="171">
        <f>EVENTUALES1!H10</f>
        <v>1</v>
      </c>
      <c r="H152" s="171">
        <f>EVENTUALES1!I10</f>
        <v>15</v>
      </c>
      <c r="I152" s="171">
        <f>EVENTUALES1!J10</f>
        <v>0</v>
      </c>
      <c r="J152" s="171">
        <f>EVENTUALES1!K10</f>
        <v>0</v>
      </c>
      <c r="K152" s="171">
        <f>EVENTUALES1!L10</f>
        <v>2505</v>
      </c>
      <c r="L152" s="143">
        <f>F152*0.25</f>
        <v>630</v>
      </c>
    </row>
    <row r="153" spans="1:12" ht="25.2" customHeight="1">
      <c r="A153" s="45" t="str">
        <f>EVENTUALES1!B11</f>
        <v>MARIA DE LOS ANGELES GARZA PEREZ</v>
      </c>
      <c r="B153" s="45" t="str">
        <f>EVENTUALES1!C11</f>
        <v>ASILO DE ANCIANOS</v>
      </c>
      <c r="C153" s="45" t="str">
        <f>EVENTUALES1!D11</f>
        <v xml:space="preserve">AUXILIAR </v>
      </c>
      <c r="D153" s="45">
        <f>EVENTUALES1!E11</f>
        <v>15</v>
      </c>
      <c r="E153" s="171">
        <f>EVENTUALES1!F11</f>
        <v>115</v>
      </c>
      <c r="F153" s="171">
        <f>EVENTUALES1!G11</f>
        <v>1725</v>
      </c>
      <c r="G153" s="171">
        <f>EVENTUALES1!H11</f>
        <v>0</v>
      </c>
      <c r="H153" s="171">
        <f>EVENTUALES1!I11</f>
        <v>0</v>
      </c>
      <c r="I153" s="171">
        <f>EVENTUALES1!J11</f>
        <v>7</v>
      </c>
      <c r="J153" s="171">
        <f>EVENTUALES1!K11</f>
        <v>105</v>
      </c>
      <c r="K153" s="171">
        <f>EVENTUALES1!L11</f>
        <v>1830</v>
      </c>
      <c r="L153" s="143">
        <f>F153*0.25</f>
        <v>431.25</v>
      </c>
    </row>
    <row r="154" spans="1:12" ht="25.2" customHeight="1" thickBot="1">
      <c r="A154" s="45" t="str">
        <f>EVENTUALES2!B8</f>
        <v>HERACLEO VALDOVINOS MAGAÑA</v>
      </c>
      <c r="B154" s="45" t="str">
        <f>EVENTUALES2!C8</f>
        <v>MANTO INMUEBLES</v>
      </c>
      <c r="C154" s="45" t="str">
        <f>EVENTUALES2!D8</f>
        <v>AUX. ALBAÑIL</v>
      </c>
      <c r="D154" s="45">
        <f>EVENTUALES2!E8</f>
        <v>15</v>
      </c>
      <c r="E154" s="171">
        <f>EVENTUALES2!F8</f>
        <v>113</v>
      </c>
      <c r="F154" s="171">
        <f>EVENTUALES2!G8</f>
        <v>1695</v>
      </c>
      <c r="G154" s="171">
        <f>EVENTUALES2!H8</f>
        <v>0</v>
      </c>
      <c r="H154" s="171">
        <f>EVENTUALES2!I8</f>
        <v>0</v>
      </c>
      <c r="I154" s="171">
        <f>EVENTUALES2!J8</f>
        <v>7</v>
      </c>
      <c r="J154" s="171">
        <f>EVENTUALES2!K8</f>
        <v>105</v>
      </c>
      <c r="K154" s="171">
        <f>EVENTUALES2!L8</f>
        <v>1800</v>
      </c>
      <c r="L154" s="143"/>
    </row>
    <row r="155" spans="1:12" ht="25.2" customHeight="1" thickBot="1">
      <c r="A155" s="183" t="s">
        <v>301</v>
      </c>
      <c r="B155" s="184"/>
      <c r="C155" s="184"/>
      <c r="D155" s="224"/>
      <c r="E155" s="185"/>
      <c r="F155" s="186">
        <f t="shared" ref="F155:K155" si="4">SUM(F149:F154)</f>
        <v>12120</v>
      </c>
      <c r="G155" s="186">
        <f t="shared" si="4"/>
        <v>6</v>
      </c>
      <c r="H155" s="186">
        <f t="shared" si="4"/>
        <v>90</v>
      </c>
      <c r="I155" s="186">
        <f t="shared" si="4"/>
        <v>28</v>
      </c>
      <c r="J155" s="186">
        <f t="shared" si="4"/>
        <v>420</v>
      </c>
      <c r="K155" s="186">
        <f t="shared" si="4"/>
        <v>12450</v>
      </c>
      <c r="L155" s="143"/>
    </row>
    <row r="156" spans="1:12" ht="25.2" customHeight="1">
      <c r="A156" s="187" t="str">
        <f>'N-SEG PUB I'!B8</f>
        <v>ROBERTO VALDOVINOS MADRIZ</v>
      </c>
      <c r="B156" s="188" t="str">
        <f>'N-SEG PUB I'!C8</f>
        <v>SEGURIDAD PUB.</v>
      </c>
      <c r="C156" s="73" t="str">
        <f>'N-SEG PUB I'!D8</f>
        <v>DIRECTOR</v>
      </c>
      <c r="D156" s="223">
        <f>'N-SEG PUB I'!E8</f>
        <v>15</v>
      </c>
      <c r="E156" s="172">
        <f>'N-SEG PUB I'!F8</f>
        <v>635</v>
      </c>
      <c r="F156" s="172">
        <f>'N-SEG PUB I'!G8</f>
        <v>9525</v>
      </c>
      <c r="G156" s="172">
        <f>'N-SEG PUB I'!H8</f>
        <v>101</v>
      </c>
      <c r="H156" s="172">
        <f>'N-SEG PUB I'!I8</f>
        <v>1515</v>
      </c>
      <c r="I156" s="172">
        <f>'N-SEG PUB I'!J8</f>
        <v>0</v>
      </c>
      <c r="J156" s="172">
        <f>'N-SEG PUB I'!K8</f>
        <v>0</v>
      </c>
      <c r="K156" s="172">
        <f>'N-SEG PUB I'!L8</f>
        <v>8010</v>
      </c>
      <c r="L156" s="143">
        <v>2381</v>
      </c>
    </row>
    <row r="157" spans="1:12" ht="25.2" customHeight="1">
      <c r="A157" s="187" t="str">
        <f>'N-SEG PUB I'!B9</f>
        <v>ALMA DELIA SANJUAN SAYULA</v>
      </c>
      <c r="B157" s="188" t="str">
        <f>'N-SEG PUB I'!C9</f>
        <v>SEGURIDAD PUB.</v>
      </c>
      <c r="C157" s="73" t="str">
        <f>'N-SEG PUB I'!D9</f>
        <v>JUEZ MUNICIPAL</v>
      </c>
      <c r="D157" s="223">
        <f>'N-SEG PUB I'!E9</f>
        <v>15</v>
      </c>
      <c r="E157" s="172">
        <f>'N-SEG PUB I'!F9</f>
        <v>506</v>
      </c>
      <c r="F157" s="172">
        <f>'N-SEG PUB I'!G9</f>
        <v>7590</v>
      </c>
      <c r="G157" s="172">
        <f>'N-SEG PUB I'!H9</f>
        <v>72</v>
      </c>
      <c r="H157" s="172">
        <f>'N-SEG PUB I'!I9</f>
        <v>1080</v>
      </c>
      <c r="I157" s="172">
        <f>'N-SEG PUB I'!J9</f>
        <v>0</v>
      </c>
      <c r="J157" s="172">
        <f>'N-SEG PUB I'!K9</f>
        <v>0</v>
      </c>
      <c r="K157" s="172">
        <f>'N-SEG PUB I'!L9</f>
        <v>6510</v>
      </c>
      <c r="L157" s="143"/>
    </row>
    <row r="158" spans="1:12" ht="25.2" customHeight="1">
      <c r="A158" s="58" t="str">
        <f>'N-SEG PUB I'!B10</f>
        <v>VICTOR HERNANDEZ BRAVO</v>
      </c>
      <c r="B158" s="73" t="str">
        <f>'N-SEG PUB I'!C10</f>
        <v>SEGURIDAD PUB.</v>
      </c>
      <c r="C158" s="73" t="str">
        <f>'N-SEG PUB I'!D10</f>
        <v>COMANDANTE TURNO ALFA</v>
      </c>
      <c r="D158" s="223">
        <f>'N-SEG PUB I'!E10</f>
        <v>15</v>
      </c>
      <c r="E158" s="172">
        <f>'N-SEG PUB I'!F10</f>
        <v>338</v>
      </c>
      <c r="F158" s="172">
        <f>'N-SEG PUB I'!G10</f>
        <v>5070</v>
      </c>
      <c r="G158" s="172">
        <f>'N-SEG PUB I'!H10</f>
        <v>36</v>
      </c>
      <c r="H158" s="172">
        <f>'N-SEG PUB I'!I10</f>
        <v>540</v>
      </c>
      <c r="I158" s="172">
        <f>'N-SEG PUB I'!J10</f>
        <v>0</v>
      </c>
      <c r="J158" s="172">
        <f>'N-SEG PUB I'!K10</f>
        <v>0</v>
      </c>
      <c r="K158" s="172">
        <f>'N-SEG PUB I'!L10</f>
        <v>4530</v>
      </c>
      <c r="L158" s="143">
        <v>1153</v>
      </c>
    </row>
    <row r="159" spans="1:12" ht="25.2" customHeight="1">
      <c r="A159" s="58" t="str">
        <f>'N-SEG PUB I'!B11</f>
        <v>MIGUEL A. HERNANDEZ ELIZONDO</v>
      </c>
      <c r="B159" s="73" t="str">
        <f>'N-SEG PUB I'!C11</f>
        <v>SEGURIDAD PUB.</v>
      </c>
      <c r="C159" s="73" t="str">
        <f>'N-SEG PUB I'!D11</f>
        <v>COMANDANTE TURNO BETA</v>
      </c>
      <c r="D159" s="223">
        <f>'N-SEG PUB I'!E11</f>
        <v>15</v>
      </c>
      <c r="E159" s="172">
        <f>'N-SEG PUB I'!F11</f>
        <v>338</v>
      </c>
      <c r="F159" s="172">
        <f>'N-SEG PUB I'!G11</f>
        <v>5070</v>
      </c>
      <c r="G159" s="172">
        <f>'N-SEG PUB I'!H11</f>
        <v>36</v>
      </c>
      <c r="H159" s="172">
        <f>'N-SEG PUB I'!I11</f>
        <v>540</v>
      </c>
      <c r="I159" s="172">
        <f>'N-SEG PUB I'!J11</f>
        <v>0</v>
      </c>
      <c r="J159" s="172">
        <f>'N-SEG PUB I'!K11</f>
        <v>0</v>
      </c>
      <c r="K159" s="172">
        <f>'N-SEG PUB I'!L11</f>
        <v>4530</v>
      </c>
      <c r="L159" s="143">
        <v>1153</v>
      </c>
    </row>
    <row r="160" spans="1:12" ht="25.2" customHeight="1">
      <c r="A160" s="58" t="str">
        <f>'N-SEG PUB I'!B12</f>
        <v>JAVIER RAMIREZ VELAZQUEZ</v>
      </c>
      <c r="B160" s="73" t="str">
        <f>'N-SEG PUB I'!C12</f>
        <v>SEGURIDAD PUB.</v>
      </c>
      <c r="C160" s="73" t="str">
        <f>'N-SEG PUB I'!D12</f>
        <v>OFICIAL OPERATIVO</v>
      </c>
      <c r="D160" s="223">
        <f>'N-SEG PUB I'!E12</f>
        <v>15</v>
      </c>
      <c r="E160" s="172">
        <f>'N-SEG PUB I'!F12</f>
        <v>300</v>
      </c>
      <c r="F160" s="172">
        <f>'N-SEG PUB I'!G12</f>
        <v>4500</v>
      </c>
      <c r="G160" s="172">
        <f>'N-SEG PUB I'!H12</f>
        <v>29</v>
      </c>
      <c r="H160" s="172">
        <f>'N-SEG PUB I'!I12</f>
        <v>435</v>
      </c>
      <c r="I160" s="172">
        <f>'N-SEG PUB I'!J12</f>
        <v>0</v>
      </c>
      <c r="J160" s="172">
        <f>'N-SEG PUB I'!K12</f>
        <v>0</v>
      </c>
      <c r="K160" s="172">
        <f>'N-SEG PUB I'!L12</f>
        <v>4065</v>
      </c>
      <c r="L160" s="143">
        <v>1012</v>
      </c>
    </row>
    <row r="161" spans="1:12" ht="25.2" customHeight="1">
      <c r="A161" s="58" t="str">
        <f>'N-SEG PUB I'!B13</f>
        <v>RODOLFO SILVA MARTINEZ</v>
      </c>
      <c r="B161" s="73" t="str">
        <f>'N-SEG PUB I'!C13</f>
        <v>SEGURIDAD PUB.</v>
      </c>
      <c r="C161" s="73" t="str">
        <f>'N-SEG PUB I'!D13</f>
        <v>OFICIAL OPERATIVO</v>
      </c>
      <c r="D161" s="223">
        <f>'N-SEG PUB I'!E13</f>
        <v>15</v>
      </c>
      <c r="E161" s="172">
        <f>'N-SEG PUB I'!F13</f>
        <v>300</v>
      </c>
      <c r="F161" s="172">
        <f>'N-SEG PUB I'!G13</f>
        <v>4500</v>
      </c>
      <c r="G161" s="172">
        <f>'N-SEG PUB I'!H13</f>
        <v>29</v>
      </c>
      <c r="H161" s="172">
        <f>'N-SEG PUB I'!I13</f>
        <v>435</v>
      </c>
      <c r="I161" s="172">
        <f>'N-SEG PUB I'!J13</f>
        <v>0</v>
      </c>
      <c r="J161" s="172">
        <f>'N-SEG PUB I'!K13</f>
        <v>0</v>
      </c>
      <c r="K161" s="172">
        <f>'N-SEG PUB I'!L13</f>
        <v>4065</v>
      </c>
      <c r="L161" s="143">
        <v>1012</v>
      </c>
    </row>
    <row r="162" spans="1:12" ht="25.2" customHeight="1">
      <c r="A162" s="58" t="str">
        <f>'N-SEG PUB I'!B14</f>
        <v>ANA LUCILA BUENROSTRO PEREZ</v>
      </c>
      <c r="B162" s="73" t="str">
        <f>'N-SEG PUB I'!C14</f>
        <v>SEGURIDAD PUB.</v>
      </c>
      <c r="C162" s="73" t="str">
        <f>'N-SEG PUB I'!D14</f>
        <v>SECRETARIA</v>
      </c>
      <c r="D162" s="223">
        <f>'N-SEG PUB I'!E14</f>
        <v>15</v>
      </c>
      <c r="E162" s="172">
        <f>'N-SEG PUB I'!F14</f>
        <v>188</v>
      </c>
      <c r="F162" s="172">
        <f>'N-SEG PUB I'!G14</f>
        <v>2820</v>
      </c>
      <c r="G162" s="172">
        <f>'N-SEG PUB I'!H14</f>
        <v>4</v>
      </c>
      <c r="H162" s="172">
        <f>'N-SEG PUB I'!I14</f>
        <v>60</v>
      </c>
      <c r="I162" s="172">
        <f>'N-SEG PUB I'!J14</f>
        <v>0</v>
      </c>
      <c r="J162" s="172">
        <f>'N-SEG PUB I'!K14</f>
        <v>0</v>
      </c>
      <c r="K162" s="172">
        <f>'N-SEG PUB I'!L14</f>
        <v>2760</v>
      </c>
      <c r="L162" s="143">
        <f>F162*0.25</f>
        <v>705</v>
      </c>
    </row>
    <row r="163" spans="1:12" ht="25.2" customHeight="1">
      <c r="A163" s="58" t="str">
        <f>'N-SEG PUB I'!B15</f>
        <v>JOSEFINA RAMIREZ ORTIZ</v>
      </c>
      <c r="B163" s="73" t="str">
        <f>'N-SEG PUB I'!C15</f>
        <v>SEGURIDAD PUB.</v>
      </c>
      <c r="C163" s="73" t="str">
        <f>'N-SEG PUB I'!D15</f>
        <v>COCINERA</v>
      </c>
      <c r="D163" s="223">
        <f>'N-SEG PUB I'!E15</f>
        <v>15</v>
      </c>
      <c r="E163" s="172">
        <f>'N-SEG PUB I'!F15</f>
        <v>169</v>
      </c>
      <c r="F163" s="172">
        <f>'N-SEG PUB I'!G15</f>
        <v>2535</v>
      </c>
      <c r="G163" s="172">
        <f>'N-SEG PUB I'!H15</f>
        <v>1</v>
      </c>
      <c r="H163" s="172">
        <f>'N-SEG PUB I'!I15</f>
        <v>15</v>
      </c>
      <c r="I163" s="172">
        <f>'N-SEG PUB I'!J15</f>
        <v>0</v>
      </c>
      <c r="J163" s="172">
        <f>'N-SEG PUB I'!K15</f>
        <v>0</v>
      </c>
      <c r="K163" s="172">
        <f>'N-SEG PUB I'!L15</f>
        <v>2520</v>
      </c>
      <c r="L163" s="143">
        <v>633</v>
      </c>
    </row>
    <row r="164" spans="1:12" ht="25.2" customHeight="1">
      <c r="A164" s="58" t="str">
        <f>'N-SEG PUB I'!B16</f>
        <v>YOLANDA  ARROYO AGUILERA</v>
      </c>
      <c r="B164" s="73" t="str">
        <f>'N-SEG PUB I'!C16</f>
        <v>SEGURIDAD PUB.</v>
      </c>
      <c r="C164" s="73" t="str">
        <f>'N-SEG PUB I'!D16</f>
        <v>POLICIA</v>
      </c>
      <c r="D164" s="223">
        <f>'N-SEG PUB I'!E16</f>
        <v>15</v>
      </c>
      <c r="E164" s="172">
        <f>'N-SEG PUB I'!F16</f>
        <v>278</v>
      </c>
      <c r="F164" s="172">
        <f>'N-SEG PUB I'!G16</f>
        <v>4170</v>
      </c>
      <c r="G164" s="172">
        <f>'N-SEG PUB I'!H16</f>
        <v>25</v>
      </c>
      <c r="H164" s="172">
        <f>'N-SEG PUB I'!I16</f>
        <v>375</v>
      </c>
      <c r="I164" s="172">
        <f>'N-SEG PUB I'!J16</f>
        <v>0</v>
      </c>
      <c r="J164" s="172">
        <f>'N-SEG PUB I'!K16</f>
        <v>0</v>
      </c>
      <c r="K164" s="172">
        <f>'N-SEG PUB I'!L16</f>
        <v>3795</v>
      </c>
      <c r="L164" s="143">
        <f>F164*0.25</f>
        <v>1042.5</v>
      </c>
    </row>
    <row r="165" spans="1:12" ht="25.2" customHeight="1">
      <c r="A165" s="58" t="str">
        <f>'N-SEG PUB I'!B17</f>
        <v>PEDRO VILLA VARGAS</v>
      </c>
      <c r="B165" s="73" t="str">
        <f>'N-SEG PUB I'!C17</f>
        <v>SEGURIDAD PUB.</v>
      </c>
      <c r="C165" s="73" t="str">
        <f>'N-SEG PUB I'!D17</f>
        <v>POLICIA</v>
      </c>
      <c r="D165" s="223">
        <f>'N-SEG PUB I'!E17</f>
        <v>7</v>
      </c>
      <c r="E165" s="172">
        <f>'N-SEG PUB I'!F17</f>
        <v>278</v>
      </c>
      <c r="F165" s="172">
        <f>'N-SEG PUB I'!G17</f>
        <v>1946</v>
      </c>
      <c r="G165" s="172">
        <f>'N-SEG PUB I'!H17</f>
        <v>25</v>
      </c>
      <c r="H165" s="172">
        <f>'N-SEG PUB I'!I17</f>
        <v>175</v>
      </c>
      <c r="I165" s="172">
        <f>'N-SEG PUB I'!J17</f>
        <v>0</v>
      </c>
      <c r="J165" s="172">
        <f>'N-SEG PUB I'!K17</f>
        <v>0</v>
      </c>
      <c r="K165" s="172">
        <f>'N-SEG PUB I'!L17</f>
        <v>1771</v>
      </c>
      <c r="L165" s="143"/>
    </row>
    <row r="166" spans="1:12" ht="25.2" customHeight="1">
      <c r="A166" s="58" t="str">
        <f>'N-SEG PUB II'!B8</f>
        <v>ERIBERTO DELGADILLO VAZQUEZ</v>
      </c>
      <c r="B166" s="73" t="str">
        <f>'N-SEG PUB II'!C8</f>
        <v>SEGURIDAD PUB.</v>
      </c>
      <c r="C166" s="73" t="str">
        <f>'N-SEG PUB II'!D8</f>
        <v>POLICIA</v>
      </c>
      <c r="D166" s="223">
        <f>'N-SEG PUB II'!E8</f>
        <v>15</v>
      </c>
      <c r="E166" s="172">
        <f>'N-SEG PUB II'!F8</f>
        <v>278</v>
      </c>
      <c r="F166" s="172">
        <f>'N-SEG PUB II'!G8</f>
        <v>4170</v>
      </c>
      <c r="G166" s="172">
        <f>'N-SEG PUB II'!H8</f>
        <v>25</v>
      </c>
      <c r="H166" s="172">
        <f>'N-SEG PUB II'!I8</f>
        <v>375</v>
      </c>
      <c r="I166" s="172">
        <f>'N-SEG PUB II'!J8</f>
        <v>0</v>
      </c>
      <c r="J166" s="172">
        <f>'N-SEG PUB II'!K8</f>
        <v>0</v>
      </c>
      <c r="K166" s="172">
        <f>'N-SEG PUB II'!L8</f>
        <v>3795</v>
      </c>
      <c r="L166" s="143"/>
    </row>
    <row r="167" spans="1:12" ht="25.2" customHeight="1">
      <c r="A167" s="58" t="str">
        <f>'N-SEG PUB II'!B9</f>
        <v>JESUS CEJA GOMEZ</v>
      </c>
      <c r="B167" s="73" t="str">
        <f>'N-SEG PUB II'!C9</f>
        <v>SEGURIDAD PUB.</v>
      </c>
      <c r="C167" s="73" t="str">
        <f>'N-SEG PUB II'!D9</f>
        <v>POLICIA</v>
      </c>
      <c r="D167" s="223">
        <f>'N-SEG PUB II'!E9</f>
        <v>15</v>
      </c>
      <c r="E167" s="172">
        <f>'N-SEG PUB II'!F9</f>
        <v>278</v>
      </c>
      <c r="F167" s="172">
        <f>'N-SEG PUB II'!G9</f>
        <v>4170</v>
      </c>
      <c r="G167" s="172">
        <f>'N-SEG PUB II'!H9</f>
        <v>25</v>
      </c>
      <c r="H167" s="172">
        <f>'N-SEG PUB II'!I9</f>
        <v>375</v>
      </c>
      <c r="I167" s="172">
        <f>'N-SEG PUB II'!J9</f>
        <v>0</v>
      </c>
      <c r="J167" s="172">
        <f>'N-SEG PUB II'!K9</f>
        <v>0</v>
      </c>
      <c r="K167" s="172">
        <f>'N-SEG PUB II'!L9</f>
        <v>3795</v>
      </c>
      <c r="L167" s="143">
        <f t="shared" ref="L167:L175" si="5">F167*0.25</f>
        <v>1042.5</v>
      </c>
    </row>
    <row r="168" spans="1:12" ht="25.2" customHeight="1">
      <c r="A168" s="58" t="str">
        <f>'N-SEG PUB II'!B10</f>
        <v>MIRIAM MEDINA MARAVILLA</v>
      </c>
      <c r="B168" s="73" t="str">
        <f>'N-SEG PUB II'!C10</f>
        <v>SEGURIDAD PUB.</v>
      </c>
      <c r="C168" s="73" t="str">
        <f>'N-SEG PUB II'!D10</f>
        <v>PREVENTOLOGO</v>
      </c>
      <c r="D168" s="223">
        <f>'N-SEG PUB II'!E10</f>
        <v>15</v>
      </c>
      <c r="E168" s="172">
        <f>'N-SEG PUB II'!F10</f>
        <v>278</v>
      </c>
      <c r="F168" s="172">
        <f>'N-SEG PUB II'!G10</f>
        <v>4170</v>
      </c>
      <c r="G168" s="172">
        <f>'N-SEG PUB II'!H10</f>
        <v>25</v>
      </c>
      <c r="H168" s="172">
        <f>'N-SEG PUB II'!I10</f>
        <v>375</v>
      </c>
      <c r="I168" s="172">
        <f>'N-SEG PUB II'!J10</f>
        <v>0</v>
      </c>
      <c r="J168" s="172">
        <f>'N-SEG PUB II'!K10</f>
        <v>0</v>
      </c>
      <c r="K168" s="172">
        <f>'N-SEG PUB II'!L10</f>
        <v>3795</v>
      </c>
      <c r="L168" s="143">
        <f t="shared" si="5"/>
        <v>1042.5</v>
      </c>
    </row>
    <row r="169" spans="1:12" ht="25.2" customHeight="1">
      <c r="A169" s="58" t="str">
        <f>'N-SEG PUB II'!B11</f>
        <v>JAIME VALDOVINOS MADRIZ</v>
      </c>
      <c r="B169" s="73" t="str">
        <f>'N-SEG PUB II'!C11</f>
        <v>SEGURIDAD PUB.</v>
      </c>
      <c r="C169" s="73" t="str">
        <f>'N-SEG PUB II'!D11</f>
        <v>POLICIA</v>
      </c>
      <c r="D169" s="223">
        <f>'N-SEG PUB II'!E11</f>
        <v>15</v>
      </c>
      <c r="E169" s="172">
        <f>'N-SEG PUB II'!F11</f>
        <v>278</v>
      </c>
      <c r="F169" s="172">
        <f>'N-SEG PUB II'!G11</f>
        <v>4170</v>
      </c>
      <c r="G169" s="172">
        <f>'N-SEG PUB II'!H11</f>
        <v>25</v>
      </c>
      <c r="H169" s="172">
        <f>'N-SEG PUB II'!I11</f>
        <v>375</v>
      </c>
      <c r="I169" s="172">
        <f>'N-SEG PUB II'!J11</f>
        <v>0</v>
      </c>
      <c r="J169" s="172">
        <f>'N-SEG PUB II'!K11</f>
        <v>0</v>
      </c>
      <c r="K169" s="172">
        <f>'N-SEG PUB II'!L11</f>
        <v>3795</v>
      </c>
      <c r="L169" s="143">
        <f t="shared" si="5"/>
        <v>1042.5</v>
      </c>
    </row>
    <row r="170" spans="1:12" ht="25.2" customHeight="1">
      <c r="A170" s="58" t="str">
        <f>'N-SEG PUB II'!B12</f>
        <v>DELIA ESTRADA RIOS</v>
      </c>
      <c r="B170" s="73" t="str">
        <f>'N-SEG PUB II'!C12</f>
        <v>SEGURIDAD PUB.</v>
      </c>
      <c r="C170" s="73" t="str">
        <f>'N-SEG PUB II'!D12</f>
        <v>POLICIA</v>
      </c>
      <c r="D170" s="223">
        <f>'N-SEG PUB II'!E12</f>
        <v>15</v>
      </c>
      <c r="E170" s="172">
        <f>'N-SEG PUB II'!F12</f>
        <v>278</v>
      </c>
      <c r="F170" s="172">
        <f>'N-SEG PUB II'!G12</f>
        <v>4170</v>
      </c>
      <c r="G170" s="172">
        <f>'N-SEG PUB II'!H12</f>
        <v>25</v>
      </c>
      <c r="H170" s="172">
        <f>'N-SEG PUB II'!I12</f>
        <v>375</v>
      </c>
      <c r="I170" s="172">
        <f>'N-SEG PUB II'!J12</f>
        <v>0</v>
      </c>
      <c r="J170" s="172">
        <f>'N-SEG PUB II'!K12</f>
        <v>0</v>
      </c>
      <c r="K170" s="172">
        <f>'N-SEG PUB II'!L12</f>
        <v>3795</v>
      </c>
      <c r="L170" s="143">
        <f t="shared" si="5"/>
        <v>1042.5</v>
      </c>
    </row>
    <row r="171" spans="1:12" ht="25.2" customHeight="1">
      <c r="A171" s="58" t="str">
        <f>'N-SEG PUB II'!B13</f>
        <v>RAFAEL CEJA MADRIZ</v>
      </c>
      <c r="B171" s="73" t="str">
        <f>'N-SEG PUB II'!C13</f>
        <v>SEGURIDAD PUB.</v>
      </c>
      <c r="C171" s="73" t="str">
        <f>'N-SEG PUB II'!D13</f>
        <v>POLICIA</v>
      </c>
      <c r="D171" s="223">
        <f>'N-SEG PUB II'!E13</f>
        <v>15</v>
      </c>
      <c r="E171" s="172">
        <f>'N-SEG PUB II'!F13</f>
        <v>278</v>
      </c>
      <c r="F171" s="172">
        <f>'N-SEG PUB II'!G13</f>
        <v>4170</v>
      </c>
      <c r="G171" s="172">
        <f>'N-SEG PUB II'!H13</f>
        <v>25</v>
      </c>
      <c r="H171" s="172">
        <f>'N-SEG PUB II'!I13</f>
        <v>375</v>
      </c>
      <c r="I171" s="172">
        <f>'N-SEG PUB II'!J13</f>
        <v>0</v>
      </c>
      <c r="J171" s="172">
        <f>'N-SEG PUB II'!K13</f>
        <v>0</v>
      </c>
      <c r="K171" s="172">
        <f>'N-SEG PUB II'!L13</f>
        <v>3795</v>
      </c>
      <c r="L171" s="143">
        <f t="shared" si="5"/>
        <v>1042.5</v>
      </c>
    </row>
    <row r="172" spans="1:12" ht="25.2" customHeight="1">
      <c r="A172" s="58" t="str">
        <f>'N-SEG PUB II'!B14</f>
        <v>MANUEL VICTORIA PLASENCIA</v>
      </c>
      <c r="B172" s="73" t="str">
        <f>'N-SEG PUB II'!C14</f>
        <v>SEGURIDAD PUB.</v>
      </c>
      <c r="C172" s="73" t="str">
        <f>'N-SEG PUB II'!D14</f>
        <v>POLICIA</v>
      </c>
      <c r="D172" s="223">
        <f>'N-SEG PUB II'!E14</f>
        <v>15</v>
      </c>
      <c r="E172" s="172">
        <f>'N-SEG PUB II'!F14</f>
        <v>278</v>
      </c>
      <c r="F172" s="172">
        <f>'N-SEG PUB II'!G14</f>
        <v>4170</v>
      </c>
      <c r="G172" s="172">
        <f>'N-SEG PUB II'!H14</f>
        <v>25</v>
      </c>
      <c r="H172" s="172">
        <f>'N-SEG PUB II'!I14</f>
        <v>375</v>
      </c>
      <c r="I172" s="172">
        <f>'N-SEG PUB II'!J14</f>
        <v>0</v>
      </c>
      <c r="J172" s="172">
        <f>'N-SEG PUB II'!K14</f>
        <v>0</v>
      </c>
      <c r="K172" s="172">
        <f>'N-SEG PUB II'!L14</f>
        <v>3795</v>
      </c>
      <c r="L172" s="143">
        <f t="shared" si="5"/>
        <v>1042.5</v>
      </c>
    </row>
    <row r="173" spans="1:12" ht="25.2" customHeight="1">
      <c r="A173" s="58" t="str">
        <f>'N-SEG PUB II'!B15</f>
        <v>MARIO CHAVARRIA PULIDO</v>
      </c>
      <c r="B173" s="73" t="str">
        <f>'N-SEG PUB II'!C15</f>
        <v>SEGURIDAD PUB.</v>
      </c>
      <c r="C173" s="73" t="str">
        <f>'N-SEG PUB II'!D15</f>
        <v>POLICIA</v>
      </c>
      <c r="D173" s="223">
        <f>'N-SEG PUB II'!E15</f>
        <v>15</v>
      </c>
      <c r="E173" s="172">
        <f>'N-SEG PUB II'!F15</f>
        <v>278</v>
      </c>
      <c r="F173" s="172">
        <f>'N-SEG PUB II'!G15</f>
        <v>4170</v>
      </c>
      <c r="G173" s="172">
        <f>'N-SEG PUB II'!H15</f>
        <v>25</v>
      </c>
      <c r="H173" s="172">
        <f>'N-SEG PUB II'!I15</f>
        <v>375</v>
      </c>
      <c r="I173" s="172">
        <f>'N-SEG PUB II'!J15</f>
        <v>0</v>
      </c>
      <c r="J173" s="172">
        <f>'N-SEG PUB II'!K15</f>
        <v>0</v>
      </c>
      <c r="K173" s="172">
        <f>'N-SEG PUB II'!L15</f>
        <v>3795</v>
      </c>
      <c r="L173" s="143">
        <f t="shared" si="5"/>
        <v>1042.5</v>
      </c>
    </row>
    <row r="174" spans="1:12" ht="25.2" customHeight="1">
      <c r="A174" s="58" t="str">
        <f>'N-SEG PUB II'!B16</f>
        <v>MA. GUADALUPE SALGADO BARAJAS</v>
      </c>
      <c r="B174" s="73" t="str">
        <f>'N-SEG PUB II'!C16</f>
        <v>SEGURIDAD PUB.</v>
      </c>
      <c r="C174" s="73" t="str">
        <f>'N-SEG PUB II'!D16</f>
        <v>POLICIA</v>
      </c>
      <c r="D174" s="223">
        <f>'N-SEG PUB II'!E16</f>
        <v>15</v>
      </c>
      <c r="E174" s="172">
        <f>'N-SEG PUB II'!F16</f>
        <v>278</v>
      </c>
      <c r="F174" s="172">
        <f>'N-SEG PUB II'!G16</f>
        <v>4170</v>
      </c>
      <c r="G174" s="172">
        <f>'N-SEG PUB II'!H16</f>
        <v>25</v>
      </c>
      <c r="H174" s="172">
        <f>'N-SEG PUB II'!I16</f>
        <v>375</v>
      </c>
      <c r="I174" s="172">
        <f>'N-SEG PUB II'!J16</f>
        <v>0</v>
      </c>
      <c r="J174" s="172">
        <f>'N-SEG PUB II'!K16</f>
        <v>0</v>
      </c>
      <c r="K174" s="172">
        <f>'N-SEG PUB II'!L16</f>
        <v>3795</v>
      </c>
      <c r="L174" s="143">
        <f t="shared" si="5"/>
        <v>1042.5</v>
      </c>
    </row>
    <row r="175" spans="1:12" ht="25.2" customHeight="1">
      <c r="A175" s="58" t="str">
        <f>'N-SEG PUB II'!B17</f>
        <v>EZEQUIEL HERNANDEZ BRAVO</v>
      </c>
      <c r="B175" s="73" t="str">
        <f>'N-SEG PUB II'!C17</f>
        <v>SEGURIDAD PUB.</v>
      </c>
      <c r="C175" s="73" t="str">
        <f>'N-SEG PUB II'!D17</f>
        <v>POLICIA</v>
      </c>
      <c r="D175" s="223">
        <f>'N-SEG PUB II'!E17</f>
        <v>15</v>
      </c>
      <c r="E175" s="172">
        <f>'N-SEG PUB II'!F17</f>
        <v>278</v>
      </c>
      <c r="F175" s="172">
        <f>'N-SEG PUB II'!G17</f>
        <v>4170</v>
      </c>
      <c r="G175" s="172">
        <f>'N-SEG PUB II'!H17</f>
        <v>25</v>
      </c>
      <c r="H175" s="172">
        <f>'N-SEG PUB II'!I17</f>
        <v>375</v>
      </c>
      <c r="I175" s="172">
        <f>'N-SEG PUB II'!J17</f>
        <v>0</v>
      </c>
      <c r="J175" s="172">
        <f>'N-SEG PUB II'!K17</f>
        <v>0</v>
      </c>
      <c r="K175" s="172">
        <f>'N-SEG PUB II'!L17</f>
        <v>3795</v>
      </c>
      <c r="L175" s="143">
        <f t="shared" si="5"/>
        <v>1042.5</v>
      </c>
    </row>
    <row r="176" spans="1:12" ht="25.2" customHeight="1">
      <c r="A176" s="58" t="str">
        <f>'N-SEG PUB III'!B8</f>
        <v>JULIETA B. MORALES QUINTERO</v>
      </c>
      <c r="B176" s="73" t="str">
        <f>'N-SEG PUB III'!C8</f>
        <v>SEGURIDAD PUB.</v>
      </c>
      <c r="C176" s="73" t="str">
        <f>'N-SEG PUB III'!D8</f>
        <v>POLICIA</v>
      </c>
      <c r="D176" s="223">
        <f>'N-SEG PUB III'!E8</f>
        <v>15</v>
      </c>
      <c r="E176" s="172">
        <f>'N-SEG PUB III'!F8</f>
        <v>278</v>
      </c>
      <c r="F176" s="172">
        <f>'N-SEG PUB III'!G8</f>
        <v>4170</v>
      </c>
      <c r="G176" s="172">
        <f>'N-SEG PUB III'!H8</f>
        <v>25</v>
      </c>
      <c r="H176" s="172">
        <f>'N-SEG PUB III'!I8</f>
        <v>375</v>
      </c>
      <c r="I176" s="172">
        <f>'N-SEG PUB III'!J8</f>
        <v>0</v>
      </c>
      <c r="J176" s="172">
        <f>'N-SEG PUB III'!K8</f>
        <v>0</v>
      </c>
      <c r="K176" s="172">
        <f>'N-SEG PUB III'!L8</f>
        <v>3795</v>
      </c>
      <c r="L176" s="143"/>
    </row>
    <row r="177" spans="1:12" ht="25.2" customHeight="1">
      <c r="A177" s="58" t="str">
        <f>'N-SEG PUB III'!B9</f>
        <v>ROBERTO ESCOTO PEREZ</v>
      </c>
      <c r="B177" s="73" t="str">
        <f>'N-SEG PUB III'!C9</f>
        <v>SEGURIDAD PUB.</v>
      </c>
      <c r="C177" s="73" t="str">
        <f>'N-SEG PUB III'!D9</f>
        <v>POLICIA</v>
      </c>
      <c r="D177" s="223">
        <f>'N-SEG PUB III'!E9</f>
        <v>15</v>
      </c>
      <c r="E177" s="172">
        <f>'N-SEG PUB III'!F9</f>
        <v>278</v>
      </c>
      <c r="F177" s="172">
        <f>'N-SEG PUB III'!G9</f>
        <v>4170</v>
      </c>
      <c r="G177" s="172">
        <f>'N-SEG PUB III'!H9</f>
        <v>25</v>
      </c>
      <c r="H177" s="172">
        <f>'N-SEG PUB III'!I9</f>
        <v>375</v>
      </c>
      <c r="I177" s="172">
        <f>'N-SEG PUB III'!J9</f>
        <v>0</v>
      </c>
      <c r="J177" s="172">
        <f>'N-SEG PUB III'!K9</f>
        <v>0</v>
      </c>
      <c r="K177" s="172">
        <f>'N-SEG PUB III'!L9</f>
        <v>3795</v>
      </c>
      <c r="L177" s="143">
        <f t="shared" ref="L177:L191" si="6">F177*0.25</f>
        <v>1042.5</v>
      </c>
    </row>
    <row r="178" spans="1:12" ht="25.2" customHeight="1">
      <c r="A178" s="58" t="str">
        <f>'N-SEG PUB III'!B10</f>
        <v>OSCAR CHAVARRIA PULIDO</v>
      </c>
      <c r="B178" s="73" t="str">
        <f>'N-SEG PUB III'!C10</f>
        <v>SEGURIDAD PUB.</v>
      </c>
      <c r="C178" s="73" t="str">
        <f>'N-SEG PUB III'!D10</f>
        <v>PREVENTOLOGO</v>
      </c>
      <c r="D178" s="223">
        <f>'N-SEG PUB III'!E10</f>
        <v>15</v>
      </c>
      <c r="E178" s="172">
        <f>'N-SEG PUB III'!F10</f>
        <v>278</v>
      </c>
      <c r="F178" s="172">
        <f>'N-SEG PUB III'!G10</f>
        <v>4170</v>
      </c>
      <c r="G178" s="172">
        <f>'N-SEG PUB III'!H10</f>
        <v>25</v>
      </c>
      <c r="H178" s="172">
        <f>'N-SEG PUB III'!I10</f>
        <v>375</v>
      </c>
      <c r="I178" s="172">
        <f>'N-SEG PUB III'!J10</f>
        <v>0</v>
      </c>
      <c r="J178" s="172">
        <f>'N-SEG PUB III'!K10</f>
        <v>0</v>
      </c>
      <c r="K178" s="172">
        <f>'N-SEG PUB III'!L10</f>
        <v>3795</v>
      </c>
      <c r="L178" s="143">
        <f t="shared" si="6"/>
        <v>1042.5</v>
      </c>
    </row>
    <row r="179" spans="1:12" ht="25.2" customHeight="1">
      <c r="A179" s="58" t="str">
        <f>'N-SEG PUB III'!B11</f>
        <v>GABRIELA AYALA MELLADO</v>
      </c>
      <c r="B179" s="73" t="str">
        <f>'N-SEG PUB III'!C11</f>
        <v>SEGURIDAD PUB.</v>
      </c>
      <c r="C179" s="73" t="str">
        <f>'N-SEG PUB III'!D11</f>
        <v>POLICIA</v>
      </c>
      <c r="D179" s="223">
        <f>'N-SEG PUB III'!E11</f>
        <v>13</v>
      </c>
      <c r="E179" s="172">
        <f>'N-SEG PUB III'!F11</f>
        <v>278</v>
      </c>
      <c r="F179" s="172">
        <f>'N-SEG PUB III'!G11</f>
        <v>3614</v>
      </c>
      <c r="G179" s="172">
        <f>'N-SEG PUB III'!H11</f>
        <v>25</v>
      </c>
      <c r="H179" s="172">
        <f>'N-SEG PUB III'!I11</f>
        <v>325</v>
      </c>
      <c r="I179" s="172">
        <f>'N-SEG PUB III'!J11</f>
        <v>0</v>
      </c>
      <c r="J179" s="172">
        <f>'N-SEG PUB III'!K11</f>
        <v>0</v>
      </c>
      <c r="K179" s="172">
        <f>'N-SEG PUB III'!L11</f>
        <v>3289</v>
      </c>
      <c r="L179" s="143">
        <f t="shared" si="6"/>
        <v>903.5</v>
      </c>
    </row>
    <row r="180" spans="1:12" ht="25.2" customHeight="1">
      <c r="A180" s="58" t="str">
        <f>'N-SEG PUB III'!B12</f>
        <v>GERARDO HERNANDEZ BRAVO</v>
      </c>
      <c r="B180" s="73" t="str">
        <f>'N-SEG PUB III'!C12</f>
        <v>SEGURIDAD PUB.</v>
      </c>
      <c r="C180" s="73" t="str">
        <f>'N-SEG PUB III'!D12</f>
        <v>POLICIA</v>
      </c>
      <c r="D180" s="223">
        <f>'N-SEG PUB III'!E12</f>
        <v>15</v>
      </c>
      <c r="E180" s="172">
        <f>'N-SEG PUB III'!F12</f>
        <v>278</v>
      </c>
      <c r="F180" s="172">
        <f>'N-SEG PUB III'!G12</f>
        <v>4170</v>
      </c>
      <c r="G180" s="172">
        <f>'N-SEG PUB III'!H12</f>
        <v>25</v>
      </c>
      <c r="H180" s="172">
        <f>'N-SEG PUB III'!I12</f>
        <v>375</v>
      </c>
      <c r="I180" s="172">
        <f>'N-SEG PUB III'!J12</f>
        <v>0</v>
      </c>
      <c r="J180" s="172">
        <f>'N-SEG PUB III'!K12</f>
        <v>0</v>
      </c>
      <c r="K180" s="172">
        <f>'N-SEG PUB III'!L12</f>
        <v>3795</v>
      </c>
      <c r="L180" s="143">
        <f t="shared" si="6"/>
        <v>1042.5</v>
      </c>
    </row>
    <row r="181" spans="1:12" ht="25.2" customHeight="1">
      <c r="A181" s="58" t="str">
        <f>'N-SEG PUB III'!B13</f>
        <v>RAMON PICHARDO CORONA</v>
      </c>
      <c r="B181" s="73" t="str">
        <f>'N-SEG PUB III'!C13</f>
        <v>SEGURIDAD PUB.</v>
      </c>
      <c r="C181" s="73" t="str">
        <f>'N-SEG PUB III'!D13</f>
        <v>POLICIA</v>
      </c>
      <c r="D181" s="223">
        <f>'N-SEG PUB III'!E13</f>
        <v>15</v>
      </c>
      <c r="E181" s="172">
        <f>'N-SEG PUB III'!F13</f>
        <v>278</v>
      </c>
      <c r="F181" s="172">
        <f>'N-SEG PUB III'!G13</f>
        <v>4170</v>
      </c>
      <c r="G181" s="172">
        <f>'N-SEG PUB III'!H13</f>
        <v>25</v>
      </c>
      <c r="H181" s="172">
        <f>'N-SEG PUB III'!I13</f>
        <v>375</v>
      </c>
      <c r="I181" s="172">
        <f>'N-SEG PUB III'!J13</f>
        <v>0</v>
      </c>
      <c r="J181" s="172">
        <f>'N-SEG PUB III'!K13</f>
        <v>0</v>
      </c>
      <c r="K181" s="172">
        <f>'N-SEG PUB III'!L13</f>
        <v>3795</v>
      </c>
      <c r="L181" s="143">
        <f t="shared" si="6"/>
        <v>1042.5</v>
      </c>
    </row>
    <row r="182" spans="1:12" ht="25.2" customHeight="1">
      <c r="A182" s="58" t="str">
        <f>'N-SEG PUB III'!B14</f>
        <v>JUAN SANDOVAL GARCIA</v>
      </c>
      <c r="B182" s="73" t="str">
        <f>'N-SEG PUB III'!C14</f>
        <v>SEGURIDAD PUB.</v>
      </c>
      <c r="C182" s="73" t="str">
        <f>'N-SEG PUB III'!D14</f>
        <v>POLICIA</v>
      </c>
      <c r="D182" s="223">
        <f>'N-SEG PUB III'!E14</f>
        <v>15</v>
      </c>
      <c r="E182" s="172">
        <f>'N-SEG PUB III'!F14</f>
        <v>278</v>
      </c>
      <c r="F182" s="172">
        <f>'N-SEG PUB III'!G14</f>
        <v>4170</v>
      </c>
      <c r="G182" s="172">
        <f>'N-SEG PUB III'!H14</f>
        <v>25</v>
      </c>
      <c r="H182" s="172">
        <f>'N-SEG PUB III'!I14</f>
        <v>375</v>
      </c>
      <c r="I182" s="172">
        <f>'N-SEG PUB III'!J14</f>
        <v>0</v>
      </c>
      <c r="J182" s="172">
        <f>'N-SEG PUB III'!K14</f>
        <v>0</v>
      </c>
      <c r="K182" s="172">
        <f>'N-SEG PUB III'!L14</f>
        <v>3795</v>
      </c>
      <c r="L182" s="143">
        <f t="shared" si="6"/>
        <v>1042.5</v>
      </c>
    </row>
    <row r="183" spans="1:12" ht="25.2" customHeight="1">
      <c r="A183" s="58" t="str">
        <f>'N-SEG PUB III'!B15</f>
        <v>JOSE ROBERTO VALDOVINOS PICHARDO</v>
      </c>
      <c r="B183" s="73" t="str">
        <f>'N-SEG PUB III'!C15</f>
        <v>SEGURIDAD PUB.</v>
      </c>
      <c r="C183" s="73" t="str">
        <f>'N-SEG PUB III'!D15</f>
        <v>POLICIA</v>
      </c>
      <c r="D183" s="223">
        <f>'N-SEG PUB III'!E15</f>
        <v>15</v>
      </c>
      <c r="E183" s="172">
        <f>'N-SEG PUB III'!F15</f>
        <v>278</v>
      </c>
      <c r="F183" s="172">
        <f>'N-SEG PUB III'!G15</f>
        <v>4170</v>
      </c>
      <c r="G183" s="172">
        <f>'N-SEG PUB III'!H15</f>
        <v>25</v>
      </c>
      <c r="H183" s="172">
        <f>'N-SEG PUB III'!I15</f>
        <v>375</v>
      </c>
      <c r="I183" s="172">
        <f>'N-SEG PUB III'!J15</f>
        <v>0</v>
      </c>
      <c r="J183" s="172">
        <f>'N-SEG PUB III'!K15</f>
        <v>0</v>
      </c>
      <c r="K183" s="172">
        <f>'N-SEG PUB III'!L15</f>
        <v>3795</v>
      </c>
      <c r="L183" s="143">
        <f t="shared" si="6"/>
        <v>1042.5</v>
      </c>
    </row>
    <row r="184" spans="1:12" ht="25.2" customHeight="1">
      <c r="A184" s="187" t="str">
        <f>'N-SEG PUB III'!B16</f>
        <v>FRANCISCO SANTILLAN PULIDO</v>
      </c>
      <c r="B184" s="188" t="str">
        <f>'N-SEG PUB III'!C16</f>
        <v>SEGURIDAD PUB.</v>
      </c>
      <c r="C184" s="188" t="str">
        <f>'N-SEG PUB III'!D16</f>
        <v>POLICIA</v>
      </c>
      <c r="D184" s="223">
        <f>'N-SEG PUB III'!E16</f>
        <v>15</v>
      </c>
      <c r="E184" s="172">
        <f>'N-SEG PUB III'!F16</f>
        <v>278</v>
      </c>
      <c r="F184" s="172">
        <f>'N-SEG PUB III'!G16</f>
        <v>4170</v>
      </c>
      <c r="G184" s="172">
        <f>'N-SEG PUB III'!H16</f>
        <v>25</v>
      </c>
      <c r="H184" s="172">
        <f>'N-SEG PUB III'!I16</f>
        <v>375</v>
      </c>
      <c r="I184" s="172">
        <f>'N-SEG PUB III'!J16</f>
        <v>0</v>
      </c>
      <c r="J184" s="172">
        <f>'N-SEG PUB III'!K16</f>
        <v>0</v>
      </c>
      <c r="K184" s="172">
        <f>'N-SEG PUB III'!L16</f>
        <v>3795</v>
      </c>
      <c r="L184" s="143">
        <f t="shared" si="6"/>
        <v>1042.5</v>
      </c>
    </row>
    <row r="185" spans="1:12" ht="25.2" customHeight="1">
      <c r="A185" s="187" t="str">
        <f>'N-SEP PUBIV'!B8</f>
        <v>PABLO OMAR OROZCO CONTRERAS</v>
      </c>
      <c r="B185" s="188" t="str">
        <f>'N-SEP PUBIV'!C8</f>
        <v>SEGURIDAD PUB.</v>
      </c>
      <c r="C185" s="188" t="str">
        <f>'N-SEP PUBIV'!D8</f>
        <v>POLICIA</v>
      </c>
      <c r="D185" s="223">
        <f>'N-SEP PUBIV'!E8</f>
        <v>15</v>
      </c>
      <c r="E185" s="172">
        <f>'N-SEP PUBIV'!F8</f>
        <v>278</v>
      </c>
      <c r="F185" s="172">
        <f>'N-SEP PUBIV'!G8</f>
        <v>4170</v>
      </c>
      <c r="G185" s="172">
        <f>'N-SEP PUBIV'!H8</f>
        <v>25</v>
      </c>
      <c r="H185" s="172">
        <f>'N-SEP PUBIV'!I8</f>
        <v>375</v>
      </c>
      <c r="I185" s="172">
        <f>'N-SEP PUBIV'!J8</f>
        <v>0</v>
      </c>
      <c r="J185" s="172">
        <f>'N-SEP PUBIV'!K8</f>
        <v>0</v>
      </c>
      <c r="K185" s="172">
        <f>'N-SEP PUBIV'!L8</f>
        <v>3795</v>
      </c>
      <c r="L185" s="143">
        <f t="shared" si="6"/>
        <v>1042.5</v>
      </c>
    </row>
    <row r="186" spans="1:12" ht="25.2" customHeight="1">
      <c r="A186" s="187" t="str">
        <f>'N-SEP PUBIV'!B9</f>
        <v>JOSE MANUEL OROZCO CONTRERAS</v>
      </c>
      <c r="B186" s="188" t="str">
        <f>'N-SEP PUBIV'!C9</f>
        <v>SEGURIDAD PUB.</v>
      </c>
      <c r="C186" s="188" t="str">
        <f>'N-SEP PUBIV'!D9</f>
        <v>POLICIA</v>
      </c>
      <c r="D186" s="223">
        <f>'N-SEP PUBIV'!E9</f>
        <v>15</v>
      </c>
      <c r="E186" s="172">
        <f>'N-SEP PUBIV'!F9</f>
        <v>278</v>
      </c>
      <c r="F186" s="172">
        <f>'N-SEP PUBIV'!G9</f>
        <v>4170</v>
      </c>
      <c r="G186" s="172">
        <f>'N-SEP PUBIV'!H9</f>
        <v>25</v>
      </c>
      <c r="H186" s="172">
        <f>'N-SEP PUBIV'!I9</f>
        <v>375</v>
      </c>
      <c r="I186" s="172">
        <f>'N-SEP PUBIV'!J9</f>
        <v>0</v>
      </c>
      <c r="J186" s="172">
        <f>'N-SEP PUBIV'!K9</f>
        <v>0</v>
      </c>
      <c r="K186" s="172">
        <f>'N-SEP PUBIV'!L9</f>
        <v>3795</v>
      </c>
      <c r="L186" s="143">
        <f t="shared" si="6"/>
        <v>1042.5</v>
      </c>
    </row>
    <row r="187" spans="1:12" ht="25.2" customHeight="1">
      <c r="A187" s="187" t="str">
        <f>'N-SEP PUBIV'!B10</f>
        <v>FRANCISCO NEGRETE CISNEROS</v>
      </c>
      <c r="B187" s="188" t="str">
        <f>'N-SEG PUB III'!C14</f>
        <v>SEGURIDAD PUB.</v>
      </c>
      <c r="C187" s="188" t="str">
        <f>'N-SEG PUB III'!D14</f>
        <v>POLICIA</v>
      </c>
      <c r="D187" s="232">
        <f>'N-SEG PUB III'!E14</f>
        <v>15</v>
      </c>
      <c r="E187" s="189">
        <f>'N-SEG PUB III'!F14</f>
        <v>278</v>
      </c>
      <c r="F187" s="189">
        <f>'N-SEG PUB III'!G14</f>
        <v>4170</v>
      </c>
      <c r="G187" s="189">
        <f>'N-SEG PUB III'!H14</f>
        <v>25</v>
      </c>
      <c r="H187" s="189">
        <f>'N-SEG PUB III'!I14</f>
        <v>375</v>
      </c>
      <c r="I187" s="189">
        <f>'N-SEG PUB III'!J14</f>
        <v>0</v>
      </c>
      <c r="J187" s="189">
        <f>'N-SEG PUB III'!K14</f>
        <v>0</v>
      </c>
      <c r="K187" s="189">
        <f>'N-SEG PUB III'!L14</f>
        <v>3795</v>
      </c>
      <c r="L187" s="143">
        <f t="shared" si="6"/>
        <v>1042.5</v>
      </c>
    </row>
    <row r="188" spans="1:12" ht="25.2" customHeight="1">
      <c r="A188" s="58" t="str">
        <f>'N-SEP PUBIV'!B11</f>
        <v>JORGE ARMANDO PICHARDO VALDOVINOS</v>
      </c>
      <c r="B188" s="73" t="str">
        <f>'N-SEP PUBIV'!C11</f>
        <v>SEGURIDAD PUB.</v>
      </c>
      <c r="C188" s="73" t="str">
        <f>'N-SEP PUBIV'!D11</f>
        <v>POLICIA</v>
      </c>
      <c r="D188" s="58">
        <f>'N-SEP PUBIV'!E11</f>
        <v>15</v>
      </c>
      <c r="E188" s="172">
        <f>'N-SEP PUBIV'!F11</f>
        <v>278</v>
      </c>
      <c r="F188" s="172">
        <f>'N-SEP PUBIV'!G11</f>
        <v>4170</v>
      </c>
      <c r="G188" s="172">
        <f>'N-SEP PUBIV'!H11</f>
        <v>25</v>
      </c>
      <c r="H188" s="172">
        <f>'N-SEP PUBIV'!I11</f>
        <v>375</v>
      </c>
      <c r="I188" s="172">
        <f>'N-SEP PUBIV'!J11</f>
        <v>0</v>
      </c>
      <c r="J188" s="172">
        <f>'N-SEP PUBIV'!K11</f>
        <v>0</v>
      </c>
      <c r="K188" s="172">
        <f>'N-SEP PUBIV'!L11</f>
        <v>3795</v>
      </c>
      <c r="L188" s="143">
        <f t="shared" si="6"/>
        <v>1042.5</v>
      </c>
    </row>
    <row r="189" spans="1:12" ht="25.2" customHeight="1">
      <c r="A189" s="58" t="str">
        <f>'N-SEP PUBIV'!B12</f>
        <v>ALEJANDRO RAFAEL ORTEGA VALENCIA</v>
      </c>
      <c r="B189" s="73" t="str">
        <f>'N-SEP PUBIV'!C12</f>
        <v>SEGURIDAD PUB.</v>
      </c>
      <c r="C189" s="73" t="str">
        <f>'N-SEP PUBIV'!D12</f>
        <v>POLICIA</v>
      </c>
      <c r="D189" s="58">
        <f>'N-SEP PUBIV'!E12</f>
        <v>15</v>
      </c>
      <c r="E189" s="172">
        <f>'N-SEP PUBIV'!F12</f>
        <v>278</v>
      </c>
      <c r="F189" s="172">
        <f>'N-SEP PUBIV'!G12</f>
        <v>4170</v>
      </c>
      <c r="G189" s="172">
        <f>'N-SEP PUBIV'!H12</f>
        <v>25</v>
      </c>
      <c r="H189" s="172">
        <f>'N-SEP PUBIV'!I12</f>
        <v>375</v>
      </c>
      <c r="I189" s="172">
        <f>'N-SEP PUBIV'!J12</f>
        <v>0</v>
      </c>
      <c r="J189" s="172">
        <f>'N-SEP PUBIV'!K12</f>
        <v>0</v>
      </c>
      <c r="K189" s="172">
        <f>'N-SEP PUBIV'!L12</f>
        <v>3795</v>
      </c>
      <c r="L189" s="143">
        <f t="shared" si="6"/>
        <v>1042.5</v>
      </c>
    </row>
    <row r="190" spans="1:12" ht="25.2" customHeight="1">
      <c r="A190" s="58" t="str">
        <f>'N-SEP PUBIV'!B13</f>
        <v>JOSE DE JESUS VALENCIA VILLA</v>
      </c>
      <c r="B190" s="73" t="str">
        <f>'N-SEP PUBIV'!C13</f>
        <v>SEGURIDAD PUB.</v>
      </c>
      <c r="C190" s="73" t="str">
        <f>'N-SEP PUBIV'!D13</f>
        <v>POLICIA</v>
      </c>
      <c r="D190" s="58">
        <f>'N-SEP PUBIV'!E13</f>
        <v>15</v>
      </c>
      <c r="E190" s="172">
        <f>'N-SEP PUBIV'!F13</f>
        <v>278</v>
      </c>
      <c r="F190" s="172">
        <f>'N-SEP PUBIV'!G13</f>
        <v>4170</v>
      </c>
      <c r="G190" s="172">
        <f>'N-SEP PUBIV'!H13</f>
        <v>25</v>
      </c>
      <c r="H190" s="172">
        <f>'N-SEP PUBIV'!I13</f>
        <v>375</v>
      </c>
      <c r="I190" s="172">
        <f>'N-SEP PUBIV'!J13</f>
        <v>0</v>
      </c>
      <c r="J190" s="172">
        <f>'N-SEP PUBIV'!K13</f>
        <v>0</v>
      </c>
      <c r="K190" s="172">
        <f>'N-SEP PUBIV'!L13</f>
        <v>3795</v>
      </c>
      <c r="L190" s="143">
        <f t="shared" si="6"/>
        <v>1042.5</v>
      </c>
    </row>
    <row r="191" spans="1:12" ht="25.2" customHeight="1">
      <c r="A191" s="58" t="str">
        <f>'N-SEP PUBIV'!B14</f>
        <v>JOSE VICTORIA PLASENCIA</v>
      </c>
      <c r="B191" s="73" t="str">
        <f>'N-SEP PUBIV'!C14</f>
        <v>SEGURIDAD PUB.</v>
      </c>
      <c r="C191" s="73" t="str">
        <f>'N-SEP PUBIV'!D14</f>
        <v>POLICIA</v>
      </c>
      <c r="D191" s="58">
        <f>'N-SEP PUBIV'!E14</f>
        <v>15</v>
      </c>
      <c r="E191" s="172">
        <f>'N-SEP PUBIV'!F14</f>
        <v>278</v>
      </c>
      <c r="F191" s="172">
        <f>'N-SEP PUBIV'!G14</f>
        <v>4170</v>
      </c>
      <c r="G191" s="172">
        <f>'N-SEP PUBIV'!H14</f>
        <v>25</v>
      </c>
      <c r="H191" s="172">
        <f>'N-SEP PUBIV'!I14</f>
        <v>375</v>
      </c>
      <c r="I191" s="172">
        <f>'N-SEP PUBIV'!J14</f>
        <v>0</v>
      </c>
      <c r="J191" s="172">
        <f>'N-SEP PUBIV'!K14</f>
        <v>0</v>
      </c>
      <c r="K191" s="172">
        <f>'N-SEP PUBIV'!L14</f>
        <v>3795</v>
      </c>
      <c r="L191" s="143">
        <f t="shared" si="6"/>
        <v>1042.5</v>
      </c>
    </row>
    <row r="192" spans="1:12" ht="25.2" customHeight="1">
      <c r="A192" s="58" t="str">
        <f>'N-SEP PUBIV'!B15</f>
        <v>RAUL CEJA AGUILAR</v>
      </c>
      <c r="B192" s="73" t="str">
        <f>'N-SEP PUBIV'!C15</f>
        <v>SEGURIDAD PUB.</v>
      </c>
      <c r="C192" s="73" t="str">
        <f>'N-SEP PUBIV'!D15</f>
        <v>POLICIA</v>
      </c>
      <c r="D192" s="58">
        <f>'N-SEP PUBIV'!E15</f>
        <v>15</v>
      </c>
      <c r="E192" s="172">
        <f>'N-SEP PUBIV'!F15</f>
        <v>278</v>
      </c>
      <c r="F192" s="172">
        <f>'N-SEP PUBIV'!G15</f>
        <v>4170</v>
      </c>
      <c r="G192" s="172">
        <f>'N-SEP PUBIV'!H15</f>
        <v>25</v>
      </c>
      <c r="H192" s="172">
        <f>'N-SEP PUBIV'!I15</f>
        <v>375</v>
      </c>
      <c r="I192" s="172">
        <f>'N-SEP PUBIV'!J15</f>
        <v>0</v>
      </c>
      <c r="J192" s="172">
        <f>'N-SEP PUBIV'!K15</f>
        <v>0</v>
      </c>
      <c r="K192" s="172">
        <f>'N-SEP PUBIV'!L15</f>
        <v>3795</v>
      </c>
      <c r="L192" s="143"/>
    </row>
    <row r="193" spans="1:12" ht="25.2" customHeight="1">
      <c r="A193" s="58" t="str">
        <f>'N-SEP PUBIV'!B16</f>
        <v>LEODORO HERNANDEZ ELIZONDO</v>
      </c>
      <c r="B193" s="73" t="str">
        <f>'N-SEP PUBIV'!C16</f>
        <v>SEGURIDAD PUB.</v>
      </c>
      <c r="C193" s="73" t="str">
        <f>'N-SEP PUBIV'!D16</f>
        <v>POLICIA</v>
      </c>
      <c r="D193" s="58">
        <f>'N-SEP PUBIV'!E16</f>
        <v>15</v>
      </c>
      <c r="E193" s="172">
        <f>'N-SEP PUBIV'!F16</f>
        <v>278</v>
      </c>
      <c r="F193" s="172">
        <f>'N-SEP PUBIV'!G16</f>
        <v>4170</v>
      </c>
      <c r="G193" s="172">
        <f>'N-SEP PUBIV'!H16</f>
        <v>25</v>
      </c>
      <c r="H193" s="172">
        <f>'N-SEP PUBIV'!I16</f>
        <v>375</v>
      </c>
      <c r="I193" s="172">
        <f>'N-SEP PUBIV'!J16</f>
        <v>0</v>
      </c>
      <c r="J193" s="172">
        <f>'N-SEP PUBIV'!K16</f>
        <v>0</v>
      </c>
      <c r="K193" s="172">
        <f>'N-SEP PUBIV'!L16</f>
        <v>3795</v>
      </c>
      <c r="L193" s="143"/>
    </row>
    <row r="194" spans="1:12" ht="25.2" customHeight="1">
      <c r="A194" s="58" t="str">
        <f>'N-SEP PUBIV'!B17</f>
        <v>AGUSTIN MADRIZ VALENCIA</v>
      </c>
      <c r="B194" s="73" t="str">
        <f>'N-SEP PUBIV'!C17</f>
        <v>SEGURIDAD PUB.</v>
      </c>
      <c r="C194" s="73" t="str">
        <f>'N-SEP PUBIV'!D17</f>
        <v>POLICIA</v>
      </c>
      <c r="D194" s="58">
        <f>'N-SEP PUBIV'!E17</f>
        <v>15</v>
      </c>
      <c r="E194" s="172">
        <f>'N-SEP PUBIV'!F17</f>
        <v>278</v>
      </c>
      <c r="F194" s="172">
        <f>'N-SEP PUBIV'!G17</f>
        <v>4170</v>
      </c>
      <c r="G194" s="172">
        <f>'N-SEP PUBIV'!H17</f>
        <v>25</v>
      </c>
      <c r="H194" s="172">
        <f>'N-SEP PUBIV'!I17</f>
        <v>375</v>
      </c>
      <c r="I194" s="172">
        <f>'N-SEP PUBIV'!J17</f>
        <v>0</v>
      </c>
      <c r="J194" s="172">
        <f>'N-SEP PUBIV'!K17</f>
        <v>0</v>
      </c>
      <c r="K194" s="172">
        <f>'N-SEP PUBIV'!L17</f>
        <v>3795</v>
      </c>
      <c r="L194" s="143"/>
    </row>
    <row r="195" spans="1:12" ht="25.2" customHeight="1">
      <c r="A195" s="58" t="str">
        <f>'PROT CIVIL'!B8</f>
        <v>JOSE GUADALUPE MACIAS VALENCIA</v>
      </c>
      <c r="B195" s="73" t="str">
        <f>'PROT CIVIL'!C8</f>
        <v>SEGURIDAD PUB.</v>
      </c>
      <c r="C195" s="73" t="str">
        <f>'PROT CIVIL'!D8</f>
        <v>PROT. CIVIL</v>
      </c>
      <c r="D195" s="223">
        <f>'PROT CIVIL'!E8</f>
        <v>15</v>
      </c>
      <c r="E195" s="172">
        <f>'PROT CIVIL'!F8</f>
        <v>191</v>
      </c>
      <c r="F195" s="172">
        <f>'PROT CIVIL'!G8</f>
        <v>2865</v>
      </c>
      <c r="G195" s="172">
        <f>'PROT CIVIL'!H8</f>
        <v>4</v>
      </c>
      <c r="H195" s="172">
        <f>'PROT CIVIL'!I8</f>
        <v>60</v>
      </c>
      <c r="I195" s="172">
        <f>'PROT CIVIL'!J8</f>
        <v>0</v>
      </c>
      <c r="J195" s="172">
        <f>'PROT CIVIL'!K8</f>
        <v>0</v>
      </c>
      <c r="K195" s="172">
        <f>'PROT CIVIL'!L8</f>
        <v>2805</v>
      </c>
      <c r="L195" s="143">
        <v>716</v>
      </c>
    </row>
    <row r="196" spans="1:12" ht="25.2" customHeight="1">
      <c r="A196" s="58" t="str">
        <f>'PROT CIVIL'!B9</f>
        <v>MIGUEL ANGEL LUPIAN ALVAREZ</v>
      </c>
      <c r="B196" s="73" t="str">
        <f>'PROT CIVIL'!C9</f>
        <v>SEGURIDAD PUB.</v>
      </c>
      <c r="C196" s="73" t="str">
        <f>'PROT CIVIL'!D9</f>
        <v>PROT. CIVIL</v>
      </c>
      <c r="D196" s="223">
        <f>'PROT CIVIL'!E9</f>
        <v>15</v>
      </c>
      <c r="E196" s="172">
        <f>'PROT CIVIL'!F9</f>
        <v>191</v>
      </c>
      <c r="F196" s="172">
        <f>'PROT CIVIL'!G9</f>
        <v>2865</v>
      </c>
      <c r="G196" s="172">
        <f>'PROT CIVIL'!H9</f>
        <v>4</v>
      </c>
      <c r="H196" s="172">
        <f>'PROT CIVIL'!I9</f>
        <v>60</v>
      </c>
      <c r="I196" s="172">
        <f>'PROT CIVIL'!J9</f>
        <v>0</v>
      </c>
      <c r="J196" s="172">
        <f>'PROT CIVIL'!K9</f>
        <v>0</v>
      </c>
      <c r="K196" s="172">
        <f>'PROT CIVIL'!L9</f>
        <v>2805</v>
      </c>
      <c r="L196" s="143">
        <v>716</v>
      </c>
    </row>
    <row r="197" spans="1:12" ht="25.2" customHeight="1">
      <c r="A197" s="58" t="str">
        <f>'PROT CIVIL'!B10</f>
        <v>PEDRO GONZALEZ CORTES</v>
      </c>
      <c r="B197" s="73" t="str">
        <f>'PROT CIVIL'!C10</f>
        <v>SEGURIDAD PUB.</v>
      </c>
      <c r="C197" s="73" t="str">
        <f>'PROT CIVIL'!D10</f>
        <v>PROT. CIVIL (ASILO)</v>
      </c>
      <c r="D197" s="223">
        <f>'PROT CIVIL'!E10</f>
        <v>15</v>
      </c>
      <c r="E197" s="172">
        <f>'PROT CIVIL'!F10</f>
        <v>191</v>
      </c>
      <c r="F197" s="172">
        <f>'PROT CIVIL'!G10</f>
        <v>2865</v>
      </c>
      <c r="G197" s="172">
        <f>'PROT CIVIL'!H10</f>
        <v>4</v>
      </c>
      <c r="H197" s="172">
        <f>'PROT CIVIL'!I10</f>
        <v>60</v>
      </c>
      <c r="I197" s="172">
        <f>'PROT CIVIL'!J10</f>
        <v>0</v>
      </c>
      <c r="J197" s="172">
        <f>'PROT CIVIL'!K10</f>
        <v>0</v>
      </c>
      <c r="K197" s="172">
        <f>'PROT CIVIL'!L10</f>
        <v>2805</v>
      </c>
      <c r="L197" s="143">
        <v>716</v>
      </c>
    </row>
    <row r="198" spans="1:12" ht="25.2" customHeight="1">
      <c r="A198" s="58" t="str">
        <f>'PROT CIVIL'!B11</f>
        <v>ISRAEL SANCHEZ VEGA</v>
      </c>
      <c r="B198" s="73" t="str">
        <f>'PROT CIVIL'!C11</f>
        <v>SEGURIDAD PUB.</v>
      </c>
      <c r="C198" s="73" t="str">
        <f>'PROT CIVIL'!D11</f>
        <v>PROT. CIVIL</v>
      </c>
      <c r="D198" s="223">
        <f>'PROT CIVIL'!E11</f>
        <v>15</v>
      </c>
      <c r="E198" s="172">
        <f>'PROT CIVIL'!F11</f>
        <v>191</v>
      </c>
      <c r="F198" s="172">
        <f>'PROT CIVIL'!G11</f>
        <v>2865</v>
      </c>
      <c r="G198" s="172">
        <f>'PROT CIVIL'!H11</f>
        <v>4</v>
      </c>
      <c r="H198" s="172">
        <f>'PROT CIVIL'!I11</f>
        <v>60</v>
      </c>
      <c r="I198" s="172">
        <f>'PROT CIVIL'!J11</f>
        <v>0</v>
      </c>
      <c r="J198" s="172">
        <f>'PROT CIVIL'!K11</f>
        <v>0</v>
      </c>
      <c r="K198" s="172">
        <f>'PROT CIVIL'!L11</f>
        <v>2805</v>
      </c>
      <c r="L198" s="143">
        <v>716</v>
      </c>
    </row>
    <row r="199" spans="1:12" ht="25.2" customHeight="1">
      <c r="A199" s="58" t="str">
        <f>'PROT CIVIL'!B12</f>
        <v>JOSE ARMANDO LUPIAN RAMOS</v>
      </c>
      <c r="B199" s="73" t="str">
        <f>'PROT CIVIL'!C12</f>
        <v>SEGURIDAD PUB.</v>
      </c>
      <c r="C199" s="73" t="str">
        <f>'PROT CIVIL'!D12</f>
        <v>PROT. CIVIL</v>
      </c>
      <c r="D199" s="223">
        <f>'PROT CIVIL'!E12</f>
        <v>15</v>
      </c>
      <c r="E199" s="172">
        <f>'PROT CIVIL'!F12</f>
        <v>191</v>
      </c>
      <c r="F199" s="172">
        <f>'PROT CIVIL'!G12</f>
        <v>2865</v>
      </c>
      <c r="G199" s="172">
        <f>'PROT CIVIL'!H12</f>
        <v>4</v>
      </c>
      <c r="H199" s="172">
        <f>'PROT CIVIL'!I12</f>
        <v>60</v>
      </c>
      <c r="I199" s="172">
        <f>'PROT CIVIL'!J12</f>
        <v>0</v>
      </c>
      <c r="J199" s="172">
        <f>'PROT CIVIL'!K12</f>
        <v>0</v>
      </c>
      <c r="K199" s="172">
        <f>'PROT CIVIL'!L12</f>
        <v>2805</v>
      </c>
      <c r="L199" s="143"/>
    </row>
    <row r="200" spans="1:12" ht="25.2" customHeight="1">
      <c r="A200" s="58" t="str">
        <f>'PROT CIVIL'!B13</f>
        <v>SERGIO MONTIEL CORONA</v>
      </c>
      <c r="B200" s="73" t="str">
        <f>'PROT CIVIL'!C13</f>
        <v>SEGURIDAD PUB.</v>
      </c>
      <c r="C200" s="73" t="str">
        <f>'PROT CIVIL'!D13</f>
        <v>AUX. PROT. CIVIL</v>
      </c>
      <c r="D200" s="223">
        <f>'PROT CIVIL'!E13</f>
        <v>15</v>
      </c>
      <c r="E200" s="172">
        <f>'PROT CIVIL'!F13</f>
        <v>93</v>
      </c>
      <c r="F200" s="172">
        <f>'PROT CIVIL'!G13</f>
        <v>1395</v>
      </c>
      <c r="G200" s="172">
        <f>'PROT CIVIL'!H13</f>
        <v>0</v>
      </c>
      <c r="H200" s="172">
        <f>'PROT CIVIL'!I13</f>
        <v>0</v>
      </c>
      <c r="I200" s="172">
        <f>'PROT CIVIL'!J13</f>
        <v>8</v>
      </c>
      <c r="J200" s="172">
        <f>'PROT CIVIL'!K13</f>
        <v>120</v>
      </c>
      <c r="K200" s="172">
        <f>'PROT CIVIL'!L13</f>
        <v>1515</v>
      </c>
      <c r="L200" s="143">
        <f>F200*0.25</f>
        <v>348.75</v>
      </c>
    </row>
    <row r="201" spans="1:12" ht="25.2" customHeight="1">
      <c r="A201" s="58" t="str">
        <f>'PROT CIVIL'!B14</f>
        <v>MARTHA ELENA GARCIA NEGRETE</v>
      </c>
      <c r="B201" s="73" t="str">
        <f>'PROT CIVIL'!C14</f>
        <v>SEGURIDAD PUB.</v>
      </c>
      <c r="C201" s="73" t="str">
        <f>'PROT CIVIL'!D14</f>
        <v>AUX. PROT. CIVIL</v>
      </c>
      <c r="D201" s="223">
        <f>'PROT CIVIL'!E14</f>
        <v>15</v>
      </c>
      <c r="E201" s="172">
        <f>'PROT CIVIL'!F14</f>
        <v>93</v>
      </c>
      <c r="F201" s="172">
        <f>'PROT CIVIL'!G14</f>
        <v>1395</v>
      </c>
      <c r="G201" s="172">
        <f>'PROT CIVIL'!H14</f>
        <v>0</v>
      </c>
      <c r="H201" s="172">
        <f>'PROT CIVIL'!I14</f>
        <v>0</v>
      </c>
      <c r="I201" s="172">
        <f>'PROT CIVIL'!J14</f>
        <v>8</v>
      </c>
      <c r="J201" s="172">
        <f>'PROT CIVIL'!K14</f>
        <v>120</v>
      </c>
      <c r="K201" s="172">
        <f>'PROT CIVIL'!L14</f>
        <v>1515</v>
      </c>
      <c r="L201" s="143">
        <f>F201*0.25</f>
        <v>348.75</v>
      </c>
    </row>
    <row r="202" spans="1:12" ht="25.2" customHeight="1">
      <c r="A202" s="58" t="str">
        <f>'PROT CIVIL'!B15</f>
        <v>GIOVANNA SANCHEZ GONZALEZ</v>
      </c>
      <c r="B202" s="73" t="str">
        <f>'PROT CIVIL'!C15</f>
        <v>SEGURIDAD PUB.</v>
      </c>
      <c r="C202" s="73" t="str">
        <f>'PROT CIVIL'!D15</f>
        <v>AUX. PROT. CIVIL</v>
      </c>
      <c r="D202" s="223">
        <f>'PROT CIVIL'!E15</f>
        <v>15</v>
      </c>
      <c r="E202" s="172">
        <f>'PROT CIVIL'!F15</f>
        <v>93</v>
      </c>
      <c r="F202" s="172">
        <f>'PROT CIVIL'!G15</f>
        <v>1395</v>
      </c>
      <c r="G202" s="172">
        <f>'PROT CIVIL'!H15</f>
        <v>0</v>
      </c>
      <c r="H202" s="172">
        <f>'PROT CIVIL'!I15</f>
        <v>0</v>
      </c>
      <c r="I202" s="172">
        <f>'PROT CIVIL'!J15</f>
        <v>8</v>
      </c>
      <c r="J202" s="172">
        <f>'PROT CIVIL'!K15</f>
        <v>120</v>
      </c>
      <c r="K202" s="172">
        <f>'PROT CIVIL'!L15</f>
        <v>1515</v>
      </c>
      <c r="L202" s="143">
        <f>F202*0.25</f>
        <v>348.75</v>
      </c>
    </row>
    <row r="203" spans="1:12" ht="25.2" customHeight="1">
      <c r="A203" s="58" t="str">
        <f>'PROT CIVIL'!B16</f>
        <v>RAFAEL MAGAÑA MADRIZ</v>
      </c>
      <c r="B203" s="73" t="str">
        <f>'PROT CIVIL'!C16</f>
        <v>SEGURIDAD PUB.</v>
      </c>
      <c r="C203" s="73" t="str">
        <f>'PROT CIVIL'!D16</f>
        <v>AUX. PROT. CIVIL</v>
      </c>
      <c r="D203" s="223">
        <f>'PROT CIVIL'!E16</f>
        <v>15</v>
      </c>
      <c r="E203" s="172">
        <f>'PROT CIVIL'!F16</f>
        <v>93</v>
      </c>
      <c r="F203" s="172">
        <f>'PROT CIVIL'!G16</f>
        <v>1395</v>
      </c>
      <c r="G203" s="172">
        <f>'PROT CIVIL'!H16</f>
        <v>0</v>
      </c>
      <c r="H203" s="172">
        <f>'PROT CIVIL'!I16</f>
        <v>0</v>
      </c>
      <c r="I203" s="172">
        <f>'PROT CIVIL'!J16</f>
        <v>8</v>
      </c>
      <c r="J203" s="172">
        <f>'PROT CIVIL'!K16</f>
        <v>120</v>
      </c>
      <c r="K203" s="172">
        <f>'PROT CIVIL'!L16</f>
        <v>1515</v>
      </c>
      <c r="L203" s="143">
        <f>F203*0.25</f>
        <v>348.75</v>
      </c>
    </row>
    <row r="204" spans="1:12" ht="25.2" customHeight="1">
      <c r="A204" s="58" t="str">
        <f>'PROT CIVIL'!B17</f>
        <v>CESAR OCTAVIO SOLORIO ALCARAZ</v>
      </c>
      <c r="B204" s="73" t="str">
        <f>'PROT CIVIL'!C17</f>
        <v>SEGURIDAD PUB.</v>
      </c>
      <c r="C204" s="73" t="str">
        <f>'PROT CIVIL'!D17</f>
        <v>MEDICO MUNICIPAL</v>
      </c>
      <c r="D204" s="223">
        <f>'PROT CIVIL'!E17</f>
        <v>15</v>
      </c>
      <c r="E204" s="172">
        <f>'PROT CIVIL'!F17</f>
        <v>422</v>
      </c>
      <c r="F204" s="172">
        <f>'PROT CIVIL'!G17</f>
        <v>6330</v>
      </c>
      <c r="G204" s="172">
        <f>'PROT CIVIL'!H17</f>
        <v>54</v>
      </c>
      <c r="H204" s="172">
        <f>'PROT CIVIL'!I17</f>
        <v>810</v>
      </c>
      <c r="I204" s="172">
        <f>'PROT CIVIL'!J17</f>
        <v>0</v>
      </c>
      <c r="J204" s="172">
        <f>'PROT CIVIL'!K17</f>
        <v>0</v>
      </c>
      <c r="K204" s="172">
        <f>'PROT CIVIL'!L17</f>
        <v>5520</v>
      </c>
      <c r="L204" s="143"/>
    </row>
    <row r="205" spans="1:12" ht="25.2" customHeight="1">
      <c r="A205" s="58" t="str">
        <f>'PROT CIVIL'!B18</f>
        <v>FERNADO FLORES ZAMORA</v>
      </c>
      <c r="B205" s="73" t="str">
        <f>'PROT CIVIL'!C18</f>
        <v>SEGURIDAD PUB.</v>
      </c>
      <c r="C205" s="73" t="str">
        <f>'PROT CIVIL'!D18</f>
        <v>MEDICO PROT.CIV.</v>
      </c>
      <c r="D205" s="223">
        <f>'PROT CIVIL'!E18</f>
        <v>15</v>
      </c>
      <c r="E205" s="172">
        <f>'PROT CIVIL'!F18</f>
        <v>362</v>
      </c>
      <c r="F205" s="172">
        <f>'PROT CIVIL'!G18</f>
        <v>5430</v>
      </c>
      <c r="G205" s="172">
        <f>'PROT CIVIL'!H18</f>
        <v>42</v>
      </c>
      <c r="H205" s="172">
        <f>'PROT CIVIL'!I18</f>
        <v>630</v>
      </c>
      <c r="I205" s="172">
        <f>'PROT CIVIL'!J18</f>
        <v>0</v>
      </c>
      <c r="J205" s="172">
        <f>'PROT CIVIL'!K18</f>
        <v>0</v>
      </c>
      <c r="K205" s="172">
        <f>'PROT CIVIL'!L18</f>
        <v>4800</v>
      </c>
      <c r="L205" s="143">
        <v>1357</v>
      </c>
    </row>
    <row r="206" spans="1:12" ht="25.2" customHeight="1">
      <c r="A206" s="58" t="str">
        <f>'PROT CIVIL'!B19</f>
        <v>ROBERTO GONZALEZ DOMINGUEZ</v>
      </c>
      <c r="B206" s="73" t="str">
        <f>'PROT CIVIL'!C19</f>
        <v>SEGURIDAD PUB.</v>
      </c>
      <c r="C206" s="73" t="str">
        <f>'PROT CIVIL'!D19</f>
        <v>ENFERMERO</v>
      </c>
      <c r="D206" s="223">
        <f>'PROT CIVIL'!E19</f>
        <v>15</v>
      </c>
      <c r="E206" s="172">
        <f>'PROT CIVIL'!F19</f>
        <v>226</v>
      </c>
      <c r="F206" s="172">
        <f>'PROT CIVIL'!G19</f>
        <v>3390</v>
      </c>
      <c r="G206" s="172">
        <f>'PROT CIVIL'!H19</f>
        <v>9</v>
      </c>
      <c r="H206" s="172">
        <f>'PROT CIVIL'!I19</f>
        <v>135</v>
      </c>
      <c r="I206" s="172">
        <f>'PROT CIVIL'!J19</f>
        <v>0</v>
      </c>
      <c r="J206" s="172">
        <f>'PROT CIVIL'!K19</f>
        <v>0</v>
      </c>
      <c r="K206" s="172">
        <f>'PROT CIVIL'!L19</f>
        <v>3255</v>
      </c>
      <c r="L206" s="143">
        <v>847</v>
      </c>
    </row>
    <row r="207" spans="1:12" ht="25.2" customHeight="1" thickBot="1">
      <c r="A207" s="187" t="str">
        <f>TRANSITO!B8</f>
        <v>JOSE MANUEL SANCHEZ ZAMORA</v>
      </c>
      <c r="B207" s="188" t="str">
        <f>TRANSITO!C8</f>
        <v>SEGURIDAD PUB.</v>
      </c>
      <c r="C207" s="188" t="str">
        <f>TRANSITO!D8</f>
        <v>POLICIA VIAL</v>
      </c>
      <c r="D207" s="223">
        <f>TRANSITO!E8</f>
        <v>15</v>
      </c>
      <c r="E207" s="172">
        <f>TRANSITO!F8</f>
        <v>145</v>
      </c>
      <c r="F207" s="172">
        <f>TRANSITO!G8</f>
        <v>2175</v>
      </c>
      <c r="G207" s="172">
        <f>TRANSITO!H8</f>
        <v>0</v>
      </c>
      <c r="H207" s="172">
        <f>TRANSITO!I8</f>
        <v>0</v>
      </c>
      <c r="I207" s="172">
        <f>TRANSITO!J8</f>
        <v>4</v>
      </c>
      <c r="J207" s="172">
        <f>TRANSITO!K8</f>
        <v>60</v>
      </c>
      <c r="K207" s="172">
        <f>TRANSITO!L8</f>
        <v>2235</v>
      </c>
      <c r="L207" s="163">
        <v>543</v>
      </c>
    </row>
    <row r="208" spans="1:12" ht="25.2" customHeight="1" thickTop="1">
      <c r="A208" s="173" t="s">
        <v>302</v>
      </c>
      <c r="B208" s="190"/>
      <c r="C208" s="190"/>
      <c r="D208" s="225"/>
      <c r="E208" s="191"/>
      <c r="F208" s="191">
        <f t="shared" ref="F208:K208" si="7">SUM(F156:F207)</f>
        <v>205330</v>
      </c>
      <c r="G208" s="191">
        <f t="shared" si="7"/>
        <v>1208</v>
      </c>
      <c r="H208" s="191">
        <f t="shared" si="7"/>
        <v>17870</v>
      </c>
      <c r="I208" s="191">
        <f t="shared" si="7"/>
        <v>36</v>
      </c>
      <c r="J208" s="191">
        <f t="shared" si="7"/>
        <v>540</v>
      </c>
      <c r="K208" s="191">
        <f t="shared" si="7"/>
        <v>188000</v>
      </c>
      <c r="L208" s="143">
        <f>SUM(L6:L207)</f>
        <v>178083.75</v>
      </c>
    </row>
    <row r="209" spans="1:12" ht="25.2" customHeight="1">
      <c r="A209" s="94"/>
      <c r="B209" s="173"/>
      <c r="C209" s="173"/>
      <c r="D209" s="226"/>
      <c r="E209" s="174"/>
      <c r="F209" s="215">
        <f t="shared" ref="F209:K209" si="8">SUM(F148+F155+F208)</f>
        <v>788732</v>
      </c>
      <c r="G209" s="215">
        <f t="shared" si="8"/>
        <v>4763</v>
      </c>
      <c r="H209" s="215">
        <f t="shared" si="8"/>
        <v>71131</v>
      </c>
      <c r="I209" s="215">
        <f t="shared" si="8"/>
        <v>274</v>
      </c>
      <c r="J209" s="215">
        <f t="shared" si="8"/>
        <v>4095</v>
      </c>
      <c r="K209" s="215">
        <f t="shared" si="8"/>
        <v>721696</v>
      </c>
      <c r="L209" s="216"/>
    </row>
    <row r="210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10" style="2" customWidth="1"/>
    <col min="8" max="8" width="8.10937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4" customWidth="1"/>
    <col min="16" max="16" width="11.44140625" style="54"/>
    <col min="17" max="16384" width="11.44140625" style="2"/>
  </cols>
  <sheetData>
    <row r="1" spans="1:18" s="1" customFormat="1" ht="18">
      <c r="A1" s="1" t="s">
        <v>22</v>
      </c>
      <c r="O1" s="227"/>
      <c r="P1" s="227"/>
    </row>
    <row r="2" spans="1:18" s="1" customFormat="1" ht="18">
      <c r="A2" s="1" t="s">
        <v>238</v>
      </c>
      <c r="O2" s="227"/>
      <c r="P2" s="227"/>
    </row>
    <row r="3" spans="1:18" s="1" customFormat="1" ht="18">
      <c r="A3" s="1" t="s">
        <v>23</v>
      </c>
      <c r="O3" s="227"/>
      <c r="P3" s="227"/>
    </row>
    <row r="4" spans="1:18" s="1" customFormat="1" ht="18.600000000000001" thickBot="1">
      <c r="A4" s="1" t="s">
        <v>416</v>
      </c>
      <c r="O4" s="227"/>
      <c r="P4" s="227"/>
    </row>
    <row r="5" spans="1:18" ht="36.6" customHeight="1" thickBot="1">
      <c r="A5" s="160" t="s">
        <v>16</v>
      </c>
      <c r="B5" s="161" t="s">
        <v>13</v>
      </c>
      <c r="C5" s="161" t="s">
        <v>198</v>
      </c>
      <c r="D5" s="161" t="s">
        <v>17</v>
      </c>
      <c r="E5" s="79" t="s">
        <v>25</v>
      </c>
      <c r="F5" s="79" t="s">
        <v>223</v>
      </c>
      <c r="G5" s="79" t="s">
        <v>225</v>
      </c>
      <c r="H5" s="79" t="s">
        <v>224</v>
      </c>
      <c r="I5" s="79" t="s">
        <v>226</v>
      </c>
      <c r="J5" s="79"/>
      <c r="K5" s="79" t="s">
        <v>181</v>
      </c>
      <c r="L5" s="79" t="s">
        <v>18</v>
      </c>
      <c r="M5" s="162" t="s">
        <v>19</v>
      </c>
    </row>
    <row r="6" spans="1:18" ht="22.5" customHeight="1">
      <c r="A6" s="120" t="s">
        <v>120</v>
      </c>
      <c r="B6" s="49" t="s">
        <v>20</v>
      </c>
      <c r="C6" s="118"/>
      <c r="D6" s="51"/>
      <c r="E6" s="51"/>
      <c r="F6" s="51"/>
      <c r="G6" s="133"/>
      <c r="H6" s="133"/>
      <c r="I6" s="133"/>
      <c r="J6" s="134"/>
      <c r="K6" s="134"/>
      <c r="L6" s="133"/>
      <c r="M6" s="135"/>
    </row>
    <row r="7" spans="1:18" ht="31.5" customHeight="1" thickBot="1">
      <c r="A7" s="65"/>
      <c r="B7" s="8" t="s">
        <v>250</v>
      </c>
      <c r="C7" s="228" t="s">
        <v>388</v>
      </c>
      <c r="D7" s="229" t="s">
        <v>5</v>
      </c>
      <c r="E7" s="53">
        <v>15</v>
      </c>
      <c r="F7" s="137">
        <v>396</v>
      </c>
      <c r="G7" s="145">
        <f>E7*F7</f>
        <v>5940</v>
      </c>
      <c r="H7" s="145">
        <v>49</v>
      </c>
      <c r="I7" s="145">
        <f>H7*E7</f>
        <v>735</v>
      </c>
      <c r="J7" s="145"/>
      <c r="K7" s="145">
        <v>0</v>
      </c>
      <c r="L7" s="145">
        <f>+G7-I7+K7</f>
        <v>5205</v>
      </c>
      <c r="M7" s="140" t="s">
        <v>252</v>
      </c>
      <c r="R7" s="54"/>
    </row>
    <row r="8" spans="1:18" ht="30" customHeight="1" thickTop="1" thickBot="1">
      <c r="A8" s="95"/>
      <c r="B8" s="50" t="s">
        <v>18</v>
      </c>
      <c r="C8" s="230"/>
      <c r="D8" s="96"/>
      <c r="E8" s="44"/>
      <c r="F8" s="147"/>
      <c r="G8" s="147">
        <f>SUM(G7)</f>
        <v>5940</v>
      </c>
      <c r="H8" s="147">
        <f t="shared" ref="H8:L8" si="0">SUM(H7)</f>
        <v>49</v>
      </c>
      <c r="I8" s="147">
        <f t="shared" si="0"/>
        <v>735</v>
      </c>
      <c r="J8" s="147">
        <f t="shared" si="0"/>
        <v>0</v>
      </c>
      <c r="K8" s="147">
        <f t="shared" si="0"/>
        <v>0</v>
      </c>
      <c r="L8" s="147">
        <f t="shared" si="0"/>
        <v>5205</v>
      </c>
      <c r="M8" s="148"/>
    </row>
    <row r="9" spans="1:18" ht="22.5" customHeight="1">
      <c r="I9" s="54"/>
      <c r="J9" s="54"/>
      <c r="K9" s="149"/>
    </row>
    <row r="10" spans="1:18" s="3" customFormat="1" ht="22.5" customHeight="1">
      <c r="B10" s="205" t="s">
        <v>237</v>
      </c>
      <c r="C10" s="205"/>
      <c r="G10" s="40"/>
      <c r="H10" s="40"/>
      <c r="I10" s="2" t="s">
        <v>325</v>
      </c>
      <c r="O10" s="40"/>
      <c r="P10" s="40"/>
    </row>
    <row r="11" spans="1:18" s="3" customFormat="1" ht="22.5" customHeight="1">
      <c r="B11" s="205"/>
      <c r="C11" s="205"/>
      <c r="I11" s="2"/>
      <c r="O11" s="40"/>
      <c r="P11" s="40"/>
    </row>
    <row r="12" spans="1:18" s="3" customFormat="1" ht="21.75" customHeight="1">
      <c r="B12" s="205"/>
      <c r="C12" s="205"/>
      <c r="I12" s="2"/>
      <c r="O12" s="40"/>
      <c r="P12" s="40"/>
    </row>
    <row r="13" spans="1:18" s="3" customFormat="1" ht="22.5" customHeight="1">
      <c r="B13" s="205" t="s">
        <v>21</v>
      </c>
      <c r="C13" s="205"/>
      <c r="I13" s="151" t="s">
        <v>335</v>
      </c>
      <c r="J13" s="199"/>
      <c r="K13" s="199"/>
      <c r="L13" s="205"/>
      <c r="O13" s="40"/>
      <c r="P13" s="40"/>
    </row>
    <row r="14" spans="1:18" s="3" customFormat="1">
      <c r="O14" s="40"/>
      <c r="P14" s="40"/>
    </row>
    <row r="15" spans="1:18" s="3" customFormat="1">
      <c r="O15" s="40"/>
      <c r="P15" s="40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4" width="11.5546875" style="2" customWidth="1"/>
    <col min="5" max="5" width="4.44140625" style="2" customWidth="1"/>
    <col min="6" max="6" width="8.33203125" style="2" customWidth="1"/>
    <col min="7" max="7" width="9.33203125" style="2" customWidth="1"/>
    <col min="8" max="8" width="8.6640625" style="2" hidden="1" customWidth="1"/>
    <col min="9" max="9" width="8.88671875" style="2" customWidth="1"/>
    <col min="10" max="10" width="8" style="2" hidden="1" customWidth="1"/>
    <col min="11" max="11" width="7.5546875" style="2" customWidth="1"/>
    <col min="12" max="12" width="10.44140625" style="2" customWidth="1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238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416</v>
      </c>
    </row>
    <row r="5" spans="1:15" ht="36.6" customHeight="1" thickBot="1">
      <c r="A5" s="160" t="s">
        <v>16</v>
      </c>
      <c r="B5" s="161" t="s">
        <v>13</v>
      </c>
      <c r="C5" s="161" t="s">
        <v>198</v>
      </c>
      <c r="D5" s="161" t="s">
        <v>17</v>
      </c>
      <c r="E5" s="79" t="s">
        <v>25</v>
      </c>
      <c r="F5" s="79" t="s">
        <v>223</v>
      </c>
      <c r="G5" s="79" t="s">
        <v>225</v>
      </c>
      <c r="H5" s="79" t="s">
        <v>224</v>
      </c>
      <c r="I5" s="79" t="s">
        <v>226</v>
      </c>
      <c r="J5" s="79"/>
      <c r="K5" s="79" t="s">
        <v>181</v>
      </c>
      <c r="L5" s="79" t="s">
        <v>18</v>
      </c>
      <c r="M5" s="162" t="s">
        <v>19</v>
      </c>
    </row>
    <row r="6" spans="1:15" ht="22.5" customHeight="1">
      <c r="A6" s="115" t="s">
        <v>120</v>
      </c>
      <c r="B6" s="49" t="s">
        <v>20</v>
      </c>
      <c r="C6" s="118"/>
      <c r="D6" s="51"/>
      <c r="E6" s="51"/>
      <c r="F6" s="51"/>
      <c r="G6" s="133"/>
      <c r="H6" s="133"/>
      <c r="I6" s="133"/>
      <c r="J6" s="134"/>
      <c r="K6" s="134"/>
      <c r="L6" s="133"/>
      <c r="M6" s="135"/>
    </row>
    <row r="7" spans="1:15" ht="30" customHeight="1">
      <c r="A7" s="65" t="s">
        <v>120</v>
      </c>
      <c r="B7" s="8" t="s">
        <v>249</v>
      </c>
      <c r="C7" s="214" t="s">
        <v>201</v>
      </c>
      <c r="D7" s="62" t="s">
        <v>248</v>
      </c>
      <c r="E7" s="53">
        <v>15</v>
      </c>
      <c r="F7" s="137">
        <v>905</v>
      </c>
      <c r="G7" s="138">
        <f t="shared" ref="G7:G11" si="0">+E7*F7</f>
        <v>13575</v>
      </c>
      <c r="H7" s="138">
        <v>161</v>
      </c>
      <c r="I7" s="138">
        <f>+E7*H7</f>
        <v>2415</v>
      </c>
      <c r="J7" s="139">
        <v>0</v>
      </c>
      <c r="K7" s="139">
        <f>+E7*J7</f>
        <v>0</v>
      </c>
      <c r="L7" s="138">
        <f>+G7-I7+K7</f>
        <v>11160</v>
      </c>
      <c r="M7" s="140" t="s">
        <v>77</v>
      </c>
      <c r="O7" s="54"/>
    </row>
    <row r="8" spans="1:15" ht="30" customHeight="1">
      <c r="A8" s="65" t="s">
        <v>120</v>
      </c>
      <c r="B8" s="217" t="s">
        <v>353</v>
      </c>
      <c r="C8" s="214" t="s">
        <v>201</v>
      </c>
      <c r="D8" s="62" t="s">
        <v>279</v>
      </c>
      <c r="E8" s="53">
        <v>15</v>
      </c>
      <c r="F8" s="137">
        <v>188</v>
      </c>
      <c r="G8" s="138">
        <f t="shared" ref="G8" si="1">+E8*F8</f>
        <v>2820</v>
      </c>
      <c r="H8" s="138">
        <v>4</v>
      </c>
      <c r="I8" s="138">
        <f>+E8*H8</f>
        <v>60</v>
      </c>
      <c r="J8" s="139">
        <v>0</v>
      </c>
      <c r="K8" s="139">
        <f>+E8*J8</f>
        <v>0</v>
      </c>
      <c r="L8" s="138">
        <f t="shared" ref="L8:L10" si="2">+G8-I8+K8</f>
        <v>2760</v>
      </c>
      <c r="M8" s="140" t="s">
        <v>77</v>
      </c>
      <c r="O8" s="54"/>
    </row>
    <row r="9" spans="1:15" ht="30" customHeight="1">
      <c r="A9" s="65" t="s">
        <v>120</v>
      </c>
      <c r="B9" s="8" t="s">
        <v>251</v>
      </c>
      <c r="C9" s="214" t="s">
        <v>201</v>
      </c>
      <c r="D9" s="62" t="s">
        <v>278</v>
      </c>
      <c r="E9" s="53">
        <v>15</v>
      </c>
      <c r="F9" s="137">
        <v>862</v>
      </c>
      <c r="G9" s="138">
        <f t="shared" si="0"/>
        <v>12930</v>
      </c>
      <c r="H9" s="138">
        <v>153</v>
      </c>
      <c r="I9" s="138">
        <f>+E9*H9</f>
        <v>2295</v>
      </c>
      <c r="J9" s="139">
        <v>0</v>
      </c>
      <c r="K9" s="139">
        <f>+E9*J9</f>
        <v>0</v>
      </c>
      <c r="L9" s="138">
        <f t="shared" si="2"/>
        <v>10635</v>
      </c>
      <c r="M9" s="140" t="s">
        <v>77</v>
      </c>
      <c r="O9" s="54"/>
    </row>
    <row r="10" spans="1:15" ht="30" customHeight="1">
      <c r="A10" s="65" t="s">
        <v>120</v>
      </c>
      <c r="B10" s="8" t="s">
        <v>132</v>
      </c>
      <c r="C10" s="214" t="s">
        <v>201</v>
      </c>
      <c r="D10" s="7" t="s">
        <v>279</v>
      </c>
      <c r="E10" s="53">
        <v>15</v>
      </c>
      <c r="F10" s="105">
        <v>286</v>
      </c>
      <c r="G10" s="139">
        <f t="shared" si="0"/>
        <v>4290</v>
      </c>
      <c r="H10" s="139">
        <v>26</v>
      </c>
      <c r="I10" s="139">
        <f>+E10*H10</f>
        <v>390</v>
      </c>
      <c r="J10" s="139">
        <v>0</v>
      </c>
      <c r="K10" s="139">
        <f>+E10*J10</f>
        <v>0</v>
      </c>
      <c r="L10" s="139">
        <f t="shared" si="2"/>
        <v>3900</v>
      </c>
      <c r="M10" s="141" t="s">
        <v>77</v>
      </c>
      <c r="O10" s="54"/>
    </row>
    <row r="11" spans="1:15" ht="30" customHeight="1" thickBot="1">
      <c r="A11" s="65" t="s">
        <v>120</v>
      </c>
      <c r="B11" s="7" t="s">
        <v>346</v>
      </c>
      <c r="C11" s="64" t="s">
        <v>201</v>
      </c>
      <c r="D11" s="64" t="s">
        <v>347</v>
      </c>
      <c r="E11" s="57">
        <v>15</v>
      </c>
      <c r="F11" s="83">
        <v>258</v>
      </c>
      <c r="G11" s="37">
        <f t="shared" si="0"/>
        <v>3870</v>
      </c>
      <c r="H11" s="242">
        <v>22</v>
      </c>
      <c r="I11" s="37">
        <f>+E11*H11</f>
        <v>330</v>
      </c>
      <c r="J11" s="37">
        <v>0</v>
      </c>
      <c r="K11" s="37">
        <f>J11*E11</f>
        <v>0</v>
      </c>
      <c r="L11" s="23">
        <f>+G11-I11+K11</f>
        <v>3540</v>
      </c>
      <c r="M11" s="141" t="s">
        <v>77</v>
      </c>
      <c r="O11" s="54"/>
    </row>
    <row r="12" spans="1:15" ht="30" customHeight="1" thickTop="1" thickBot="1">
      <c r="A12" s="95"/>
      <c r="B12" s="50" t="s">
        <v>18</v>
      </c>
      <c r="C12" s="146"/>
      <c r="D12" s="44"/>
      <c r="E12" s="44"/>
      <c r="F12" s="147"/>
      <c r="G12" s="147">
        <f>SUM(G7:G11)</f>
        <v>37485</v>
      </c>
      <c r="H12" s="147">
        <f t="shared" ref="H12:L12" si="3">SUM(H7:H11)</f>
        <v>366</v>
      </c>
      <c r="I12" s="147">
        <f t="shared" si="3"/>
        <v>5490</v>
      </c>
      <c r="J12" s="147">
        <f t="shared" si="3"/>
        <v>0</v>
      </c>
      <c r="K12" s="147">
        <f t="shared" si="3"/>
        <v>0</v>
      </c>
      <c r="L12" s="147">
        <f t="shared" si="3"/>
        <v>31995</v>
      </c>
      <c r="M12" s="148"/>
    </row>
    <row r="13" spans="1:15" ht="22.5" customHeight="1">
      <c r="I13" s="54"/>
      <c r="J13" s="54"/>
      <c r="K13" s="149"/>
    </row>
    <row r="14" spans="1:15" s="3" customFormat="1" ht="22.5" customHeight="1">
      <c r="B14" s="9" t="s">
        <v>237</v>
      </c>
      <c r="C14" s="9"/>
      <c r="G14" s="40"/>
      <c r="H14" s="40"/>
      <c r="I14" s="3" t="s">
        <v>325</v>
      </c>
    </row>
    <row r="15" spans="1:15" s="3" customFormat="1" ht="22.5" customHeight="1">
      <c r="B15" s="9"/>
      <c r="C15" s="9"/>
    </row>
    <row r="16" spans="1:15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199" t="s">
        <v>326</v>
      </c>
      <c r="J17" s="63"/>
      <c r="K17" s="63"/>
      <c r="L17" s="9"/>
    </row>
    <row r="18" spans="2:12" s="3" customFormat="1"/>
    <row r="19" spans="2:12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7" width="8.6640625" style="2" customWidth="1"/>
    <col min="8" max="8" width="7.44140625" style="2" hidden="1" customWidth="1"/>
    <col min="9" max="9" width="9" style="2" customWidth="1"/>
    <col min="10" max="10" width="7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s="102" customFormat="1" ht="33" customHeight="1" thickBot="1">
      <c r="A5" s="100" t="s">
        <v>16</v>
      </c>
      <c r="B5" s="98" t="s">
        <v>13</v>
      </c>
      <c r="C5" s="98" t="s">
        <v>198</v>
      </c>
      <c r="D5" s="98" t="s">
        <v>17</v>
      </c>
      <c r="E5" s="97" t="s">
        <v>25</v>
      </c>
      <c r="F5" s="97" t="s">
        <v>223</v>
      </c>
      <c r="G5" s="97" t="s">
        <v>225</v>
      </c>
      <c r="H5" s="97" t="s">
        <v>224</v>
      </c>
      <c r="I5" s="97" t="s">
        <v>226</v>
      </c>
      <c r="J5" s="97"/>
      <c r="K5" s="79" t="s">
        <v>181</v>
      </c>
      <c r="L5" s="97" t="s">
        <v>18</v>
      </c>
      <c r="M5" s="101" t="s">
        <v>19</v>
      </c>
    </row>
    <row r="6" spans="1:14" s="3" customFormat="1" ht="30" customHeight="1">
      <c r="A6" s="120" t="s">
        <v>120</v>
      </c>
      <c r="B6" s="49" t="s">
        <v>20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5" t="s">
        <v>120</v>
      </c>
      <c r="B7" s="48" t="s">
        <v>256</v>
      </c>
      <c r="C7" s="73" t="s">
        <v>24</v>
      </c>
      <c r="D7" s="32" t="s">
        <v>160</v>
      </c>
      <c r="E7" s="25">
        <v>15</v>
      </c>
      <c r="F7" s="81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252</v>
      </c>
    </row>
    <row r="8" spans="1:14" s="3" customFormat="1" ht="30" customHeight="1">
      <c r="A8" s="65" t="s">
        <v>120</v>
      </c>
      <c r="B8" s="8" t="s">
        <v>144</v>
      </c>
      <c r="C8" s="73" t="s">
        <v>24</v>
      </c>
      <c r="D8" s="32" t="s">
        <v>5</v>
      </c>
      <c r="E8" s="53">
        <v>15</v>
      </c>
      <c r="F8" s="81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77</v>
      </c>
    </row>
    <row r="9" spans="1:14" s="3" customFormat="1" ht="31.5" customHeight="1">
      <c r="A9" s="65" t="s">
        <v>120</v>
      </c>
      <c r="B9" s="7" t="s">
        <v>94</v>
      </c>
      <c r="C9" s="73" t="s">
        <v>202</v>
      </c>
      <c r="D9" s="32" t="s">
        <v>5</v>
      </c>
      <c r="E9" s="57">
        <v>15</v>
      </c>
      <c r="F9" s="83">
        <v>226</v>
      </c>
      <c r="G9" s="6">
        <f>E9*F9</f>
        <v>3390</v>
      </c>
      <c r="H9" s="239">
        <v>9</v>
      </c>
      <c r="I9" s="6">
        <f t="shared" si="1"/>
        <v>135</v>
      </c>
      <c r="J9" s="29"/>
      <c r="K9" s="29">
        <v>0</v>
      </c>
      <c r="L9" s="6">
        <f t="shared" si="2"/>
        <v>3255</v>
      </c>
      <c r="M9" s="16" t="s">
        <v>77</v>
      </c>
      <c r="N9" s="40"/>
    </row>
    <row r="10" spans="1:14" s="3" customFormat="1" ht="31.5" customHeight="1">
      <c r="A10" s="45" t="s">
        <v>120</v>
      </c>
      <c r="B10" s="8" t="s">
        <v>288</v>
      </c>
      <c r="C10" s="73" t="s">
        <v>202</v>
      </c>
      <c r="D10" s="131" t="s">
        <v>290</v>
      </c>
      <c r="E10" s="53">
        <v>15</v>
      </c>
      <c r="F10" s="81">
        <v>114</v>
      </c>
      <c r="G10" s="6">
        <f>E10*F10</f>
        <v>1710</v>
      </c>
      <c r="H10" s="6">
        <v>0</v>
      </c>
      <c r="I10" s="6">
        <f t="shared" si="1"/>
        <v>0</v>
      </c>
      <c r="J10" s="239">
        <v>7</v>
      </c>
      <c r="K10" s="6">
        <f>+E10*J10</f>
        <v>105</v>
      </c>
      <c r="L10" s="6">
        <f t="shared" si="2"/>
        <v>1815</v>
      </c>
      <c r="M10" s="16" t="s">
        <v>77</v>
      </c>
      <c r="N10" s="40"/>
    </row>
    <row r="11" spans="1:14" s="3" customFormat="1" ht="31.5" customHeight="1">
      <c r="A11" s="65" t="s">
        <v>120</v>
      </c>
      <c r="B11" s="8" t="s">
        <v>104</v>
      </c>
      <c r="C11" s="73" t="s">
        <v>203</v>
      </c>
      <c r="D11" s="64" t="s">
        <v>306</v>
      </c>
      <c r="E11" s="53">
        <v>15</v>
      </c>
      <c r="F11" s="81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f t="shared" si="2"/>
        <v>4470</v>
      </c>
      <c r="M11" s="16" t="s">
        <v>77</v>
      </c>
      <c r="N11" s="40"/>
    </row>
    <row r="12" spans="1:14" s="3" customFormat="1" ht="30" customHeight="1">
      <c r="A12" s="65" t="s">
        <v>120</v>
      </c>
      <c r="B12" s="8" t="s">
        <v>183</v>
      </c>
      <c r="C12" s="73" t="s">
        <v>203</v>
      </c>
      <c r="D12" s="32" t="s">
        <v>5</v>
      </c>
      <c r="E12" s="53">
        <v>15</v>
      </c>
      <c r="F12" s="81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77</v>
      </c>
      <c r="N12" s="40"/>
    </row>
    <row r="13" spans="1:14" s="3" customFormat="1" ht="30" customHeight="1">
      <c r="A13" s="65" t="s">
        <v>120</v>
      </c>
      <c r="B13" s="7" t="s">
        <v>253</v>
      </c>
      <c r="C13" s="73" t="s">
        <v>203</v>
      </c>
      <c r="D13" s="32" t="s">
        <v>5</v>
      </c>
      <c r="E13" s="25">
        <v>15</v>
      </c>
      <c r="F13" s="81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77</v>
      </c>
    </row>
    <row r="14" spans="1:14" s="3" customFormat="1" ht="30" customHeight="1" thickBot="1">
      <c r="A14" s="65" t="s">
        <v>120</v>
      </c>
      <c r="B14" s="8" t="s">
        <v>293</v>
      </c>
      <c r="C14" s="73" t="s">
        <v>204</v>
      </c>
      <c r="D14" s="32" t="s">
        <v>5</v>
      </c>
      <c r="E14" s="57">
        <v>15</v>
      </c>
      <c r="F14" s="92">
        <v>188</v>
      </c>
      <c r="G14" s="23">
        <f t="shared" si="0"/>
        <v>2820</v>
      </c>
      <c r="H14" s="23">
        <v>4</v>
      </c>
      <c r="I14" s="23">
        <f t="shared" si="1"/>
        <v>60</v>
      </c>
      <c r="J14" s="37"/>
      <c r="K14" s="37">
        <v>0</v>
      </c>
      <c r="L14" s="23">
        <f t="shared" si="2"/>
        <v>2760</v>
      </c>
      <c r="M14" s="16" t="s">
        <v>77</v>
      </c>
      <c r="N14" s="40"/>
    </row>
    <row r="15" spans="1:14" s="3" customFormat="1" ht="30" customHeight="1" thickTop="1" thickBot="1">
      <c r="A15" s="95"/>
      <c r="B15" s="35" t="s">
        <v>18</v>
      </c>
      <c r="C15" s="121"/>
      <c r="D15" s="122"/>
      <c r="E15" s="123"/>
      <c r="F15" s="124"/>
      <c r="G15" s="124">
        <f t="shared" ref="G15:L15" si="3">SUM(G7:G14)</f>
        <v>30915</v>
      </c>
      <c r="H15" s="124">
        <f t="shared" si="3"/>
        <v>162</v>
      </c>
      <c r="I15" s="124">
        <f t="shared" si="3"/>
        <v>2430</v>
      </c>
      <c r="J15" s="124">
        <f t="shared" si="3"/>
        <v>7</v>
      </c>
      <c r="K15" s="124">
        <f t="shared" si="3"/>
        <v>105</v>
      </c>
      <c r="L15" s="124">
        <f t="shared" si="3"/>
        <v>28590</v>
      </c>
      <c r="M15" s="22"/>
    </row>
    <row r="16" spans="1:14" s="3" customFormat="1" ht="22.5" customHeight="1">
      <c r="L16" s="40"/>
    </row>
    <row r="17" spans="2:12" s="3" customFormat="1" ht="22.5" customHeight="1">
      <c r="B17" s="9" t="s">
        <v>237</v>
      </c>
      <c r="C17" s="9"/>
      <c r="I17" s="3" t="s">
        <v>325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199" t="s">
        <v>326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3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4.6640625" style="2" customWidth="1"/>
    <col min="6" max="7" width="8.6640625" style="2" customWidth="1"/>
    <col min="8" max="8" width="6.44140625" style="2" hidden="1" customWidth="1"/>
    <col min="9" max="9" width="10" style="2" customWidth="1"/>
    <col min="10" max="10" width="6.109375" style="2" customWidth="1"/>
    <col min="11" max="11" width="6.88671875" style="2" customWidth="1"/>
    <col min="12" max="12" width="9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s="102" customFormat="1" ht="33" customHeight="1" thickBot="1">
      <c r="A5" s="100" t="s">
        <v>16</v>
      </c>
      <c r="B5" s="98" t="s">
        <v>13</v>
      </c>
      <c r="C5" s="98" t="s">
        <v>198</v>
      </c>
      <c r="D5" s="98" t="s">
        <v>17</v>
      </c>
      <c r="E5" s="97" t="s">
        <v>25</v>
      </c>
      <c r="F5" s="97" t="s">
        <v>223</v>
      </c>
      <c r="G5" s="97" t="s">
        <v>225</v>
      </c>
      <c r="H5" s="97" t="s">
        <v>224</v>
      </c>
      <c r="I5" s="97" t="s">
        <v>226</v>
      </c>
      <c r="J5" s="97"/>
      <c r="K5" s="79" t="s">
        <v>181</v>
      </c>
      <c r="L5" s="97" t="s">
        <v>18</v>
      </c>
      <c r="M5" s="101" t="s">
        <v>19</v>
      </c>
    </row>
    <row r="6" spans="1:14" s="3" customFormat="1" ht="30.6" customHeight="1">
      <c r="A6" s="120" t="s">
        <v>120</v>
      </c>
      <c r="B6" s="49" t="s">
        <v>20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5" t="s">
        <v>120</v>
      </c>
      <c r="B7" s="8" t="s">
        <v>262</v>
      </c>
      <c r="C7" s="76" t="s">
        <v>322</v>
      </c>
      <c r="D7" s="64" t="s">
        <v>172</v>
      </c>
      <c r="E7" s="25">
        <v>15</v>
      </c>
      <c r="F7" s="81">
        <v>389</v>
      </c>
      <c r="G7" s="6">
        <f t="shared" ref="G7:G16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78</v>
      </c>
      <c r="N7" s="40"/>
    </row>
    <row r="8" spans="1:14" s="3" customFormat="1" ht="30" customHeight="1">
      <c r="A8" s="65" t="s">
        <v>120</v>
      </c>
      <c r="B8" s="8" t="s">
        <v>333</v>
      </c>
      <c r="C8" s="76" t="s">
        <v>322</v>
      </c>
      <c r="D8" s="64" t="s">
        <v>334</v>
      </c>
      <c r="E8" s="53">
        <v>15</v>
      </c>
      <c r="F8" s="142">
        <v>212</v>
      </c>
      <c r="G8" s="6">
        <f t="shared" si="0"/>
        <v>3180</v>
      </c>
      <c r="H8" s="138">
        <v>8</v>
      </c>
      <c r="I8" s="6">
        <f>H8*E8</f>
        <v>120</v>
      </c>
      <c r="J8" s="138">
        <v>0</v>
      </c>
      <c r="K8" s="138">
        <v>0</v>
      </c>
      <c r="L8" s="6">
        <f t="shared" ref="L8:L16" si="1">+G8-I8+K8</f>
        <v>3060</v>
      </c>
      <c r="M8" s="16" t="s">
        <v>78</v>
      </c>
      <c r="N8" s="40"/>
    </row>
    <row r="9" spans="1:14" s="3" customFormat="1" ht="30" customHeight="1">
      <c r="A9" s="65" t="s">
        <v>120</v>
      </c>
      <c r="B9" s="8" t="s">
        <v>320</v>
      </c>
      <c r="C9" s="76" t="s">
        <v>303</v>
      </c>
      <c r="D9" s="64" t="s">
        <v>321</v>
      </c>
      <c r="E9" s="25">
        <v>15</v>
      </c>
      <c r="F9" s="81">
        <v>168</v>
      </c>
      <c r="G9" s="6">
        <f t="shared" si="0"/>
        <v>2520</v>
      </c>
      <c r="H9" s="6">
        <v>1</v>
      </c>
      <c r="I9" s="6">
        <f t="shared" ref="I9:I16" si="2">H9*E9</f>
        <v>15</v>
      </c>
      <c r="J9" s="6">
        <v>0</v>
      </c>
      <c r="K9" s="29">
        <f t="shared" ref="K9:K16" si="3">+E9*J9</f>
        <v>0</v>
      </c>
      <c r="L9" s="6">
        <f t="shared" si="1"/>
        <v>2505</v>
      </c>
      <c r="M9" s="16" t="s">
        <v>78</v>
      </c>
      <c r="N9" s="40"/>
    </row>
    <row r="10" spans="1:14" s="3" customFormat="1" ht="30" customHeight="1">
      <c r="A10" s="65" t="s">
        <v>120</v>
      </c>
      <c r="B10" s="8" t="s">
        <v>261</v>
      </c>
      <c r="C10" s="125" t="s">
        <v>221</v>
      </c>
      <c r="D10" s="103" t="s">
        <v>173</v>
      </c>
      <c r="E10" s="25">
        <v>15</v>
      </c>
      <c r="F10" s="81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78</v>
      </c>
    </row>
    <row r="11" spans="1:14" s="3" customFormat="1" ht="30" customHeight="1">
      <c r="A11" s="65" t="s">
        <v>120</v>
      </c>
      <c r="B11" s="8" t="s">
        <v>266</v>
      </c>
      <c r="C11" s="125" t="s">
        <v>221</v>
      </c>
      <c r="D11" s="103" t="s">
        <v>267</v>
      </c>
      <c r="E11" s="25">
        <v>15</v>
      </c>
      <c r="F11" s="81">
        <v>226</v>
      </c>
      <c r="G11" s="6">
        <f t="shared" si="0"/>
        <v>3390</v>
      </c>
      <c r="H11" s="239">
        <v>9</v>
      </c>
      <c r="I11" s="6">
        <f t="shared" si="2"/>
        <v>135</v>
      </c>
      <c r="J11" s="6">
        <v>0</v>
      </c>
      <c r="K11" s="29">
        <f t="shared" si="3"/>
        <v>0</v>
      </c>
      <c r="L11" s="6">
        <f t="shared" si="1"/>
        <v>3255</v>
      </c>
      <c r="M11" s="16" t="s">
        <v>78</v>
      </c>
    </row>
    <row r="12" spans="1:14" s="3" customFormat="1" ht="30" customHeight="1">
      <c r="A12" s="65" t="s">
        <v>120</v>
      </c>
      <c r="B12" s="78" t="s">
        <v>268</v>
      </c>
      <c r="C12" s="252" t="s">
        <v>221</v>
      </c>
      <c r="D12" s="253" t="s">
        <v>269</v>
      </c>
      <c r="E12" s="254">
        <v>15</v>
      </c>
      <c r="F12" s="255">
        <v>234</v>
      </c>
      <c r="G12" s="256">
        <f t="shared" si="0"/>
        <v>3510</v>
      </c>
      <c r="H12" s="256">
        <v>10</v>
      </c>
      <c r="I12" s="256">
        <f t="shared" si="2"/>
        <v>150</v>
      </c>
      <c r="J12" s="256">
        <v>0</v>
      </c>
      <c r="K12" s="257">
        <f t="shared" si="3"/>
        <v>0</v>
      </c>
      <c r="L12" s="256">
        <f t="shared" si="1"/>
        <v>3360</v>
      </c>
      <c r="M12" s="16" t="s">
        <v>78</v>
      </c>
    </row>
    <row r="13" spans="1:14" s="3" customFormat="1" ht="30" customHeight="1">
      <c r="A13" s="65" t="s">
        <v>120</v>
      </c>
      <c r="B13" s="258" t="s">
        <v>391</v>
      </c>
      <c r="C13" s="252" t="s">
        <v>221</v>
      </c>
      <c r="D13" s="259" t="s">
        <v>356</v>
      </c>
      <c r="E13" s="254">
        <v>15</v>
      </c>
      <c r="F13" s="255">
        <v>108</v>
      </c>
      <c r="G13" s="256">
        <f>E13*F13</f>
        <v>1620</v>
      </c>
      <c r="H13" s="256">
        <v>0</v>
      </c>
      <c r="I13" s="256">
        <v>0</v>
      </c>
      <c r="J13" s="257">
        <v>7</v>
      </c>
      <c r="K13" s="257">
        <f t="shared" ref="K13:K14" si="4">+E13*J13</f>
        <v>105</v>
      </c>
      <c r="L13" s="257">
        <f t="shared" ref="L13:L14" si="5">+G13-I13+K13</f>
        <v>1725</v>
      </c>
      <c r="M13" s="16" t="s">
        <v>74</v>
      </c>
    </row>
    <row r="14" spans="1:14" s="3" customFormat="1" ht="30" customHeight="1">
      <c r="A14" s="65" t="s">
        <v>120</v>
      </c>
      <c r="B14" s="258" t="s">
        <v>393</v>
      </c>
      <c r="C14" s="252" t="s">
        <v>221</v>
      </c>
      <c r="D14" s="259" t="s">
        <v>356</v>
      </c>
      <c r="E14" s="254">
        <v>15</v>
      </c>
      <c r="F14" s="255">
        <v>108</v>
      </c>
      <c r="G14" s="256">
        <f>E14*F14</f>
        <v>1620</v>
      </c>
      <c r="H14" s="256">
        <v>0</v>
      </c>
      <c r="I14" s="256">
        <v>0</v>
      </c>
      <c r="J14" s="257">
        <v>7</v>
      </c>
      <c r="K14" s="257">
        <f t="shared" si="4"/>
        <v>105</v>
      </c>
      <c r="L14" s="257">
        <f t="shared" si="5"/>
        <v>1725</v>
      </c>
      <c r="M14" s="16" t="s">
        <v>74</v>
      </c>
      <c r="N14" s="39"/>
    </row>
    <row r="15" spans="1:14" s="3" customFormat="1" ht="30" customHeight="1">
      <c r="A15" s="65" t="s">
        <v>120</v>
      </c>
      <c r="B15" s="260" t="s">
        <v>344</v>
      </c>
      <c r="C15" s="261" t="s">
        <v>345</v>
      </c>
      <c r="D15" s="262" t="s">
        <v>233</v>
      </c>
      <c r="E15" s="263">
        <v>15</v>
      </c>
      <c r="F15" s="264">
        <v>206</v>
      </c>
      <c r="G15" s="256">
        <f t="shared" si="0"/>
        <v>3090</v>
      </c>
      <c r="H15" s="256">
        <v>6</v>
      </c>
      <c r="I15" s="256">
        <f t="shared" si="2"/>
        <v>90</v>
      </c>
      <c r="J15" s="257">
        <v>0</v>
      </c>
      <c r="K15" s="257">
        <f>+E15*J15</f>
        <v>0</v>
      </c>
      <c r="L15" s="256">
        <f t="shared" si="1"/>
        <v>3000</v>
      </c>
      <c r="M15" s="16" t="s">
        <v>74</v>
      </c>
    </row>
    <row r="16" spans="1:14" s="3" customFormat="1" ht="30" customHeight="1" thickBot="1">
      <c r="A16" s="65" t="s">
        <v>120</v>
      </c>
      <c r="B16" s="8" t="s">
        <v>304</v>
      </c>
      <c r="C16" s="76" t="s">
        <v>205</v>
      </c>
      <c r="D16" s="32" t="s">
        <v>5</v>
      </c>
      <c r="E16" s="25">
        <v>15</v>
      </c>
      <c r="F16" s="83">
        <v>188</v>
      </c>
      <c r="G16" s="37">
        <f t="shared" si="0"/>
        <v>2820</v>
      </c>
      <c r="H16" s="248">
        <v>4</v>
      </c>
      <c r="I16" s="37">
        <f t="shared" si="2"/>
        <v>60</v>
      </c>
      <c r="J16" s="248">
        <v>0</v>
      </c>
      <c r="K16" s="37">
        <f t="shared" si="3"/>
        <v>0</v>
      </c>
      <c r="L16" s="23">
        <f t="shared" si="1"/>
        <v>2760</v>
      </c>
      <c r="M16" s="16" t="s">
        <v>74</v>
      </c>
    </row>
    <row r="17" spans="1:13" s="3" customFormat="1" ht="22.5" customHeight="1" thickTop="1">
      <c r="A17" s="65"/>
      <c r="B17" s="36" t="s">
        <v>18</v>
      </c>
      <c r="C17" s="41"/>
      <c r="D17" s="67"/>
      <c r="E17" s="68"/>
      <c r="F17" s="84"/>
      <c r="G17" s="84">
        <f>SUM(G7:G16)</f>
        <v>33420</v>
      </c>
      <c r="H17" s="84">
        <f t="shared" ref="H17:L17" si="6">SUM(H7:H16)</f>
        <v>132</v>
      </c>
      <c r="I17" s="84">
        <f t="shared" si="6"/>
        <v>1980</v>
      </c>
      <c r="J17" s="84">
        <f t="shared" si="6"/>
        <v>14</v>
      </c>
      <c r="K17" s="84">
        <f t="shared" si="6"/>
        <v>210</v>
      </c>
      <c r="L17" s="84">
        <f t="shared" si="6"/>
        <v>31650</v>
      </c>
      <c r="M17" s="30"/>
    </row>
    <row r="18" spans="1:13" s="3" customFormat="1" ht="22.5" customHeight="1" thickBot="1">
      <c r="A18" s="117"/>
      <c r="B18" s="20"/>
      <c r="C18" s="119"/>
      <c r="D18" s="19"/>
      <c r="E18" s="20"/>
      <c r="F18" s="20"/>
      <c r="G18" s="21"/>
      <c r="H18" s="21"/>
      <c r="I18" s="21"/>
      <c r="J18" s="21"/>
      <c r="K18" s="21"/>
      <c r="L18" s="21"/>
      <c r="M18" s="250"/>
    </row>
    <row r="19" spans="1:13" s="3" customFormat="1" ht="22.5" customHeight="1">
      <c r="L19" s="40"/>
    </row>
    <row r="20" spans="1:13" s="3" customFormat="1" ht="21.75" customHeight="1">
      <c r="B20" s="9" t="s">
        <v>237</v>
      </c>
      <c r="C20" s="9"/>
      <c r="I20" s="3" t="s">
        <v>325</v>
      </c>
    </row>
    <row r="21" spans="1:13" s="3" customFormat="1" ht="22.5" customHeight="1">
      <c r="B21" s="9"/>
      <c r="C21" s="9"/>
    </row>
    <row r="22" spans="1:13" ht="14.4">
      <c r="A22" s="3"/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</row>
    <row r="23" spans="1:13" ht="14.4">
      <c r="A23" s="3"/>
      <c r="B23" s="9" t="s">
        <v>21</v>
      </c>
      <c r="C23" s="9"/>
      <c r="D23" s="3"/>
      <c r="E23" s="3"/>
      <c r="F23" s="3"/>
      <c r="G23" s="3"/>
      <c r="H23" s="3"/>
      <c r="I23" s="199" t="s">
        <v>326</v>
      </c>
      <c r="J23" s="70"/>
      <c r="K23" s="70"/>
      <c r="L23" s="70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4"/>
  <sheetViews>
    <sheetView topLeftCell="A6" workbookViewId="0">
      <selection activeCell="E6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0" customWidth="1"/>
    <col min="5" max="5" width="5.6640625" style="2" customWidth="1"/>
    <col min="6" max="6" width="7.6640625" style="2" customWidth="1"/>
    <col min="7" max="7" width="9.6640625" style="2" customWidth="1"/>
    <col min="8" max="8" width="8.33203125" style="2" hidden="1" customWidth="1"/>
    <col min="9" max="9" width="9.44140625" style="2" customWidth="1"/>
    <col min="10" max="10" width="9.6640625" style="2" customWidth="1"/>
    <col min="11" max="11" width="8.6640625" style="2" customWidth="1"/>
    <col min="12" max="12" width="10.33203125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07"/>
    </row>
    <row r="2" spans="1:13" s="1" customFormat="1" ht="18">
      <c r="A2" s="1" t="s">
        <v>238</v>
      </c>
      <c r="D2" s="107"/>
    </row>
    <row r="3" spans="1:13" s="1" customFormat="1" ht="18">
      <c r="A3" s="1" t="s">
        <v>23</v>
      </c>
      <c r="D3" s="107"/>
    </row>
    <row r="4" spans="1:13" s="1" customFormat="1" ht="18.600000000000001" thickBot="1">
      <c r="A4" s="1" t="s">
        <v>416</v>
      </c>
      <c r="D4" s="107"/>
    </row>
    <row r="5" spans="1:13" ht="34.200000000000003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3" s="3" customFormat="1" ht="22.5" customHeight="1">
      <c r="A6" s="43" t="s">
        <v>121</v>
      </c>
      <c r="B6" s="12" t="s">
        <v>27</v>
      </c>
      <c r="C6" s="12"/>
      <c r="D6" s="108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3" t="s">
        <v>121</v>
      </c>
      <c r="B7" s="4" t="s">
        <v>27</v>
      </c>
      <c r="C7" s="4"/>
      <c r="D7" s="109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5" t="s">
        <v>121</v>
      </c>
      <c r="B8" s="78" t="s">
        <v>307</v>
      </c>
      <c r="C8" s="259" t="s">
        <v>206</v>
      </c>
      <c r="D8" s="278" t="s">
        <v>305</v>
      </c>
      <c r="E8" s="254">
        <v>15</v>
      </c>
      <c r="F8" s="255">
        <v>194</v>
      </c>
      <c r="G8" s="256">
        <f>E8*F8</f>
        <v>2910</v>
      </c>
      <c r="H8" s="256">
        <v>5</v>
      </c>
      <c r="I8" s="256">
        <f t="shared" ref="I8:I18" si="0">E8*H8</f>
        <v>75</v>
      </c>
      <c r="J8" s="256">
        <v>0</v>
      </c>
      <c r="K8" s="256">
        <f>+E8*J8</f>
        <v>0</v>
      </c>
      <c r="L8" s="256">
        <f>+G8-I8+K8</f>
        <v>2835</v>
      </c>
      <c r="M8" s="279" t="s">
        <v>77</v>
      </c>
    </row>
    <row r="9" spans="1:13" s="3" customFormat="1" ht="30" customHeight="1">
      <c r="A9" s="45" t="s">
        <v>121</v>
      </c>
      <c r="B9" s="78" t="s">
        <v>308</v>
      </c>
      <c r="C9" s="259" t="s">
        <v>206</v>
      </c>
      <c r="D9" s="262" t="s">
        <v>29</v>
      </c>
      <c r="E9" s="254">
        <v>15</v>
      </c>
      <c r="F9" s="255">
        <v>194</v>
      </c>
      <c r="G9" s="256">
        <f>E9*F9</f>
        <v>2910</v>
      </c>
      <c r="H9" s="256">
        <v>5</v>
      </c>
      <c r="I9" s="256">
        <f t="shared" si="0"/>
        <v>75</v>
      </c>
      <c r="J9" s="256">
        <v>0</v>
      </c>
      <c r="K9" s="256">
        <f>+E9*J9</f>
        <v>0</v>
      </c>
      <c r="L9" s="256">
        <f t="shared" ref="L9:L18" si="1">+G9-I9+K9</f>
        <v>2835</v>
      </c>
      <c r="M9" s="279" t="s">
        <v>77</v>
      </c>
    </row>
    <row r="10" spans="1:13" s="3" customFormat="1" ht="30" customHeight="1">
      <c r="A10" s="45" t="s">
        <v>121</v>
      </c>
      <c r="B10" s="78" t="s">
        <v>28</v>
      </c>
      <c r="C10" s="259" t="s">
        <v>206</v>
      </c>
      <c r="D10" s="278" t="s">
        <v>30</v>
      </c>
      <c r="E10" s="254">
        <v>15</v>
      </c>
      <c r="F10" s="255">
        <v>188</v>
      </c>
      <c r="G10" s="256">
        <f t="shared" ref="G10:G18" si="2">E10*F10</f>
        <v>2820</v>
      </c>
      <c r="H10" s="256">
        <v>4</v>
      </c>
      <c r="I10" s="256">
        <f t="shared" si="0"/>
        <v>60</v>
      </c>
      <c r="J10" s="256">
        <v>0</v>
      </c>
      <c r="K10" s="256">
        <f>+E10*J10</f>
        <v>0</v>
      </c>
      <c r="L10" s="256">
        <f t="shared" si="1"/>
        <v>2760</v>
      </c>
      <c r="M10" s="279" t="s">
        <v>77</v>
      </c>
    </row>
    <row r="11" spans="1:13" s="3" customFormat="1" ht="30" customHeight="1">
      <c r="A11" s="45" t="s">
        <v>121</v>
      </c>
      <c r="B11" s="78" t="s">
        <v>234</v>
      </c>
      <c r="C11" s="259" t="s">
        <v>206</v>
      </c>
      <c r="D11" s="262" t="s">
        <v>235</v>
      </c>
      <c r="E11" s="254">
        <v>15</v>
      </c>
      <c r="F11" s="255">
        <v>188</v>
      </c>
      <c r="G11" s="256">
        <f>E11*F11</f>
        <v>2820</v>
      </c>
      <c r="H11" s="256">
        <v>4</v>
      </c>
      <c r="I11" s="256">
        <f t="shared" si="0"/>
        <v>60</v>
      </c>
      <c r="J11" s="256">
        <v>0</v>
      </c>
      <c r="K11" s="256">
        <f>J11*E11</f>
        <v>0</v>
      </c>
      <c r="L11" s="256">
        <f t="shared" si="1"/>
        <v>2760</v>
      </c>
      <c r="M11" s="279" t="s">
        <v>77</v>
      </c>
    </row>
    <row r="12" spans="1:13" s="3" customFormat="1" ht="28.2" customHeight="1">
      <c r="A12" s="45" t="s">
        <v>121</v>
      </c>
      <c r="B12" s="78" t="s">
        <v>316</v>
      </c>
      <c r="C12" s="280" t="s">
        <v>206</v>
      </c>
      <c r="D12" s="278" t="s">
        <v>421</v>
      </c>
      <c r="E12" s="254">
        <v>15</v>
      </c>
      <c r="F12" s="255">
        <v>86</v>
      </c>
      <c r="G12" s="256">
        <f t="shared" si="2"/>
        <v>1290</v>
      </c>
      <c r="H12" s="256">
        <v>0</v>
      </c>
      <c r="I12" s="256">
        <f t="shared" si="0"/>
        <v>0</v>
      </c>
      <c r="J12" s="256">
        <v>8</v>
      </c>
      <c r="K12" s="256">
        <f t="shared" ref="K12:K18" si="3">+E12*J12</f>
        <v>120</v>
      </c>
      <c r="L12" s="256">
        <f t="shared" si="1"/>
        <v>1410</v>
      </c>
      <c r="M12" s="279" t="s">
        <v>77</v>
      </c>
    </row>
    <row r="13" spans="1:13" s="3" customFormat="1" ht="30" customHeight="1">
      <c r="A13" s="45" t="s">
        <v>121</v>
      </c>
      <c r="B13" s="274" t="s">
        <v>380</v>
      </c>
      <c r="C13" s="280" t="s">
        <v>206</v>
      </c>
      <c r="D13" s="281" t="s">
        <v>420</v>
      </c>
      <c r="E13" s="263">
        <v>15</v>
      </c>
      <c r="F13" s="264">
        <v>72</v>
      </c>
      <c r="G13" s="256">
        <f>+E13*F13</f>
        <v>1080</v>
      </c>
      <c r="H13" s="256">
        <v>0</v>
      </c>
      <c r="I13" s="256">
        <f t="shared" ref="I13" si="4">+E13*H13</f>
        <v>0</v>
      </c>
      <c r="J13" s="257">
        <v>10</v>
      </c>
      <c r="K13" s="257">
        <f>+E13*J13</f>
        <v>150</v>
      </c>
      <c r="L13" s="257">
        <f t="shared" ref="L13" si="5">+G13-I13+K13</f>
        <v>1230</v>
      </c>
      <c r="M13" s="282" t="s">
        <v>72</v>
      </c>
    </row>
    <row r="14" spans="1:13" s="3" customFormat="1" ht="30" customHeight="1">
      <c r="A14" s="45" t="s">
        <v>121</v>
      </c>
      <c r="B14" s="78" t="s">
        <v>339</v>
      </c>
      <c r="C14" s="259" t="s">
        <v>206</v>
      </c>
      <c r="D14" s="262" t="s">
        <v>31</v>
      </c>
      <c r="E14" s="254">
        <v>15</v>
      </c>
      <c r="F14" s="255">
        <v>50</v>
      </c>
      <c r="G14" s="256">
        <f t="shared" si="2"/>
        <v>750</v>
      </c>
      <c r="H14" s="256">
        <v>0</v>
      </c>
      <c r="I14" s="256">
        <f t="shared" si="0"/>
        <v>0</v>
      </c>
      <c r="J14" s="256">
        <v>11</v>
      </c>
      <c r="K14" s="256">
        <f t="shared" si="3"/>
        <v>165</v>
      </c>
      <c r="L14" s="256">
        <f t="shared" si="1"/>
        <v>915</v>
      </c>
      <c r="M14" s="279" t="s">
        <v>77</v>
      </c>
    </row>
    <row r="15" spans="1:13" s="3" customFormat="1" ht="30" customHeight="1">
      <c r="A15" s="45" t="s">
        <v>121</v>
      </c>
      <c r="B15" s="78" t="s">
        <v>161</v>
      </c>
      <c r="C15" s="259" t="s">
        <v>206</v>
      </c>
      <c r="D15" s="262" t="s">
        <v>31</v>
      </c>
      <c r="E15" s="254">
        <v>15</v>
      </c>
      <c r="F15" s="255">
        <v>50</v>
      </c>
      <c r="G15" s="256">
        <f t="shared" si="2"/>
        <v>750</v>
      </c>
      <c r="H15" s="256">
        <v>0</v>
      </c>
      <c r="I15" s="256">
        <f t="shared" si="0"/>
        <v>0</v>
      </c>
      <c r="J15" s="256">
        <v>11</v>
      </c>
      <c r="K15" s="256">
        <f t="shared" si="3"/>
        <v>165</v>
      </c>
      <c r="L15" s="256">
        <f t="shared" si="1"/>
        <v>915</v>
      </c>
      <c r="M15" s="279" t="s">
        <v>77</v>
      </c>
    </row>
    <row r="16" spans="1:13" s="3" customFormat="1" ht="30" customHeight="1">
      <c r="A16" s="45" t="s">
        <v>121</v>
      </c>
      <c r="B16" s="78" t="s">
        <v>111</v>
      </c>
      <c r="C16" s="259" t="s">
        <v>206</v>
      </c>
      <c r="D16" s="262" t="s">
        <v>112</v>
      </c>
      <c r="E16" s="254">
        <v>15</v>
      </c>
      <c r="F16" s="255">
        <v>50</v>
      </c>
      <c r="G16" s="256">
        <f t="shared" si="2"/>
        <v>750</v>
      </c>
      <c r="H16" s="256">
        <v>0</v>
      </c>
      <c r="I16" s="256">
        <f t="shared" si="0"/>
        <v>0</v>
      </c>
      <c r="J16" s="256">
        <v>11</v>
      </c>
      <c r="K16" s="256">
        <f t="shared" si="3"/>
        <v>165</v>
      </c>
      <c r="L16" s="256">
        <f t="shared" si="1"/>
        <v>915</v>
      </c>
      <c r="M16" s="279" t="s">
        <v>77</v>
      </c>
    </row>
    <row r="17" spans="1:13" s="3" customFormat="1" ht="30" customHeight="1">
      <c r="A17" s="45" t="s">
        <v>121</v>
      </c>
      <c r="B17" s="78" t="s">
        <v>282</v>
      </c>
      <c r="C17" s="262" t="s">
        <v>206</v>
      </c>
      <c r="D17" s="278" t="s">
        <v>222</v>
      </c>
      <c r="E17" s="254">
        <v>15</v>
      </c>
      <c r="F17" s="255">
        <v>50</v>
      </c>
      <c r="G17" s="256">
        <f>E17*F17</f>
        <v>750</v>
      </c>
      <c r="H17" s="256">
        <v>0</v>
      </c>
      <c r="I17" s="256">
        <f t="shared" si="0"/>
        <v>0</v>
      </c>
      <c r="J17" s="256">
        <v>11</v>
      </c>
      <c r="K17" s="256">
        <f t="shared" si="3"/>
        <v>165</v>
      </c>
      <c r="L17" s="256">
        <f t="shared" si="1"/>
        <v>915</v>
      </c>
      <c r="M17" s="279" t="s">
        <v>77</v>
      </c>
    </row>
    <row r="18" spans="1:13" s="38" customFormat="1" ht="30" customHeight="1" thickBot="1">
      <c r="A18" s="45" t="s">
        <v>121</v>
      </c>
      <c r="B18" s="260" t="s">
        <v>294</v>
      </c>
      <c r="C18" s="262" t="s">
        <v>206</v>
      </c>
      <c r="D18" s="262" t="s">
        <v>327</v>
      </c>
      <c r="E18" s="254">
        <v>15</v>
      </c>
      <c r="F18" s="266">
        <v>50</v>
      </c>
      <c r="G18" s="267">
        <f t="shared" si="2"/>
        <v>750</v>
      </c>
      <c r="H18" s="267">
        <v>0</v>
      </c>
      <c r="I18" s="267">
        <f t="shared" si="0"/>
        <v>0</v>
      </c>
      <c r="J18" s="267">
        <v>11</v>
      </c>
      <c r="K18" s="267">
        <f t="shared" si="3"/>
        <v>165</v>
      </c>
      <c r="L18" s="283">
        <f t="shared" si="1"/>
        <v>915</v>
      </c>
      <c r="M18" s="279" t="s">
        <v>77</v>
      </c>
    </row>
    <row r="19" spans="1:13" s="3" customFormat="1" ht="22.5" customHeight="1" thickTop="1" thickBot="1">
      <c r="A19" s="46"/>
      <c r="B19" s="270" t="s">
        <v>18</v>
      </c>
      <c r="C19" s="270"/>
      <c r="D19" s="284"/>
      <c r="E19" s="285"/>
      <c r="F19" s="271"/>
      <c r="G19" s="271">
        <f>SUM(G8:G18)</f>
        <v>17580</v>
      </c>
      <c r="H19" s="271">
        <f t="shared" ref="H19:L19" si="6">SUM(H8:H18)</f>
        <v>18</v>
      </c>
      <c r="I19" s="271">
        <f t="shared" si="6"/>
        <v>270</v>
      </c>
      <c r="J19" s="271">
        <f t="shared" si="6"/>
        <v>73</v>
      </c>
      <c r="K19" s="271">
        <f t="shared" si="6"/>
        <v>1095</v>
      </c>
      <c r="L19" s="271">
        <f t="shared" si="6"/>
        <v>18405</v>
      </c>
      <c r="M19" s="286"/>
    </row>
    <row r="20" spans="1:13" s="3" customFormat="1" ht="22.5" customHeight="1">
      <c r="D20" s="70"/>
    </row>
    <row r="21" spans="1:13" s="3" customFormat="1" ht="22.5" customHeight="1">
      <c r="B21" s="9" t="s">
        <v>237</v>
      </c>
      <c r="D21" s="70"/>
      <c r="I21" s="3" t="s">
        <v>325</v>
      </c>
    </row>
    <row r="22" spans="1:13" s="3" customFormat="1" ht="21.75" customHeight="1">
      <c r="B22" s="9"/>
      <c r="C22" s="9"/>
      <c r="D22" s="70"/>
    </row>
    <row r="23" spans="1:13" s="3" customFormat="1" ht="22.5" customHeight="1">
      <c r="B23" s="9"/>
      <c r="C23" s="9"/>
      <c r="D23" s="70"/>
    </row>
    <row r="24" spans="1:13" ht="14.4">
      <c r="A24" s="3"/>
      <c r="B24" s="9" t="s">
        <v>21</v>
      </c>
      <c r="C24" s="9"/>
      <c r="D24" s="70"/>
      <c r="E24" s="3"/>
      <c r="F24" s="3"/>
      <c r="G24" s="3"/>
      <c r="H24" s="3"/>
      <c r="I24" s="199" t="s">
        <v>326</v>
      </c>
      <c r="J24" s="70"/>
      <c r="K24" s="70"/>
      <c r="L24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20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9.6640625" style="2" customWidth="1"/>
    <col min="4" max="4" width="13.33203125" style="2" customWidth="1"/>
    <col min="5" max="5" width="5.6640625" style="2" customWidth="1"/>
    <col min="6" max="6" width="7.5546875" style="2" customWidth="1"/>
    <col min="7" max="7" width="9.5546875" style="2" customWidth="1"/>
    <col min="8" max="8" width="5.88671875" style="2" customWidth="1"/>
    <col min="9" max="9" width="9.44140625" style="2" customWidth="1"/>
    <col min="10" max="10" width="6.6640625" style="2" customWidth="1"/>
    <col min="11" max="11" width="9.554687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53.25" customHeight="1" thickBot="1">
      <c r="A5" s="10" t="s">
        <v>16</v>
      </c>
      <c r="B5" s="11" t="s">
        <v>13</v>
      </c>
      <c r="C5" s="6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4" s="3" customFormat="1" ht="22.5" customHeight="1">
      <c r="A6" s="52" t="s">
        <v>121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2" t="s">
        <v>121</v>
      </c>
      <c r="B7" s="275" t="s">
        <v>32</v>
      </c>
      <c r="C7" s="275"/>
      <c r="D7" s="265"/>
      <c r="E7" s="265"/>
      <c r="F7" s="265"/>
      <c r="G7" s="256"/>
      <c r="H7" s="256"/>
      <c r="I7" s="256"/>
      <c r="J7" s="256"/>
      <c r="K7" s="256"/>
      <c r="L7" s="256"/>
      <c r="M7" s="16"/>
    </row>
    <row r="8" spans="1:14" s="3" customFormat="1" ht="30" customHeight="1">
      <c r="A8" s="45" t="s">
        <v>125</v>
      </c>
      <c r="B8" s="78" t="s">
        <v>317</v>
      </c>
      <c r="C8" s="262" t="s">
        <v>207</v>
      </c>
      <c r="D8" s="262" t="s">
        <v>87</v>
      </c>
      <c r="E8" s="254">
        <v>15</v>
      </c>
      <c r="F8" s="255">
        <v>78</v>
      </c>
      <c r="G8" s="256">
        <f>E8*F8</f>
        <v>1170</v>
      </c>
      <c r="H8" s="256">
        <v>0</v>
      </c>
      <c r="I8" s="256">
        <f t="shared" ref="I8:I14" si="0">E8*H8</f>
        <v>0</v>
      </c>
      <c r="J8" s="256">
        <v>10</v>
      </c>
      <c r="K8" s="256">
        <f t="shared" ref="K8:K14" si="1">+E8*J8</f>
        <v>150</v>
      </c>
      <c r="L8" s="256">
        <f>+G8-I8+K8</f>
        <v>1320</v>
      </c>
      <c r="M8" s="16" t="s">
        <v>73</v>
      </c>
      <c r="N8" s="40"/>
    </row>
    <row r="9" spans="1:14" s="3" customFormat="1" ht="30" customHeight="1">
      <c r="A9" s="45" t="s">
        <v>137</v>
      </c>
      <c r="B9" s="78" t="s">
        <v>33</v>
      </c>
      <c r="C9" s="262" t="s">
        <v>207</v>
      </c>
      <c r="D9" s="262" t="s">
        <v>61</v>
      </c>
      <c r="E9" s="254">
        <v>15</v>
      </c>
      <c r="F9" s="255">
        <v>148</v>
      </c>
      <c r="G9" s="256">
        <f t="shared" ref="G9:G14" si="2">E9*F9</f>
        <v>2220</v>
      </c>
      <c r="H9" s="256">
        <v>0</v>
      </c>
      <c r="I9" s="256">
        <f t="shared" si="0"/>
        <v>0</v>
      </c>
      <c r="J9" s="256">
        <v>3</v>
      </c>
      <c r="K9" s="256">
        <f t="shared" si="1"/>
        <v>45</v>
      </c>
      <c r="L9" s="256">
        <f t="shared" ref="L9:L14" si="3">+G9-I9+K9</f>
        <v>2265</v>
      </c>
      <c r="M9" s="16" t="s">
        <v>73</v>
      </c>
      <c r="N9" s="40"/>
    </row>
    <row r="10" spans="1:14" s="3" customFormat="1" ht="30" customHeight="1">
      <c r="A10" s="45" t="s">
        <v>163</v>
      </c>
      <c r="B10" s="258" t="s">
        <v>157</v>
      </c>
      <c r="C10" s="262" t="s">
        <v>207</v>
      </c>
      <c r="D10" s="253" t="s">
        <v>394</v>
      </c>
      <c r="E10" s="254">
        <v>15</v>
      </c>
      <c r="F10" s="255">
        <v>188</v>
      </c>
      <c r="G10" s="256">
        <f>E10*F10</f>
        <v>2820</v>
      </c>
      <c r="H10" s="256">
        <v>4</v>
      </c>
      <c r="I10" s="256">
        <f t="shared" si="0"/>
        <v>60</v>
      </c>
      <c r="J10" s="256">
        <v>0</v>
      </c>
      <c r="K10" s="257">
        <v>0</v>
      </c>
      <c r="L10" s="256">
        <f t="shared" si="3"/>
        <v>2760</v>
      </c>
      <c r="M10" s="16" t="s">
        <v>73</v>
      </c>
      <c r="N10" s="40"/>
    </row>
    <row r="11" spans="1:14" s="3" customFormat="1" ht="30" customHeight="1">
      <c r="A11" s="45" t="s">
        <v>139</v>
      </c>
      <c r="B11" s="78" t="s">
        <v>34</v>
      </c>
      <c r="C11" s="262" t="s">
        <v>207</v>
      </c>
      <c r="D11" s="262" t="s">
        <v>62</v>
      </c>
      <c r="E11" s="254">
        <v>15</v>
      </c>
      <c r="F11" s="255">
        <v>148</v>
      </c>
      <c r="G11" s="256">
        <f t="shared" si="2"/>
        <v>2220</v>
      </c>
      <c r="H11" s="256">
        <v>0</v>
      </c>
      <c r="I11" s="256">
        <f t="shared" si="0"/>
        <v>0</v>
      </c>
      <c r="J11" s="256">
        <v>3</v>
      </c>
      <c r="K11" s="256">
        <f t="shared" si="1"/>
        <v>45</v>
      </c>
      <c r="L11" s="256">
        <f t="shared" si="3"/>
        <v>2265</v>
      </c>
      <c r="M11" s="16" t="s">
        <v>73</v>
      </c>
    </row>
    <row r="12" spans="1:14" s="3" customFormat="1" ht="30" customHeight="1">
      <c r="A12" s="45" t="s">
        <v>140</v>
      </c>
      <c r="B12" s="260" t="s">
        <v>349</v>
      </c>
      <c r="C12" s="262" t="s">
        <v>207</v>
      </c>
      <c r="D12" s="261" t="s">
        <v>350</v>
      </c>
      <c r="E12" s="263">
        <v>15</v>
      </c>
      <c r="F12" s="264">
        <v>57</v>
      </c>
      <c r="G12" s="256">
        <f>+E12*F12</f>
        <v>855</v>
      </c>
      <c r="H12" s="256">
        <v>0</v>
      </c>
      <c r="I12" s="256">
        <f>+E12*H12</f>
        <v>0</v>
      </c>
      <c r="J12" s="257">
        <v>10</v>
      </c>
      <c r="K12" s="257">
        <f>+E12*J12</f>
        <v>150</v>
      </c>
      <c r="L12" s="257">
        <f t="shared" si="3"/>
        <v>1005</v>
      </c>
      <c r="M12" s="16" t="s">
        <v>73</v>
      </c>
    </row>
    <row r="13" spans="1:14" s="3" customFormat="1" ht="30" customHeight="1">
      <c r="A13" s="45" t="s">
        <v>419</v>
      </c>
      <c r="B13" s="78" t="s">
        <v>35</v>
      </c>
      <c r="C13" s="262" t="s">
        <v>207</v>
      </c>
      <c r="D13" s="262" t="s">
        <v>63</v>
      </c>
      <c r="E13" s="254">
        <v>15</v>
      </c>
      <c r="F13" s="255">
        <v>148</v>
      </c>
      <c r="G13" s="256">
        <f t="shared" si="2"/>
        <v>2220</v>
      </c>
      <c r="H13" s="256">
        <v>0</v>
      </c>
      <c r="I13" s="256">
        <f t="shared" si="0"/>
        <v>0</v>
      </c>
      <c r="J13" s="256">
        <v>3</v>
      </c>
      <c r="K13" s="256">
        <f t="shared" si="1"/>
        <v>45</v>
      </c>
      <c r="L13" s="256">
        <f t="shared" si="3"/>
        <v>2265</v>
      </c>
      <c r="M13" s="16" t="s">
        <v>73</v>
      </c>
    </row>
    <row r="14" spans="1:14" s="3" customFormat="1" ht="30" customHeight="1" thickBot="1">
      <c r="A14" s="45" t="s">
        <v>141</v>
      </c>
      <c r="B14" s="78" t="s">
        <v>412</v>
      </c>
      <c r="C14" s="262" t="s">
        <v>207</v>
      </c>
      <c r="D14" s="262" t="s">
        <v>138</v>
      </c>
      <c r="E14" s="254">
        <v>15</v>
      </c>
      <c r="F14" s="266">
        <v>112</v>
      </c>
      <c r="G14" s="267">
        <f t="shared" si="2"/>
        <v>1680</v>
      </c>
      <c r="H14" s="267">
        <v>0</v>
      </c>
      <c r="I14" s="267">
        <f t="shared" si="0"/>
        <v>0</v>
      </c>
      <c r="J14" s="267">
        <v>7</v>
      </c>
      <c r="K14" s="267">
        <f t="shared" si="1"/>
        <v>105</v>
      </c>
      <c r="L14" s="267">
        <f t="shared" si="3"/>
        <v>1785</v>
      </c>
      <c r="M14" s="16" t="s">
        <v>73</v>
      </c>
      <c r="N14" s="40"/>
    </row>
    <row r="15" spans="1:14" s="3" customFormat="1" ht="30" customHeight="1" thickTop="1" thickBot="1">
      <c r="A15" s="46"/>
      <c r="B15" s="270" t="s">
        <v>18</v>
      </c>
      <c r="C15" s="270"/>
      <c r="D15" s="270"/>
      <c r="E15" s="270"/>
      <c r="F15" s="271"/>
      <c r="G15" s="271">
        <f>SUM(G8:G14)</f>
        <v>13185</v>
      </c>
      <c r="H15" s="271">
        <f t="shared" ref="H15:L15" si="4">SUM(H8:H14)</f>
        <v>4</v>
      </c>
      <c r="I15" s="271">
        <f t="shared" si="4"/>
        <v>60</v>
      </c>
      <c r="J15" s="271">
        <f t="shared" si="4"/>
        <v>36</v>
      </c>
      <c r="K15" s="271">
        <f t="shared" si="4"/>
        <v>540</v>
      </c>
      <c r="L15" s="271">
        <f t="shared" si="4"/>
        <v>13665</v>
      </c>
      <c r="M15" s="22"/>
    </row>
    <row r="16" spans="1:14" s="3" customFormat="1" ht="22.5" customHeight="1"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7"/>
    </row>
    <row r="17" spans="2:12" s="3" customFormat="1" ht="22.5" customHeight="1">
      <c r="B17" s="9" t="s">
        <v>237</v>
      </c>
      <c r="C17" s="9"/>
      <c r="I17" s="3" t="s">
        <v>325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199" t="s">
        <v>326</v>
      </c>
      <c r="J20" s="70"/>
      <c r="K20" s="70"/>
      <c r="L20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8"/>
  <sheetViews>
    <sheetView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0.332031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1.44140625" style="2" customWidth="1"/>
    <col min="8" max="8" width="4.88671875" style="2" hidden="1" customWidth="1"/>
    <col min="9" max="9" width="9.88671875" style="2" customWidth="1"/>
    <col min="10" max="10" width="6.88671875" style="2" hidden="1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238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416</v>
      </c>
    </row>
    <row r="5" spans="1:14" ht="36.75" customHeight="1" thickBot="1">
      <c r="A5" s="10" t="s">
        <v>16</v>
      </c>
      <c r="B5" s="11" t="s">
        <v>13</v>
      </c>
      <c r="C5" s="11" t="s">
        <v>198</v>
      </c>
      <c r="D5" s="11" t="s">
        <v>17</v>
      </c>
      <c r="E5" s="61" t="s">
        <v>25</v>
      </c>
      <c r="F5" s="61" t="s">
        <v>223</v>
      </c>
      <c r="G5" s="61" t="s">
        <v>225</v>
      </c>
      <c r="H5" s="61" t="s">
        <v>224</v>
      </c>
      <c r="I5" s="61" t="s">
        <v>226</v>
      </c>
      <c r="J5" s="79" t="s">
        <v>227</v>
      </c>
      <c r="K5" s="79" t="s">
        <v>228</v>
      </c>
      <c r="L5" s="61" t="s">
        <v>18</v>
      </c>
      <c r="M5" s="80" t="s">
        <v>19</v>
      </c>
    </row>
    <row r="6" spans="1:14" s="3" customFormat="1" ht="22.5" customHeight="1">
      <c r="A6" s="43" t="s">
        <v>122</v>
      </c>
      <c r="B6" s="49" t="s">
        <v>36</v>
      </c>
      <c r="C6" s="49"/>
      <c r="D6" s="13"/>
      <c r="E6" s="13"/>
      <c r="F6" s="13"/>
      <c r="G6" s="14"/>
      <c r="H6" s="14"/>
      <c r="I6" s="14"/>
      <c r="J6" s="14"/>
      <c r="K6" s="14"/>
      <c r="L6" s="31"/>
      <c r="M6" s="247"/>
    </row>
    <row r="7" spans="1:14" s="3" customFormat="1" ht="30" customHeight="1">
      <c r="A7" s="45" t="s">
        <v>122</v>
      </c>
      <c r="B7" s="8" t="s">
        <v>254</v>
      </c>
      <c r="C7" s="64" t="s">
        <v>208</v>
      </c>
      <c r="D7" s="64" t="s">
        <v>79</v>
      </c>
      <c r="E7" s="25">
        <v>15</v>
      </c>
      <c r="F7" s="81">
        <v>862</v>
      </c>
      <c r="G7" s="6">
        <f t="shared" ref="G7:G13" si="0">E7*F7</f>
        <v>12930</v>
      </c>
      <c r="H7" s="6">
        <v>153</v>
      </c>
      <c r="I7" s="6">
        <f t="shared" ref="I7:I13" si="1">E7*H7</f>
        <v>2295</v>
      </c>
      <c r="J7" s="29">
        <v>0</v>
      </c>
      <c r="K7" s="29">
        <v>0</v>
      </c>
      <c r="L7" s="6">
        <f>+G7-I7+K7</f>
        <v>10635</v>
      </c>
      <c r="M7" s="16" t="s">
        <v>74</v>
      </c>
      <c r="N7" s="40"/>
    </row>
    <row r="8" spans="1:14" s="3" customFormat="1" ht="30" customHeight="1">
      <c r="A8" s="45" t="s">
        <v>122</v>
      </c>
      <c r="B8" s="8" t="s">
        <v>273</v>
      </c>
      <c r="C8" s="64" t="s">
        <v>208</v>
      </c>
      <c r="D8" s="64" t="s">
        <v>274</v>
      </c>
      <c r="E8" s="25">
        <v>15</v>
      </c>
      <c r="F8" s="81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3" si="2">+G8-I8+K8</f>
        <v>8700</v>
      </c>
      <c r="M8" s="16" t="s">
        <v>74</v>
      </c>
      <c r="N8" s="40"/>
    </row>
    <row r="9" spans="1:14" s="3" customFormat="1" ht="30" customHeight="1">
      <c r="A9" s="45" t="s">
        <v>122</v>
      </c>
      <c r="B9" s="8" t="s">
        <v>70</v>
      </c>
      <c r="C9" s="64" t="s">
        <v>208</v>
      </c>
      <c r="D9" s="64" t="s">
        <v>37</v>
      </c>
      <c r="E9" s="25">
        <v>15</v>
      </c>
      <c r="F9" s="81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16" t="s">
        <v>74</v>
      </c>
      <c r="N9" s="40"/>
    </row>
    <row r="10" spans="1:14" s="3" customFormat="1" ht="30" customHeight="1">
      <c r="A10" s="45" t="s">
        <v>122</v>
      </c>
      <c r="B10" s="8" t="s">
        <v>270</v>
      </c>
      <c r="C10" s="64" t="s">
        <v>208</v>
      </c>
      <c r="D10" s="32" t="s">
        <v>3</v>
      </c>
      <c r="E10" s="25">
        <v>15</v>
      </c>
      <c r="F10" s="81">
        <v>226</v>
      </c>
      <c r="G10" s="6">
        <f>E10*F10</f>
        <v>3390</v>
      </c>
      <c r="H10" s="239">
        <v>9</v>
      </c>
      <c r="I10" s="6">
        <f t="shared" si="1"/>
        <v>135</v>
      </c>
      <c r="J10" s="6">
        <v>0</v>
      </c>
      <c r="K10" s="6">
        <v>0</v>
      </c>
      <c r="L10" s="6">
        <f t="shared" si="2"/>
        <v>3255</v>
      </c>
      <c r="M10" s="16" t="s">
        <v>74</v>
      </c>
    </row>
    <row r="11" spans="1:14" s="3" customFormat="1" ht="30" customHeight="1">
      <c r="A11" s="45" t="s">
        <v>122</v>
      </c>
      <c r="B11" s="8" t="s">
        <v>188</v>
      </c>
      <c r="C11" s="64" t="s">
        <v>208</v>
      </c>
      <c r="D11" s="64" t="s">
        <v>38</v>
      </c>
      <c r="E11" s="25">
        <v>15</v>
      </c>
      <c r="F11" s="81">
        <v>380</v>
      </c>
      <c r="G11" s="6">
        <f t="shared" si="0"/>
        <v>5700</v>
      </c>
      <c r="H11" s="239">
        <v>45</v>
      </c>
      <c r="I11" s="6">
        <f t="shared" si="1"/>
        <v>675</v>
      </c>
      <c r="J11" s="6">
        <v>0</v>
      </c>
      <c r="K11" s="6">
        <v>0</v>
      </c>
      <c r="L11" s="6">
        <f t="shared" si="2"/>
        <v>5025</v>
      </c>
      <c r="M11" s="16" t="s">
        <v>74</v>
      </c>
    </row>
    <row r="12" spans="1:14" s="3" customFormat="1" ht="30" customHeight="1">
      <c r="A12" s="45" t="s">
        <v>122</v>
      </c>
      <c r="B12" s="8" t="s">
        <v>255</v>
      </c>
      <c r="C12" s="64" t="s">
        <v>208</v>
      </c>
      <c r="D12" s="32" t="s">
        <v>6</v>
      </c>
      <c r="E12" s="25">
        <v>15</v>
      </c>
      <c r="F12" s="81">
        <v>144</v>
      </c>
      <c r="G12" s="6">
        <f t="shared" si="0"/>
        <v>2160</v>
      </c>
      <c r="H12" s="6">
        <v>0</v>
      </c>
      <c r="I12" s="6">
        <f t="shared" si="1"/>
        <v>0</v>
      </c>
      <c r="J12" s="239">
        <v>4</v>
      </c>
      <c r="K12" s="6">
        <f>+E12*J12</f>
        <v>60</v>
      </c>
      <c r="L12" s="6">
        <f t="shared" si="2"/>
        <v>2220</v>
      </c>
      <c r="M12" s="16" t="s">
        <v>74</v>
      </c>
      <c r="N12" s="40"/>
    </row>
    <row r="13" spans="1:14" s="3" customFormat="1" ht="30" customHeight="1" thickBot="1">
      <c r="A13" s="45" t="s">
        <v>122</v>
      </c>
      <c r="B13" s="8" t="s">
        <v>295</v>
      </c>
      <c r="C13" s="64" t="s">
        <v>208</v>
      </c>
      <c r="D13" s="32" t="s">
        <v>6</v>
      </c>
      <c r="E13" s="25">
        <v>15</v>
      </c>
      <c r="F13" s="81">
        <v>144</v>
      </c>
      <c r="G13" s="23">
        <f t="shared" si="0"/>
        <v>2160</v>
      </c>
      <c r="H13" s="23">
        <v>0</v>
      </c>
      <c r="I13" s="23">
        <f t="shared" si="1"/>
        <v>0</v>
      </c>
      <c r="J13" s="240">
        <v>4</v>
      </c>
      <c r="K13" s="23">
        <f>+E13*J13</f>
        <v>60</v>
      </c>
      <c r="L13" s="23">
        <f t="shared" si="2"/>
        <v>2220</v>
      </c>
      <c r="M13" s="16" t="s">
        <v>74</v>
      </c>
    </row>
    <row r="14" spans="1:14" s="3" customFormat="1" ht="30" customHeight="1" thickTop="1" thickBot="1">
      <c r="A14" s="18"/>
      <c r="B14" s="35" t="s">
        <v>18</v>
      </c>
      <c r="C14" s="35"/>
      <c r="D14" s="35"/>
      <c r="E14" s="35"/>
      <c r="F14" s="24"/>
      <c r="G14" s="24">
        <f>SUM(G7:G13)</f>
        <v>41490</v>
      </c>
      <c r="H14" s="24">
        <f t="shared" ref="H14:K14" si="3">SUM(H7:H13)</f>
        <v>353</v>
      </c>
      <c r="I14" s="24">
        <f t="shared" si="3"/>
        <v>5295</v>
      </c>
      <c r="J14" s="24">
        <f t="shared" si="3"/>
        <v>8</v>
      </c>
      <c r="K14" s="24">
        <f t="shared" si="3"/>
        <v>120</v>
      </c>
      <c r="L14" s="24">
        <f>SUM(L7:L13)</f>
        <v>36315</v>
      </c>
      <c r="M14" s="22"/>
    </row>
    <row r="15" spans="1:14" s="3" customFormat="1" ht="22.5" customHeight="1">
      <c r="B15" s="9" t="s">
        <v>237</v>
      </c>
      <c r="C15" s="9"/>
      <c r="F15" s="40"/>
      <c r="I15" s="3" t="s">
        <v>325</v>
      </c>
    </row>
    <row r="16" spans="1:14" s="3" customFormat="1" ht="21.75" customHeight="1">
      <c r="B16" s="9"/>
      <c r="C16" s="9"/>
    </row>
    <row r="17" spans="2:12" s="3" customFormat="1" ht="22.5" customHeight="1">
      <c r="B17" s="9"/>
      <c r="C17" s="9"/>
    </row>
    <row r="18" spans="2:12" ht="14.4">
      <c r="B18" s="9" t="s">
        <v>21</v>
      </c>
      <c r="C18" s="9"/>
      <c r="D18" s="3"/>
      <c r="E18" s="3"/>
      <c r="F18" s="3"/>
      <c r="G18" s="3"/>
      <c r="H18" s="3"/>
      <c r="I18" s="199" t="s">
        <v>326</v>
      </c>
      <c r="J18" s="70"/>
      <c r="K18" s="70"/>
      <c r="L18" s="70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EVENTUALES1</vt:lpstr>
      <vt:lpstr>EVENTUALES2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2015-07-16T16:30:47Z</cp:lastPrinted>
  <dcterms:created xsi:type="dcterms:W3CDTF">2001-11-17T02:29:52Z</dcterms:created>
  <dcterms:modified xsi:type="dcterms:W3CDTF">2015-09-24T03:34:29Z</dcterms:modified>
</cp:coreProperties>
</file>