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345" windowWidth="14805" windowHeight="7770" firstSheet="1" activeTab="7"/>
  </bookViews>
  <sheets>
    <sheet name="NOVIEMBRE2015" sheetId="1" r:id="rId1"/>
    <sheet name="DICIEMBRE2015" sheetId="2" r:id="rId2"/>
    <sheet name="ENERO2016" sheetId="3" r:id="rId3"/>
    <sheet name="FEB_16" sheetId="4" r:id="rId4"/>
    <sheet name="MARZO2016" sheetId="5" r:id="rId5"/>
    <sheet name="ABRIL2016" sheetId="6" r:id="rId6"/>
    <sheet name="MAYO2016" sheetId="7" r:id="rId7"/>
    <sheet name="JUNIO2016" sheetId="8" r:id="rId8"/>
  </sheets>
  <definedNames>
    <definedName name="_xlnm.Print_Area" localSheetId="5">ABRIL2016!$A$1:$K$9</definedName>
    <definedName name="_xlnm.Print_Area" localSheetId="1">DICIEMBRE2015!$A$1:$K$12</definedName>
    <definedName name="_xlnm.Print_Area" localSheetId="2">ENERO2016!$A$1:$K$31</definedName>
    <definedName name="_xlnm.Print_Area" localSheetId="3">FEB_16!$A$1:$K$12</definedName>
    <definedName name="_xlnm.Print_Area" localSheetId="7">JUNIO2016!$A$1:$K$37</definedName>
    <definedName name="_xlnm.Print_Area" localSheetId="4">MARZO2016!$A$1:$K$14</definedName>
    <definedName name="_xlnm.Print_Area" localSheetId="6">MAYO2016!$A$1:$K$30</definedName>
  </definedNames>
  <calcPr calcId="145621"/>
</workbook>
</file>

<file path=xl/calcChain.xml><?xml version="1.0" encoding="utf-8"?>
<calcChain xmlns="http://schemas.openxmlformats.org/spreadsheetml/2006/main">
  <c r="N30" i="8" l="1"/>
  <c r="I30" i="8"/>
  <c r="N27" i="8"/>
  <c r="M27" i="8"/>
  <c r="M28" i="8"/>
  <c r="M29" i="8"/>
  <c r="M30" i="8"/>
  <c r="M31" i="8"/>
  <c r="M32" i="8"/>
  <c r="M33" i="8"/>
  <c r="M34" i="8"/>
  <c r="M35" i="8"/>
  <c r="M36" i="8"/>
  <c r="M37" i="8"/>
  <c r="I27" i="8"/>
  <c r="N20" i="8"/>
  <c r="N25" i="8"/>
  <c r="N16" i="8"/>
  <c r="I16" i="8"/>
  <c r="I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N12" i="8" s="1"/>
  <c r="M11" i="8"/>
  <c r="M10" i="8"/>
  <c r="M9" i="8"/>
  <c r="M8" i="8"/>
  <c r="M7" i="8"/>
  <c r="M38" i="8" l="1"/>
  <c r="N20" i="7"/>
  <c r="I11" i="7" l="1"/>
  <c r="M11" i="7" s="1"/>
  <c r="M31" i="7" s="1"/>
  <c r="I23" i="7"/>
  <c r="I29" i="7"/>
  <c r="I12" i="7"/>
  <c r="M12" i="7" s="1"/>
  <c r="M13" i="7"/>
  <c r="M14" i="7"/>
  <c r="M15" i="7"/>
  <c r="M16" i="7"/>
  <c r="M17" i="7"/>
  <c r="M21" i="7"/>
  <c r="M22" i="7"/>
  <c r="M23" i="7"/>
  <c r="M24" i="7"/>
  <c r="M25" i="7"/>
  <c r="N25" i="7" s="1"/>
  <c r="M26" i="7"/>
  <c r="M27" i="7"/>
  <c r="M28" i="7"/>
  <c r="M29" i="7"/>
  <c r="M30" i="7"/>
  <c r="M8" i="7"/>
  <c r="M9" i="7"/>
  <c r="M10" i="7"/>
  <c r="M18" i="7"/>
  <c r="M19" i="7"/>
  <c r="M20" i="7"/>
  <c r="I7" i="7"/>
  <c r="N12" i="7" l="1"/>
  <c r="M7" i="7" l="1"/>
  <c r="M8" i="6" l="1"/>
  <c r="M9" i="6" l="1"/>
  <c r="M7" i="6"/>
  <c r="I10" i="5" l="1"/>
  <c r="M10" i="5"/>
  <c r="M11" i="5"/>
  <c r="M12" i="5"/>
  <c r="M13" i="5"/>
  <c r="M14" i="5"/>
  <c r="M9" i="5" l="1"/>
  <c r="M8" i="5"/>
  <c r="M7" i="5"/>
  <c r="H12" i="4"/>
  <c r="I12" i="4"/>
  <c r="M8" i="4"/>
  <c r="M9" i="4"/>
  <c r="M10" i="4"/>
  <c r="M11" i="4"/>
  <c r="M12" i="4"/>
  <c r="M7" i="4"/>
  <c r="L31" i="3" l="1"/>
  <c r="L30" i="3"/>
  <c r="L26" i="3"/>
  <c r="L25" i="3"/>
  <c r="L24" i="3"/>
  <c r="H10" i="2" l="1"/>
  <c r="I10" i="2"/>
  <c r="L7" i="2"/>
  <c r="L12" i="2" l="1"/>
  <c r="L11" i="2"/>
  <c r="L10" i="2"/>
  <c r="L9" i="2"/>
  <c r="L8" i="2"/>
  <c r="L15" i="1" l="1"/>
  <c r="H12" i="1"/>
  <c r="G12" i="1"/>
  <c r="L12" i="1" s="1"/>
  <c r="H11" i="1"/>
  <c r="G11" i="1"/>
  <c r="L11" i="1" s="1"/>
  <c r="I10" i="1"/>
  <c r="L10" i="1" s="1"/>
  <c r="L9" i="1"/>
  <c r="L13" i="1"/>
  <c r="L14" i="1"/>
  <c r="L16" i="1"/>
  <c r="L17" i="1"/>
  <c r="L18" i="1"/>
  <c r="I8" i="1"/>
  <c r="L8" i="1" s="1"/>
  <c r="L7" i="1"/>
</calcChain>
</file>

<file path=xl/sharedStrings.xml><?xml version="1.0" encoding="utf-8"?>
<sst xmlns="http://schemas.openxmlformats.org/spreadsheetml/2006/main" count="770" uniqueCount="318">
  <si>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</si>
  <si>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</si>
  <si>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</si>
  <si>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</si>
  <si>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</si>
  <si>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</si>
  <si>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</si>
  <si>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</si>
  <si>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</si>
  <si>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</si>
  <si>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</si>
  <si>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VIAJES OFICIALES. "PLANTEL TEPATITLAN". NOVIEMBRE DE 2015</t>
  </si>
  <si>
    <t>RIGOBERTO GUTIERREZ PEREZ</t>
  </si>
  <si>
    <t>DOCENTE</t>
  </si>
  <si>
    <t>INICIA 9:30 CONCURSO , APLICACIÓN Y EVALUACION CIERRE DE EVENTO 14:30 HRS</t>
  </si>
  <si>
    <t xml:space="preserve">PARTICIPAR Y APOYAR EN LA EVALUACION </t>
  </si>
  <si>
    <t>JAIRO FERNANDEZ MOLINA</t>
  </si>
  <si>
    <t>SUBDIRECTOR TECNICO</t>
  </si>
  <si>
    <t>TEPATITLAN. 6/11/15.7:30 HRS.</t>
  </si>
  <si>
    <t>GUADALAJARA. 6/11/15. 15:00 HRS.</t>
  </si>
  <si>
    <t>TEPATITLAN. 10/11/15.19:00 HRS.</t>
  </si>
  <si>
    <t>PUEBLA. 15/11/15. 5:00 HRS</t>
  </si>
  <si>
    <t>PARTICIPACION Y EXPOSICION DEL GRUPO</t>
  </si>
  <si>
    <t>EVELIA BRAMBILA SANTANA</t>
  </si>
  <si>
    <t>ARACELI NAVARRO GOMEZ</t>
  </si>
  <si>
    <t>GUADALAJARA. 20/11/15. 15:00 HRS.</t>
  </si>
  <si>
    <t>TEPATITLAN. 20/11/15. 7:30 HRS.</t>
  </si>
  <si>
    <t>CONCURSO SPELLING BEE</t>
  </si>
  <si>
    <t>PARTICIPACION EN EL CONCURSO DE 2 ALUMNAS</t>
  </si>
  <si>
    <t>VERONICA MARTIN PAEZ</t>
  </si>
  <si>
    <t>GUADALAJARA. 21/112015. 15:00 HRS.</t>
  </si>
  <si>
    <t>CURSO TALLER DE HUMANIDADES</t>
  </si>
  <si>
    <t xml:space="preserve">PARTICIPAR EN EL CURSO TALLER </t>
  </si>
  <si>
    <t>HUMBERTO GUTIERREZ MARTINEZ</t>
  </si>
  <si>
    <t>MARTIN HERNANDEZ NAVARRO</t>
  </si>
  <si>
    <t>DIRECTOR DEL PLANTEL</t>
  </si>
  <si>
    <t>TEPATITLAN. 19/11/15. 8:00 HRS.</t>
  </si>
  <si>
    <t>GUADALAJARA. 19/11/15. 18:30 HRS.</t>
  </si>
  <si>
    <t>REUNION DE DIRECTORES</t>
  </si>
  <si>
    <t>REUNION DE DIRECTORES DE PLANTELES, REVISION DE TODOS LOS DEPARTAMENTOS</t>
  </si>
  <si>
    <t>DIA 12 INAUGURACION COPA DE CIENCIA 2015 Y EXPOSICION, DIA 14 PREMIACION Y REGRESO EN LA MADRUGADA</t>
  </si>
  <si>
    <t>DIA 12 INAUGURACION COPA DE CIENCIA 2015 Y EXPOSICION, DIA 14 PREMIACION Y REGRESO EN LA MADRUGADA PARA LLEGAR EL DIA 15/NOV/15</t>
  </si>
  <si>
    <t>AARON GUSTAVO HERNANDEZ HERNANDEZ</t>
  </si>
  <si>
    <t>TEPATITLAN. 27/11/15. 8:00 HRS.</t>
  </si>
  <si>
    <t>PUERTO VALLARTA. 30/11/15. 12:00 HRS.</t>
  </si>
  <si>
    <t>APOYO TECNICO DEL PROCESO DE EVALUACION DEL DESEMPEÑOÑ DOCENTE EMS.</t>
  </si>
  <si>
    <t>APOYO TECNICO</t>
  </si>
  <si>
    <t>CARLOS ALBERTO GARCIA GOMEZ</t>
  </si>
  <si>
    <t>JEFE DE OFICINA</t>
  </si>
  <si>
    <t>TEPATITLAN. 25/11/15. 13:00 HRS.</t>
  </si>
  <si>
    <t>GUADALAJARA. 25/11/15. 15:00 HRS.</t>
  </si>
  <si>
    <t>RECIBIR INSTRUMENTOS PARA LA EVALUACION PRE-PLANEA</t>
  </si>
  <si>
    <t>RECIBIR PRUEBAS</t>
  </si>
  <si>
    <t>VIAJES OFICIALES. "PLANTEL TEPATITLAN". DICIEMBRE DE 2015</t>
  </si>
  <si>
    <t>EVELIA ADRIANA PEREZ CABRERA</t>
  </si>
  <si>
    <t xml:space="preserve">JEFE DE OFICINA </t>
  </si>
  <si>
    <t>TEPATITLAN. 02/12/15. 8:30 HRS.</t>
  </si>
  <si>
    <t>GUADALAJARA. 02/12/15.13:00 HRS.</t>
  </si>
  <si>
    <t>ENTREGA DE CIERRE NOV/15. RECIBIR TARJETAS DE DESPENSA</t>
  </si>
  <si>
    <t>RECIBIR LAS TARJETAS DE DESPENSA 2015 DE DOCENTES Y ADMINISTRATIVOS</t>
  </si>
  <si>
    <t>TRASLADO A DOCENTE PARA ENTREVISTA EN LA SEP JALISCO</t>
  </si>
  <si>
    <t>GUADALAJARA. 03/12/15.17:00 HRS.</t>
  </si>
  <si>
    <t>TEPATITLAN. 03/12/15. 12:30 HRS.</t>
  </si>
  <si>
    <t>ANA RUTH M. RUVALCABA ARGüELLES</t>
  </si>
  <si>
    <t xml:space="preserve"> ENTREVISTA EN LA SEP JALISCO</t>
  </si>
  <si>
    <t>ENTREVISTA EN LA SECRETARIA DE EDUCACION DEL ESTADO DE JALISCO Y LA UNESCO</t>
  </si>
  <si>
    <t>SANDRA ALICIA RAMIREZ QUIHUIS</t>
  </si>
  <si>
    <t>TEPATITLAN. 10/12/15.8:00 HRS.</t>
  </si>
  <si>
    <t>GUADALAJARA. 11/12/15. 18:00 HRS.</t>
  </si>
  <si>
    <t>MUY SATISFACTORIO LA APLICACIÓN DE LOS TEMAS VISTOS</t>
  </si>
  <si>
    <t>DIPLOMADO IGUALDAD DE GENERO Y PRVENSION DE VIOLENCIA EN EMS, ACTIVIDADES DE CIERRE, CONFERENCIAS, INTERCAMBIO DE EXPERIENCIAS</t>
  </si>
  <si>
    <t>HILDA BERENICE SANCHES RETOLAZA</t>
  </si>
  <si>
    <t>COORDINADORA ACADEMICA</t>
  </si>
  <si>
    <t>TEPATITLAN. 08/12/15.8:00 HRS.</t>
  </si>
  <si>
    <t>GUADALAJARA. 08/12/15. 14:00 HRS.</t>
  </si>
  <si>
    <t>AVANCES Y ACUERDOS SOBRE PROPUESTAS DE LA DGPROFECIONES SOBRE LOS NIVELES DE FORMACION DE CARRERAS</t>
  </si>
  <si>
    <t>REUNION ORDINARIA DE CIFRHS, EN LA CARRERA DE ENFERMERIA GENRAL. REGISTRO DE ASISTENCIA, BIENVENIDA A LA REUNION, PALABRAS DE LOS ANFRITIONES</t>
  </si>
  <si>
    <t xml:space="preserve">TRASLADO DE LA DOCENTE RUTH EN TIEMPO </t>
  </si>
  <si>
    <t>MA. GRISELDA SANJUANA JIMENEZ CHAVEZ</t>
  </si>
  <si>
    <t>TEPATITLAN 20/01/16 8:00 HRS.</t>
  </si>
  <si>
    <t>GUADALAJARA 20/01/16 17:00 HRS.</t>
  </si>
  <si>
    <t>CURSOS DE CAPACITACION. INGLES</t>
  </si>
  <si>
    <t>ASISTENCIA AL CURSO</t>
  </si>
  <si>
    <t>EDGAR ALEJANDERO REYNA ANVARRO</t>
  </si>
  <si>
    <t>TEPATITLAN 21/01/16 8:00 HRS.</t>
  </si>
  <si>
    <t>GUADALAJARA 23/01/16 17:00 HRS.</t>
  </si>
  <si>
    <t>CURSOS DE CAPACITACIÓN. ANALISIS Y COMPRENSION DE TEXTOS</t>
  </si>
  <si>
    <t>RECIBIR CAPACITACION DEL CURSO ANALISIS Y COMPRENSIO</t>
  </si>
  <si>
    <t>RAUL EDUARDO HERNANDEZ SALDIERNA</t>
  </si>
  <si>
    <t>TEPATITLAN 28/01/16 8:00 HRS.</t>
  </si>
  <si>
    <t>GUADALAJARA 29/01/16 17:00 HRS.</t>
  </si>
  <si>
    <t>CURSOS DE CAPACITACIÓN METODO ELI. CONOCIMIENTO Y APLIACACION DEL METODO ELI</t>
  </si>
  <si>
    <t>ENTREGA DE PLANEACION EN CURSO DE FISICA I</t>
  </si>
  <si>
    <t>TEPATITLAN 25/01/16 8:00 HRS.</t>
  </si>
  <si>
    <t>GUADALAJARA 25/01/16 17:00 HRS.</t>
  </si>
  <si>
    <t>INAUGURACION DE ACADEMIAS ESTATALES 2016.</t>
  </si>
  <si>
    <t>INAUGURACION  DE ACADEMIAS ESTATALES Y REUNION DE DIRECTORES</t>
  </si>
  <si>
    <t>MIGUEL ANGEL LOPEZ NAVARRO</t>
  </si>
  <si>
    <t>GUADALAJARA 27/01/16 17:00 HRS.</t>
  </si>
  <si>
    <t xml:space="preserve"> ACADEMIAS ESTATALES ENERO 2016.</t>
  </si>
  <si>
    <t>JOSE VALLADOLID AYALA</t>
  </si>
  <si>
    <t>SE LOGRO CONOCER Y PRACTICAR ESTRATEGIAS DIDACTICAS</t>
  </si>
  <si>
    <t>RENATO GPE. PRECIADO HERNANDEZ</t>
  </si>
  <si>
    <t>IVAN ROSAS VILLA</t>
  </si>
  <si>
    <t>JUAN FRANCISCO GONZALEZGONZALEZ</t>
  </si>
  <si>
    <t>ROCIO GABRIELA MARTINEZ RUELAS</t>
  </si>
  <si>
    <t>MARIA GUADALUPE JIMENEZ CABRERA</t>
  </si>
  <si>
    <t>ALMA ROSA MATEO HERNANDEZ</t>
  </si>
  <si>
    <t>ALEJANDRO FLORES MARES</t>
  </si>
  <si>
    <t>OSCAR MUÑOZ ROMERO</t>
  </si>
  <si>
    <t>ALEJANDRA CASTELLANOS RAMIREZ</t>
  </si>
  <si>
    <t>FLOR GPE.LOPEZ SAINZ</t>
  </si>
  <si>
    <t>TEPATITLAN 20/01/16 7:00 HRS</t>
  </si>
  <si>
    <t>GUADALAJARA 22/01/16 17:00 HRS</t>
  </si>
  <si>
    <t>CURSOS DE CAPACITACION</t>
  </si>
  <si>
    <t>CPACITACION DEL CURSO DE FILOSOFIA</t>
  </si>
  <si>
    <t>PEDRO CHAVARIN RODRIGUEZ</t>
  </si>
  <si>
    <t>JOSE DE JESUS GUTIERREZ MERCADO</t>
  </si>
  <si>
    <t>SE DIERON HERRAMIENTAS PARA IMPARTIR LA ASIGNATURA</t>
  </si>
  <si>
    <t>SATISFACTORIO YA QUE NOS DIERON HERRAMIENTAS PARA IMPARTIR LA ASIGNATURA</t>
  </si>
  <si>
    <t xml:space="preserve"> ACADEMIAS ESTATALES ENERO 2016</t>
  </si>
  <si>
    <t>VIAJES OFICIALES. "PLANTEL TEPATITLAN". ENERO DE 2016</t>
  </si>
  <si>
    <t>BRENDA BIANEY ANAYA GONZALEZ</t>
  </si>
  <si>
    <t>ANALISTA ESPECIALIZADA</t>
  </si>
  <si>
    <t>COORDINADOR ACADEMICO</t>
  </si>
  <si>
    <t>VIAJES OFICIALES. "PLANTEL TEPATITLAN". FEBRERO DE 2016</t>
  </si>
  <si>
    <t>MARTHA IBARRA D ELA TORRE</t>
  </si>
  <si>
    <t>LABORATORISTA</t>
  </si>
  <si>
    <t>TEPATITLAN, 22/02/16, 9:00 HRS.</t>
  </si>
  <si>
    <t>GUADALAJARA, 22/02/16. 17:00 HRS</t>
  </si>
  <si>
    <t>RECIBIR ASESORIA PARA ESCULTURA</t>
  </si>
  <si>
    <t>RECIBIR ASESORIA PARA PARTICIPAR EN EL XVIII FESTIVAL NACIONAL DE ARTE Y CULTURA, RECIBINEOD LA PARTICIPANTE Y SUS ASESORA UN TALLER POR UNA PERSONA EXTERNA AL COLEGIO</t>
  </si>
  <si>
    <t>MIGUEL ANGEL GONZALEZ DE LA TORRE</t>
  </si>
  <si>
    <t>TEPATITLAN, 25/02/16, 8:30 HRS.</t>
  </si>
  <si>
    <t>GUADALAJARA, 26/02/16. 18:00 HRS</t>
  </si>
  <si>
    <t>TALLER DE SPORT TAPE</t>
  </si>
  <si>
    <t>4 DOCENTES PARTICIPANTES EN EL BOSQUE DE LA PRIMAVERA</t>
  </si>
  <si>
    <t>TEPATITLAN, 24/02/16, 8:30 HRS.</t>
  </si>
  <si>
    <t>GUADALAJARA, 24/02/16. 18:00 HRS</t>
  </si>
  <si>
    <t>REVISION DE PRUEBA PLANEA, NUEVOINGRESO, RED EMPRENDEDORES, FILTROS SANITARIOS, CONVOCATORIA PROMOCION DIRECTORES, CONVOCATORIA DOCENTES, REFERENCIACION DEL NIVEL INGLES A ALUMNOS DE 6 SEM</t>
  </si>
  <si>
    <t>FLOR GPE. LOPEZ SAINZ</t>
  </si>
  <si>
    <t>TEPATITLAN, 25/02/16,12:00 HRS.</t>
  </si>
  <si>
    <t>SAN IGNACIO, 25/02/16. 16:00 HRS.</t>
  </si>
  <si>
    <t>RONDA DE DEBATE</t>
  </si>
  <si>
    <t>PARTICIPACION DE 10 ALUMNOS EN CONCURSOS MAR ADENTRO</t>
  </si>
  <si>
    <t>TEPATITLAN, 29/02/16,7:00 HRS.</t>
  </si>
  <si>
    <t>GUADALAJARA, 29/02/16. 20:00 HRS.</t>
  </si>
  <si>
    <t>AEROPUERTO DE GUADALAJARA, PARA ASISTIR A UNA REUNION A LA CD DE MEXICO</t>
  </si>
  <si>
    <t>RECIBIR RECONOCIMIENTO EXCELENCIA EN EVALUACIONES DOCENTES</t>
  </si>
  <si>
    <t>VIAJES OFICIALES. "PLANTEL TEPATITLAN". MARZO DE 2016</t>
  </si>
  <si>
    <t>TEPATITLAN, 01/03/16. 8:00 HRS.</t>
  </si>
  <si>
    <t>GUADALAJARA, 01/03/16. 14:00 HRS.</t>
  </si>
  <si>
    <t>CAPACITACION PARA REGISTRO DE MESAS DE REGISTRO EN LA CONVOCATORIA DE DIRECCION</t>
  </si>
  <si>
    <t>RECIBIR CAPACITACIN PARA MESAS DE REGISTRO Y COORDINADORES DE MESAS DE REGISTRO</t>
  </si>
  <si>
    <t>LAURA GPE. ISABEL LOPEZ BECERRA</t>
  </si>
  <si>
    <t>SECRETARIA DE DIRECCION</t>
  </si>
  <si>
    <t>PAGO DE DIFERENCIA EN SU COMISION DE FEBRERO</t>
  </si>
  <si>
    <t>MARTHA IBARRA DE LA TORRE</t>
  </si>
  <si>
    <t>ASESORA EN EL XVIII FESTIVAL NACIONAL DE ARTE Y CULTURA</t>
  </si>
  <si>
    <t>TEPATITLAN, 07/03/16, 3:  HRS.</t>
  </si>
  <si>
    <t>TUXTLA GTZ, CHIAPAS, 11/03/16, 20 HRS</t>
  </si>
  <si>
    <t>PARTICIPACION DE UNA ALUMNA EN ESCULTURA</t>
  </si>
  <si>
    <t>JOEL MARTINEZ RODRIGUEZ</t>
  </si>
  <si>
    <t>ASESOR DE LA ESCOLTA DEL PLANTEL OBTENIENDO EL TERCER LUGAR NACIONAL</t>
  </si>
  <si>
    <t>TEPATITLÁN, 17/03/16, 10:00 HRS</t>
  </si>
  <si>
    <t>JALOSTOTITLÁN, 17/03/16, 14:00 HRS</t>
  </si>
  <si>
    <t xml:space="preserve">12:  PM CECYTEJ SAN IGNACIO VS CECYTEJ TEPATITLAN </t>
  </si>
  <si>
    <t>PARTICIPACION DE 10 ALUMNOS EN DEBATE, SOBRE TEMA LOS ORGANISMO INTERNACIONALES DEBEN INTERVENIR EN LA SOBERANIA DE UN EDO. PARA SALVAGUARDAR LOS DERECHOS HUMANOS</t>
  </si>
  <si>
    <t>TEPATITLÁN, 18/03/16, 8:00 HRS</t>
  </si>
  <si>
    <t>GUADALAJARA, 18/03/16, 14 HRS</t>
  </si>
  <si>
    <t>REUNION ENFERMERIA GENERAL</t>
  </si>
  <si>
    <t>RECIBIR PLAZAS PARA SERVICIO SOCIAL EN ENFERMERIA GENERAL</t>
  </si>
  <si>
    <t>VIAJES OFICIALES. "PLANTEL TEPATITLAN". ABRIL DE 2016</t>
  </si>
  <si>
    <t>TEPATITLAN, 25/04/16, 13:00 HRS</t>
  </si>
  <si>
    <t>GUADALAJARA, 25/04/16, 21:30 HRS.</t>
  </si>
  <si>
    <t>REUNION DE TRABAJO RESPONSABLES TÉCNICOS DEL PLANTEL</t>
  </si>
  <si>
    <t>TEPATITLAN, 27/04/16, 10:00 HRS</t>
  </si>
  <si>
    <t>GUADALAJARA, 27/04/16, 17:00 HRS.</t>
  </si>
  <si>
    <t>SEGUIMIENTO, EVALUACIONES Y REGISTRO DE COMPETENCIA PARA EL SNB</t>
  </si>
  <si>
    <t>SEGUIMIENTO DE LAS COMPETENCIAS</t>
  </si>
  <si>
    <t>AGENDA DE APOYOS TÉCNICO PARA LAS 8 SEDES EN QUE SE APLICARAN EVALUACIONES PARA EL INGRESO EMS Y BASICA</t>
  </si>
  <si>
    <t>VIAJES OFICIALES. "PLANTEL TEPATITLAN". MAYO DE 2016</t>
  </si>
  <si>
    <t>TEPATITLÁN, 02/05/16 19:00 HRS</t>
  </si>
  <si>
    <t>Guadalajara, 06/05/16. 16 HRS.</t>
  </si>
  <si>
    <t>JOSE VARGAS CUEVAS</t>
  </si>
  <si>
    <t>VERONICA HERNANDEZ OROZCO</t>
  </si>
  <si>
    <t>ADMINISTRATIVO ESPECIALIZADO</t>
  </si>
  <si>
    <t>TEPATITLÁN, 01/05/16 14:00 HRS</t>
  </si>
  <si>
    <t>Guadalajara, 01/05/16. 21 HRS.</t>
  </si>
  <si>
    <t>TEPATITLÁN, 05/05/16 7:30 HRS</t>
  </si>
  <si>
    <t>Guadalajara, 05/05/16. 21 HRS.</t>
  </si>
  <si>
    <t>VICTOR VILLALOBOS MARTINEZ</t>
  </si>
  <si>
    <t>TAQUIMECANOGRAFO</t>
  </si>
  <si>
    <t>TEPATITLÁN, 17/05/16;  11:00 HRS</t>
  </si>
  <si>
    <t>REUNION PREVIA DEPORTIVO REGIONAL</t>
  </si>
  <si>
    <t>ENCARNACION DE DIAZ, 17/05/16. 19:30 HRS.</t>
  </si>
  <si>
    <t>TEPATITLAN,  18/05/2016; 7:00 HRS</t>
  </si>
  <si>
    <t>GUADALAJARA, 18/05/16; 16:00 HRS.14:00 HRS.</t>
  </si>
  <si>
    <t>REUNION PREVIA CREATIVIDAD TECNOLOGICA</t>
  </si>
  <si>
    <t>TEPATITLÁN, 18/05/16;  6:00 HRS</t>
  </si>
  <si>
    <t>ENCARNACION DE DIAZ, 19/05/16. 19:30 HRS.</t>
  </si>
  <si>
    <t>DEPORTIVO ZONA ALTOS 2016</t>
  </si>
  <si>
    <t>DIRECTOR DELPLANTEL</t>
  </si>
  <si>
    <t>TEPATITLAN; 23/05/16; 7:00 HRS</t>
  </si>
  <si>
    <t>LAGOS DE MORENO; 23/05/2016; 19:00 HRS.</t>
  </si>
  <si>
    <t>SESIONES DE INDUCCION PARA EL PROGRAMA CONSTRUY T PARA DIRECTORES DE PLANTEL</t>
  </si>
  <si>
    <t>ANA RUTH MARCELA RUVALCABA ARGüELLES</t>
  </si>
  <si>
    <t>TEPATITLAN; 24/05/16; 7:00 HRS</t>
  </si>
  <si>
    <t>LAGOS DE MORENO; 24/05/2016; 19:00 HRS.</t>
  </si>
  <si>
    <t>SESIONES DE INDUCCION PARA EL PROGRAMA CONSTRUY T PARA COORDINADORES DEL PROGRAMA</t>
  </si>
  <si>
    <t>TEPATITLAN,  23/05/2016; 9:30 HRS</t>
  </si>
  <si>
    <t>GUADALAJARA, 23/05/16; 17:00 HRS.</t>
  </si>
  <si>
    <t>CAPACITACION COLLEGE BOARD</t>
  </si>
  <si>
    <t>RECIBIR CAPACITACINO PARA EXAMEN PIENSE II POR PARTE DEL PERSONAL COLLEGE BOARD</t>
  </si>
  <si>
    <t>GUADALAJARA, 20/05/16; 17:30 HRS.</t>
  </si>
  <si>
    <t>TEPATITLÁN, 20/05/2016; 7:30 HRS</t>
  </si>
  <si>
    <t>TEPATITLÁN, 19/05/2016; 10:00 HRS</t>
  </si>
  <si>
    <t>GUADALAJARA, 19/05/16; 17:00 HRS.</t>
  </si>
  <si>
    <t xml:space="preserve">REUNION DE DIRECTORES </t>
  </si>
  <si>
    <t>PABLO MAURICIO HERNANDEZ MORA</t>
  </si>
  <si>
    <t>SUBDIRECTOR ADMINISTRATIVO</t>
  </si>
  <si>
    <t>TEPATITLAN,  23/05/2016; 7:00 HRS</t>
  </si>
  <si>
    <t xml:space="preserve">REVISION DE PLANTILLA PERSONAL </t>
  </si>
  <si>
    <t>REVISION Y ELABORACION DE CARGA HORARIA DEL PERSONAL DOCENTE</t>
  </si>
  <si>
    <t>JUAN FCO. GONZALEZ GONZALEZ</t>
  </si>
  <si>
    <t>PARTICIPACION EN EL DEPORTIVO ZONA ALTOS, GANANDO FUTBOL V Y F, ALIMENTO PARA 66 ALUMNOS PARTICIPANTES</t>
  </si>
  <si>
    <t>COMO ENTRENADOR DEL EQUIPO DE FUTBOL FEMENIL, PARTICIPACION EN EL DEPORTIVO ZONA ALTOS, GANANDO FUTBOL V Y F,</t>
  </si>
  <si>
    <t>COMO ENTRENADOR DEL EQUIPO DE BASKET FEMENIL , PARTICIPACION EN EL DEPORTIVO ZONA ALTOS, GANANDO FUTBOL V Y F,</t>
  </si>
  <si>
    <t>COMO ENTRENADOR DEL EQUIPO DE BASKET VARONIL, PARTICIPACION EN EL DEPORTIVO ZONA ALTOS, GANANDO FUTBOL V Y F,</t>
  </si>
  <si>
    <t>APOYO EN EVENTO EN ATLETISMO DEPORTIVO REGIONAL ZONA ALTOS SUR.</t>
  </si>
  <si>
    <t>APOYO EN EVENTO EN VOLEIBOL F Y V,  DEPORTIVO REGIONAL ZONA ALTOS SUR.</t>
  </si>
  <si>
    <t>TEPATITLAN,  23,25,26/05/2016; 7:00 HRS</t>
  </si>
  <si>
    <t>GUADALAJARA, 23,25 26/05/16; 19:00 HRS.</t>
  </si>
  <si>
    <t>VISITA ALUMNOS A CAISAME</t>
  </si>
  <si>
    <t>TEPATITLAN,  25/05/2016; 7:30 HRS</t>
  </si>
  <si>
    <t>GUADALAJARA, 25/05/16; 19:00 HRS.</t>
  </si>
  <si>
    <t>RECIBIR CAPACITACION DOCENTE Y 2 ALUMNOS PARA EL EVENTO CREATIVIDAD TECNOLOGICA NACIONAL 2016</t>
  </si>
  <si>
    <t>REUNION PREVIA, CON EL PERSONAL DEL EVENTO CREATIVIDAD TECNOLOGICA Y 2 ALUMNOS PARTICIPANTES</t>
  </si>
  <si>
    <t>TEPATITLAN,  26/05/2016; 7:00 HRS</t>
  </si>
  <si>
    <t>GUADALAJARA, 26/05/16; 20:00 HRS.</t>
  </si>
  <si>
    <t>ACUDIR A SERVICIOS ESCOLARES DE OFICINAS CENTRALES</t>
  </si>
  <si>
    <t>DAR SEGUIMIENTO A CERTIFICACION EN LA PLATAFORMA SAEKO, CAPTURA DE DATOS Y CALIFICACIONES DE ALUMNOS DE 6° SEMESTRE</t>
  </si>
  <si>
    <t>CAPACITACION AL PERSONAL DE COMPUTO EN PLANTELES DE LA ZONA METROPOLITANA QUE SERÁN SEDE PARA EXAMEN DE OPOSICION NIVELES BASICO Y EMS</t>
  </si>
  <si>
    <t>RECOGER EN AEROPUERTOINT.  DE LA CD. DE GAUDALAJARAMAESTRA DEL PROGRAMA CONOCER</t>
  </si>
  <si>
    <t>RECIBIR LOS FORMATOS DE TITULOS Y PARA  ALUMNOS PROXIMOS A EGRESAR, RECIBIR  CAPACITACIÓN DE ALGUNAS DUDAS SOBRE CERTIFICACION</t>
  </si>
  <si>
    <t>RECIBIR FORMATOS EN SERVICIOS  ESCOLARES DE OFICINAS CENTRALES</t>
  </si>
  <si>
    <t>DAR APOYO A PLANTELES DE LA ZONA METROPOLITANA DE GDL</t>
  </si>
  <si>
    <t>RECOGER EN AEROPUERTO A PERSONAL DEL PROGRAMA CONOCER</t>
  </si>
  <si>
    <t>ACUERDOS Y LOGISTICA DEL DEPORTIVO ZONA ALTOS 2016</t>
  </si>
  <si>
    <t>REUNION PREVIA CON EL PERSONAL DEL EVENTO CREATIVIDAD TECNOLOGICA Y 2 ALUMNOS PARTICIPANTES</t>
  </si>
  <si>
    <t>CAPACITACION CONSTRUY T CBTIS 262</t>
  </si>
  <si>
    <t>CAPACITACION CONSTRUY T EN  CBTIS 262</t>
  </si>
  <si>
    <t>RECIBIR CAPACITACION PARA EXAMEN PIENSE II POR PARTE DEL PERSONAL COLLEGE BOARD, ADEMAS DE RESOLVER DUDAS.</t>
  </si>
  <si>
    <t xml:space="preserve">REUNION DE DIRECTORES DE PLANTEL </t>
  </si>
  <si>
    <t>VISITA DE 3 GRUPOS DE LA CARRERA DE ENFERMERIA AL CENTRO CAISAME, EN CAMION ESCOLAR, UTILIZANDO DIESEL.</t>
  </si>
  <si>
    <t>CREATIVIDAD TECNOLOGICA 2016 EN AUDITORIO DE OFICINAS CENTRALES</t>
  </si>
  <si>
    <t>ENCARGADA DE SERVICIOS ESCOLARES</t>
  </si>
  <si>
    <r>
      <t xml:space="preserve">VIAJES OFICIALES. "PLANTEL TEPATITLAN". </t>
    </r>
    <r>
      <rPr>
        <b/>
        <sz val="22"/>
        <color theme="0"/>
        <rFont val="Calibri"/>
        <family val="2"/>
        <scheme val="minor"/>
      </rPr>
      <t>JUNIO</t>
    </r>
    <r>
      <rPr>
        <b/>
        <sz val="20"/>
        <color theme="0"/>
        <rFont val="Calibri"/>
        <family val="2"/>
        <scheme val="minor"/>
      </rPr>
      <t xml:space="preserve"> DE 2016</t>
    </r>
  </si>
  <si>
    <t>TEPATITLAN, 01/06/2016. 7:30 HRS.</t>
  </si>
  <si>
    <t>GUADALAJARA, 01/06/16. 17:00 HRS</t>
  </si>
  <si>
    <t>CAPACITACION CREATIVIDAD TECNOLOGICA EN OFICINAS CENTRALES</t>
  </si>
  <si>
    <t>CAPACITACION DE 2 ALUMNOS PARTICIPANTES Y DOCENTE ASESOR EN CONCURSO CREATIVIDAD TECNOLOGICA NACIONAL 2016</t>
  </si>
  <si>
    <t>TEPATITLAN, 03/06/2016. 8:00 HRS.</t>
  </si>
  <si>
    <t>GUADALAJARA, 03/06/16. 14:00 HRS</t>
  </si>
  <si>
    <t>REUNION PREVIA AL CONCURSO DE ESCOLAS ESTATAL 2016 EN OFICINAS CENTRALES</t>
  </si>
  <si>
    <t>REVISION DE PUNTOS Y LOGISTICA DEL CONCURSO ESTATAL DE ESCOLTAS 2016</t>
  </si>
  <si>
    <t>JOSE MEJIA DIAZ</t>
  </si>
  <si>
    <t>AUXILIAR DE SERVICIOS</t>
  </si>
  <si>
    <t>GUADALAJARA, 03/06/16. 16:00 HRS</t>
  </si>
  <si>
    <t>RECOGER EXAMENES PIENSE II</t>
  </si>
  <si>
    <t>TEPATITLAN, 04/06/2016. 14:00 HRS.</t>
  </si>
  <si>
    <t>GUADALAJARA, 04/06/16. 20:00 HRS</t>
  </si>
  <si>
    <t>LLEVAR EXAMENES PIENSE II, CONTESTADOS</t>
  </si>
  <si>
    <t>EXAMENES PIENSE II COLLEGE BOARD PARA ALUMNOS DE NUEVO INGRESO, EXAMEN DE ADMISION</t>
  </si>
  <si>
    <t>ENTREGAR EXAMENES CONTESTADOS DE ALUMNOS NUEVO INGRESO A DIRECCION ACADEMICA DEL COLEGIO</t>
  </si>
  <si>
    <t>TEPATITLAN, 03/06/2016.7:30 HRS.</t>
  </si>
  <si>
    <t>GUADALAJARA, 03/06/16. 18:00 HRS</t>
  </si>
  <si>
    <t>CAPACITACION JORNADA DE TUTORIA Y APOYO AL PERSONAL DE NUEVO INGRESO 2014-2015</t>
  </si>
  <si>
    <t>JORNADAS DE CAPACITACION EN OFICINAS CENTRALES A DOCENTES PARA PRESENTAR EXAMEN DE PERMANENCIA</t>
  </si>
  <si>
    <t>TEPATITLAN. 07/06/16. 6:00 HRS</t>
  </si>
  <si>
    <t>GUADALAJARA. 10/06/16. 18:00 HRS</t>
  </si>
  <si>
    <t>DEPORTIVO ESTATAL 2016</t>
  </si>
  <si>
    <t>ALIMENTOS PARA 53 PERSONAS PARTICIPANTES DEL PLANTEL</t>
  </si>
  <si>
    <t>PARTICIPACION COMO COORDINADOR EN DEPORTIVO ESTATAL 2016 EN EL CLUB VILLA PRIMAVERA DE LA U DE G</t>
  </si>
  <si>
    <t>TEPATITLAN. 08/06/16. 6:00 HRS</t>
  </si>
  <si>
    <t>PARTICIPACION DE LA ESCOLTA EN EL DEPORTIVO ESTATAL 2016</t>
  </si>
  <si>
    <t>INAUGURACION ESTATAL DEPORTIVO 2016, LLEVAR ALGUNAS ALUMNAS D ELA ESCOLTA</t>
  </si>
  <si>
    <t>TEPATITLÁN. 5/06/16. 8:00 HRS</t>
  </si>
  <si>
    <t>TORREON COAHUILA, 11/06/16. 19:00 HRS</t>
  </si>
  <si>
    <t>CREATIVIDAD TECNOLOGICA NACIONAL 2016</t>
  </si>
  <si>
    <t>OARTICIPACION DE 2 ALUMNOS Y ASESOR EN CONCURSO CREATIVIDAD TECNOLOGICA 2016</t>
  </si>
  <si>
    <t>SESION INFORMATIVA IPEJAL</t>
  </si>
  <si>
    <t>RECIBIR INFORMACION EN UNA SESION QUE IMPARTE IPEJAL</t>
  </si>
  <si>
    <t>TEPATITLAN, 10/06/2016.7:30 HRS.</t>
  </si>
  <si>
    <t>GUADALAJARA, 10/06/16. 18:00 HRS</t>
  </si>
  <si>
    <t>TEPATITLAN, 14/06/2016.7:30 HRS.</t>
  </si>
  <si>
    <t>GUADALAJARA, 14/06/16. 18:00 HRS</t>
  </si>
  <si>
    <t>REUNION ORDINARIA CIFRHIS</t>
  </si>
  <si>
    <t>REUNION, SE FIJO LA FECHA PARA ENTREGA DE PLAZAS DE SERVICIO SOCIAL DE ENFERMERIA GENRAL</t>
  </si>
  <si>
    <t>TEPATITLAN, 17/06/2016.7:30 HRS.</t>
  </si>
  <si>
    <t>GUADALAJARA, 17/06/16. 18:00 HRS</t>
  </si>
  <si>
    <t>TEPATITLAN, 12/06/2016.7:30 HRS.</t>
  </si>
  <si>
    <t>GUADALAJARA, 22/06/16. 18:00 HRS</t>
  </si>
  <si>
    <t>ESTATAL DE ESCOLTAS 2016</t>
  </si>
  <si>
    <t>CONCURSO ESTATAL DE ESCOLTAS 2016, OBTENIENDO EL PRIMER LUGAR</t>
  </si>
  <si>
    <t>TORREON COAHUILA, 26/06/16. 12:00 HRS</t>
  </si>
  <si>
    <t>NACIONAL CONADEMS 2016 ATLETISMO</t>
  </si>
  <si>
    <t>PARTICIPACIONE EN ATLETISMO EN NACIONAL CONADEMS, OBTENIENDO LUGARES DENTRO DE LOS 3 RPIEMROS</t>
  </si>
  <si>
    <t>TEPATITLAN, 24/06/2016.7:30 HRS.</t>
  </si>
  <si>
    <t>GUADALAJARA, 24/06/16. 18:00 HRS</t>
  </si>
  <si>
    <t>ROSA ELENA MORELOS TORRES</t>
  </si>
  <si>
    <t>TEPATITLÁN. 29/06/2016. 7:30 HRS.</t>
  </si>
  <si>
    <t>GUADALAJARA, 29/06/16. 18:00 HRS</t>
  </si>
  <si>
    <t>TALLER DE ACTUALIZACION EN OFCINAS CENTRALES</t>
  </si>
  <si>
    <t>ASISTIR A TALLER DE HABILIDADES LECTORAS</t>
  </si>
  <si>
    <t>DIANA PATRICIA GARCIA ORNELAS</t>
  </si>
  <si>
    <t>FLOR G. LOPEZ SAINZ</t>
  </si>
  <si>
    <t>TEPATITLAN 22/06/16, 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</si>
</sst>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52934" cy="914402"/>
        </a:xfrm>
        <a:prstGeom prst="rect">
          <a:avLst/>
        </a:prstGeom>
      </xdr:spPr>
    </xdr:pic>
    <xdr:clientData/>
  </xdr:twoCellAnchor>
  <xdr:twoCellAnchor editAs="oneCell">
    <xdr:from>
      <xdr:col>9</xdr:col>
      <xdr:colOff>1454727</xdr:colOff>
      <xdr:row>0</xdr:row>
      <xdr:rowOff>0</xdr:rowOff>
    </xdr:from>
    <xdr:to>
      <xdr:col>10</xdr:col>
      <xdr:colOff>1740698</xdr:colOff>
      <xdr:row>0</xdr:row>
      <xdr:rowOff>1021082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0" y="0"/>
          <a:ext cx="2329517" cy="1021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541" y="0"/>
          <a:ext cx="2340650" cy="1021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01"/>
  <sheetViews>
    <sheetView topLeftCell="D1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2.28515625" customWidth="1"/>
    <col min="2" max="11" width="30.7109375" customWidth="1"/>
  </cols>
  <sheetData>
    <row r="1" spans="2:13" ht="81.75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2:13" ht="5.25" customHeight="1" x14ac:dyDescent="0.25"/>
    <row r="4" spans="2:13" ht="26.25" x14ac:dyDescent="0.4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30" customHeight="1" x14ac:dyDescent="0.25">
      <c r="B7" s="6" t="s">
        <v>12</v>
      </c>
      <c r="C7" s="6" t="s">
        <v>13</v>
      </c>
      <c r="D7" s="6" t="s">
        <v>18</v>
      </c>
      <c r="E7" s="6" t="s">
        <v>19</v>
      </c>
      <c r="F7" s="6" t="s">
        <v>14</v>
      </c>
      <c r="G7" s="3">
        <v>257.12</v>
      </c>
      <c r="H7" s="3">
        <v>290</v>
      </c>
      <c r="I7" s="3">
        <v>92</v>
      </c>
      <c r="J7" s="3">
        <v>0</v>
      </c>
      <c r="K7" s="3" t="s">
        <v>15</v>
      </c>
      <c r="L7" s="8">
        <f>SUM(G7:K7)</f>
        <v>639.12</v>
      </c>
    </row>
    <row r="8" spans="2:13" s="1" customFormat="1" ht="60" x14ac:dyDescent="0.25">
      <c r="B8" s="3" t="s">
        <v>16</v>
      </c>
      <c r="C8" s="3" t="s">
        <v>17</v>
      </c>
      <c r="D8" s="6" t="s">
        <v>20</v>
      </c>
      <c r="E8" s="3" t="s">
        <v>21</v>
      </c>
      <c r="F8" s="3" t="s">
        <v>40</v>
      </c>
      <c r="G8" s="3">
        <v>257.12</v>
      </c>
      <c r="H8" s="3">
        <v>290</v>
      </c>
      <c r="I8" s="3">
        <f>512+808+604</f>
        <v>1924</v>
      </c>
      <c r="J8" s="3">
        <v>0</v>
      </c>
      <c r="K8" s="3" t="s">
        <v>22</v>
      </c>
      <c r="L8" s="8">
        <f t="shared" ref="L8:L18" si="0">SUM(G8:K8)</f>
        <v>2471.12</v>
      </c>
    </row>
    <row r="9" spans="2:13" s="1" customFormat="1" ht="60" x14ac:dyDescent="0.25">
      <c r="B9" s="3" t="s">
        <v>23</v>
      </c>
      <c r="C9" s="3" t="s">
        <v>13</v>
      </c>
      <c r="D9" s="6" t="s">
        <v>20</v>
      </c>
      <c r="E9" s="3" t="s">
        <v>21</v>
      </c>
      <c r="F9" s="3" t="s">
        <v>40</v>
      </c>
      <c r="G9" s="3">
        <v>257.12</v>
      </c>
      <c r="H9" s="3">
        <v>145</v>
      </c>
      <c r="I9" s="3">
        <v>1924</v>
      </c>
      <c r="J9" s="3">
        <v>0</v>
      </c>
      <c r="K9" s="3" t="s">
        <v>22</v>
      </c>
      <c r="L9" s="8">
        <f t="shared" si="0"/>
        <v>2326.12</v>
      </c>
    </row>
    <row r="10" spans="2:13" s="1" customFormat="1" ht="30" customHeight="1" x14ac:dyDescent="0.25">
      <c r="B10" s="3" t="s">
        <v>24</v>
      </c>
      <c r="C10" s="3" t="s">
        <v>13</v>
      </c>
      <c r="D10" s="3" t="s">
        <v>26</v>
      </c>
      <c r="E10" s="3" t="s">
        <v>25</v>
      </c>
      <c r="F10" s="3" t="s">
        <v>27</v>
      </c>
      <c r="G10" s="3">
        <v>257.12</v>
      </c>
      <c r="H10" s="3">
        <v>290</v>
      </c>
      <c r="I10" s="3">
        <f>92+100</f>
        <v>192</v>
      </c>
      <c r="J10" s="3">
        <v>0</v>
      </c>
      <c r="K10" s="3" t="s">
        <v>28</v>
      </c>
      <c r="L10" s="8">
        <f t="shared" si="0"/>
        <v>739.12</v>
      </c>
    </row>
    <row r="11" spans="2:13" s="1" customFormat="1" ht="30" customHeight="1" x14ac:dyDescent="0.25">
      <c r="B11" s="3" t="s">
        <v>29</v>
      </c>
      <c r="C11" s="3" t="s">
        <v>13</v>
      </c>
      <c r="D11" s="3" t="s">
        <v>26</v>
      </c>
      <c r="E11" s="3" t="s">
        <v>30</v>
      </c>
      <c r="F11" s="3" t="s">
        <v>31</v>
      </c>
      <c r="G11" s="3">
        <f>257.12+257.12</f>
        <v>514.24</v>
      </c>
      <c r="H11" s="3">
        <f>290*2</f>
        <v>580</v>
      </c>
      <c r="I11" s="3">
        <v>184</v>
      </c>
      <c r="J11" s="3">
        <v>0</v>
      </c>
      <c r="K11" s="3" t="s">
        <v>32</v>
      </c>
      <c r="L11" s="8">
        <f t="shared" si="0"/>
        <v>1278.24</v>
      </c>
    </row>
    <row r="12" spans="2:13" s="1" customFormat="1" ht="30" customHeight="1" x14ac:dyDescent="0.25">
      <c r="B12" s="3" t="s">
        <v>33</v>
      </c>
      <c r="C12" s="3" t="s">
        <v>13</v>
      </c>
      <c r="D12" s="3" t="s">
        <v>26</v>
      </c>
      <c r="E12" s="3" t="s">
        <v>30</v>
      </c>
      <c r="F12" s="3" t="s">
        <v>31</v>
      </c>
      <c r="G12" s="3">
        <f>257.12+257.12</f>
        <v>514.24</v>
      </c>
      <c r="H12" s="3">
        <f>290*2</f>
        <v>580</v>
      </c>
      <c r="I12" s="3">
        <v>184</v>
      </c>
      <c r="J12" s="3">
        <v>0</v>
      </c>
      <c r="K12" s="3" t="s">
        <v>32</v>
      </c>
      <c r="L12" s="8">
        <f t="shared" si="0"/>
        <v>1278.24</v>
      </c>
    </row>
    <row r="13" spans="2:13" s="1" customFormat="1" ht="30" customHeight="1" x14ac:dyDescent="0.25"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>
        <v>257.12</v>
      </c>
      <c r="H13" s="3">
        <v>290</v>
      </c>
      <c r="I13" s="3">
        <v>92</v>
      </c>
      <c r="J13" s="3">
        <v>0</v>
      </c>
      <c r="K13" s="3" t="s">
        <v>39</v>
      </c>
      <c r="L13" s="8">
        <f t="shared" si="0"/>
        <v>639.12</v>
      </c>
    </row>
    <row r="14" spans="2:13" s="1" customFormat="1" ht="75" x14ac:dyDescent="0.25">
      <c r="B14" s="3" t="s">
        <v>16</v>
      </c>
      <c r="C14" s="3" t="s">
        <v>17</v>
      </c>
      <c r="D14" s="6" t="s">
        <v>20</v>
      </c>
      <c r="E14" s="3" t="s">
        <v>21</v>
      </c>
      <c r="F14" s="3" t="s">
        <v>41</v>
      </c>
      <c r="G14" s="3">
        <v>500</v>
      </c>
      <c r="H14" s="3">
        <v>145</v>
      </c>
      <c r="I14" s="3">
        <v>0</v>
      </c>
      <c r="J14" s="3">
        <v>0</v>
      </c>
      <c r="K14" s="3" t="s">
        <v>22</v>
      </c>
      <c r="L14" s="8">
        <f t="shared" si="0"/>
        <v>645</v>
      </c>
    </row>
    <row r="15" spans="2:13" s="1" customFormat="1" ht="45" x14ac:dyDescent="0.25">
      <c r="B15" s="3" t="s">
        <v>42</v>
      </c>
      <c r="C15" s="3" t="s">
        <v>13</v>
      </c>
      <c r="D15" s="3" t="s">
        <v>43</v>
      </c>
      <c r="E15" s="3" t="s">
        <v>44</v>
      </c>
      <c r="F15" s="3" t="s">
        <v>45</v>
      </c>
      <c r="G15" s="3">
        <v>1540</v>
      </c>
      <c r="H15" s="3">
        <v>0</v>
      </c>
      <c r="I15" s="3">
        <v>1366</v>
      </c>
      <c r="J15" s="3">
        <v>1924</v>
      </c>
      <c r="K15" s="3" t="s">
        <v>46</v>
      </c>
      <c r="L15" s="8">
        <f t="shared" si="0"/>
        <v>4830</v>
      </c>
    </row>
    <row r="16" spans="2:13" s="1" customFormat="1" ht="30" customHeight="1" x14ac:dyDescent="0.25">
      <c r="B16" s="3" t="s">
        <v>16</v>
      </c>
      <c r="C16" s="3" t="s">
        <v>17</v>
      </c>
      <c r="D16" s="3" t="s">
        <v>43</v>
      </c>
      <c r="E16" s="3" t="s">
        <v>44</v>
      </c>
      <c r="F16" s="3" t="s">
        <v>45</v>
      </c>
      <c r="G16" s="3">
        <v>1540</v>
      </c>
      <c r="H16" s="3">
        <v>0</v>
      </c>
      <c r="I16" s="3">
        <v>1366</v>
      </c>
      <c r="J16" s="3">
        <v>1924</v>
      </c>
      <c r="K16" s="3" t="s">
        <v>46</v>
      </c>
      <c r="L16" s="8">
        <f t="shared" si="0"/>
        <v>4830</v>
      </c>
    </row>
    <row r="17" spans="2:12" s="1" customFormat="1" ht="30" customHeight="1" x14ac:dyDescent="0.25"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>
        <v>257.12</v>
      </c>
      <c r="H17" s="3">
        <v>290</v>
      </c>
      <c r="I17" s="3">
        <v>166</v>
      </c>
      <c r="J17" s="3">
        <v>0</v>
      </c>
      <c r="K17" s="3" t="s">
        <v>52</v>
      </c>
      <c r="L17" s="8">
        <f t="shared" si="0"/>
        <v>713.12</v>
      </c>
    </row>
    <row r="18" spans="2:12" s="1" customFormat="1" ht="30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</row>
    <row r="19" spans="2:12" s="1" customFormat="1" ht="30" customHeight="1" x14ac:dyDescent="0.25"/>
    <row r="20" spans="2:12" s="1" customFormat="1" ht="30" customHeight="1" x14ac:dyDescent="0.25"/>
    <row r="21" spans="2:12" s="1" customFormat="1" ht="30" customHeight="1" x14ac:dyDescent="0.25"/>
    <row r="22" spans="2:12" s="1" customFormat="1" ht="30" customHeight="1" x14ac:dyDescent="0.25"/>
    <row r="23" spans="2:12" s="1" customFormat="1" ht="30" customHeight="1" x14ac:dyDescent="0.25"/>
    <row r="24" spans="2:12" s="1" customFormat="1" ht="30" customHeight="1" x14ac:dyDescent="0.25"/>
    <row r="25" spans="2:12" s="1" customFormat="1" ht="30" customHeight="1" x14ac:dyDescent="0.25"/>
    <row r="26" spans="2:12" s="1" customFormat="1" ht="30" customHeight="1" x14ac:dyDescent="0.25"/>
    <row r="27" spans="2:12" s="1" customFormat="1" ht="30" customHeight="1" x14ac:dyDescent="0.25"/>
    <row r="28" spans="2:12" s="1" customFormat="1" ht="30" customHeight="1" x14ac:dyDescent="0.25"/>
    <row r="29" spans="2:12" s="1" customFormat="1" ht="30" customHeight="1" x14ac:dyDescent="0.25"/>
    <row r="30" spans="2:12" s="1" customFormat="1" ht="30" customHeight="1" x14ac:dyDescent="0.25"/>
    <row r="31" spans="2:12" s="1" customFormat="1" ht="30" customHeight="1" x14ac:dyDescent="0.25"/>
    <row r="32" spans="2:1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</sheetData>
  <mergeCells count="3">
    <mergeCell ref="B1:M1"/>
    <mergeCell ref="B4:K4"/>
    <mergeCell ref="G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95"/>
  <sheetViews>
    <sheetView zoomScale="70" zoomScaleNormal="70" workbookViewId="0">
      <selection activeCell="G6" sqref="G6:J6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6" t="s">
        <v>53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45" x14ac:dyDescent="0.25"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3">
        <v>257.12</v>
      </c>
      <c r="H7" s="3">
        <v>290</v>
      </c>
      <c r="I7" s="3">
        <v>92</v>
      </c>
      <c r="J7" s="3">
        <v>0</v>
      </c>
      <c r="K7" s="3" t="s">
        <v>59</v>
      </c>
      <c r="L7" s="8">
        <f>SUM(G7:K7)</f>
        <v>639.12</v>
      </c>
      <c r="M7" s="9"/>
    </row>
    <row r="8" spans="2:13" s="1" customFormat="1" ht="30" x14ac:dyDescent="0.25">
      <c r="B8" s="3" t="s">
        <v>47</v>
      </c>
      <c r="C8" s="3" t="s">
        <v>55</v>
      </c>
      <c r="D8" s="6" t="s">
        <v>62</v>
      </c>
      <c r="E8" s="6" t="s">
        <v>61</v>
      </c>
      <c r="F8" s="3" t="s">
        <v>60</v>
      </c>
      <c r="G8" s="3">
        <v>257.12</v>
      </c>
      <c r="H8" s="3">
        <v>0</v>
      </c>
      <c r="I8" s="3">
        <v>166</v>
      </c>
      <c r="J8" s="3">
        <v>0</v>
      </c>
      <c r="K8" s="3" t="s">
        <v>77</v>
      </c>
      <c r="L8" s="8">
        <f t="shared" ref="L8:L12" si="0">SUM(G8:K8)</f>
        <v>423.12</v>
      </c>
      <c r="M8" s="9"/>
    </row>
    <row r="9" spans="2:13" s="1" customFormat="1" ht="45" x14ac:dyDescent="0.25">
      <c r="B9" s="3" t="s">
        <v>63</v>
      </c>
      <c r="C9" s="3" t="s">
        <v>13</v>
      </c>
      <c r="D9" s="6" t="s">
        <v>62</v>
      </c>
      <c r="E9" s="6" t="s">
        <v>61</v>
      </c>
      <c r="F9" s="3" t="s">
        <v>64</v>
      </c>
      <c r="G9" s="3">
        <v>0</v>
      </c>
      <c r="H9" s="3">
        <v>0</v>
      </c>
      <c r="I9" s="3">
        <v>166</v>
      </c>
      <c r="J9" s="3">
        <v>0</v>
      </c>
      <c r="K9" s="3" t="s">
        <v>65</v>
      </c>
      <c r="L9" s="8">
        <f t="shared" si="0"/>
        <v>166</v>
      </c>
      <c r="M9" s="9"/>
    </row>
    <row r="10" spans="2:13" s="1" customFormat="1" ht="75" x14ac:dyDescent="0.25">
      <c r="B10" s="3" t="s">
        <v>66</v>
      </c>
      <c r="C10" s="3" t="s">
        <v>13</v>
      </c>
      <c r="D10" s="3" t="s">
        <v>67</v>
      </c>
      <c r="E10" s="3" t="s">
        <v>68</v>
      </c>
      <c r="F10" s="3" t="s">
        <v>70</v>
      </c>
      <c r="G10" s="3">
        <v>0</v>
      </c>
      <c r="H10" s="3">
        <f>240+100</f>
        <v>340</v>
      </c>
      <c r="I10" s="3">
        <f>184+166</f>
        <v>350</v>
      </c>
      <c r="J10" s="3">
        <v>0</v>
      </c>
      <c r="K10" s="3" t="s">
        <v>69</v>
      </c>
      <c r="L10" s="8">
        <f t="shared" si="0"/>
        <v>690</v>
      </c>
      <c r="M10" s="9"/>
    </row>
    <row r="11" spans="2:13" s="1" customFormat="1" ht="90" x14ac:dyDescent="0.25"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76</v>
      </c>
      <c r="G11" s="3">
        <v>257.12</v>
      </c>
      <c r="H11" s="3">
        <v>0</v>
      </c>
      <c r="I11" s="3">
        <v>258</v>
      </c>
      <c r="J11" s="3">
        <v>0</v>
      </c>
      <c r="K11" s="3" t="s">
        <v>75</v>
      </c>
      <c r="L11" s="8">
        <f t="shared" si="0"/>
        <v>515.12</v>
      </c>
      <c r="M11" s="9"/>
    </row>
    <row r="12" spans="2:13" s="1" customFormat="1" ht="30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8">
        <f t="shared" si="0"/>
        <v>0</v>
      </c>
      <c r="M12" s="9"/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M114"/>
  <sheetViews>
    <sheetView zoomScale="70" zoomScaleNormal="70" workbookViewId="0">
      <selection activeCell="C24" sqref="C24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6" t="s">
        <v>121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6" t="s">
        <v>78</v>
      </c>
      <c r="C6" s="6" t="s">
        <v>13</v>
      </c>
      <c r="D6" s="6" t="s">
        <v>79</v>
      </c>
      <c r="E6" s="6" t="s">
        <v>80</v>
      </c>
      <c r="F6" s="6" t="s">
        <v>81</v>
      </c>
      <c r="G6" s="7">
        <v>249.35</v>
      </c>
      <c r="H6" s="7">
        <v>296</v>
      </c>
      <c r="I6" s="7">
        <v>92</v>
      </c>
      <c r="J6" s="7">
        <v>0</v>
      </c>
      <c r="K6" s="6" t="s">
        <v>82</v>
      </c>
    </row>
    <row r="7" spans="2:13" s="2" customFormat="1" ht="30" customHeight="1" x14ac:dyDescent="0.25">
      <c r="B7" s="6" t="s">
        <v>83</v>
      </c>
      <c r="C7" s="6" t="s">
        <v>13</v>
      </c>
      <c r="D7" s="6" t="s">
        <v>79</v>
      </c>
      <c r="E7" s="6" t="s">
        <v>80</v>
      </c>
      <c r="F7" s="6" t="s">
        <v>81</v>
      </c>
      <c r="G7" s="7">
        <v>0</v>
      </c>
      <c r="H7" s="7">
        <v>0</v>
      </c>
      <c r="I7" s="7">
        <v>92</v>
      </c>
      <c r="J7" s="7">
        <v>0</v>
      </c>
      <c r="K7" s="6" t="s">
        <v>82</v>
      </c>
    </row>
    <row r="8" spans="2:13" s="2" customFormat="1" ht="30" customHeight="1" x14ac:dyDescent="0.25">
      <c r="B8" s="6" t="s">
        <v>78</v>
      </c>
      <c r="C8" s="6" t="s">
        <v>13</v>
      </c>
      <c r="D8" s="6" t="s">
        <v>84</v>
      </c>
      <c r="E8" s="6" t="s">
        <v>85</v>
      </c>
      <c r="F8" s="6" t="s">
        <v>86</v>
      </c>
      <c r="G8" s="7">
        <v>249.35</v>
      </c>
      <c r="H8" s="7">
        <v>296</v>
      </c>
      <c r="I8" s="7">
        <v>460</v>
      </c>
      <c r="J8" s="7">
        <v>708</v>
      </c>
      <c r="K8" s="6" t="s">
        <v>87</v>
      </c>
    </row>
    <row r="9" spans="2:13" s="2" customFormat="1" ht="30" customHeight="1" x14ac:dyDescent="0.25">
      <c r="B9" s="6" t="s">
        <v>88</v>
      </c>
      <c r="C9" s="6" t="s">
        <v>13</v>
      </c>
      <c r="D9" s="6" t="s">
        <v>89</v>
      </c>
      <c r="E9" s="6" t="s">
        <v>90</v>
      </c>
      <c r="F9" s="6" t="s">
        <v>91</v>
      </c>
      <c r="G9" s="7">
        <v>498.69</v>
      </c>
      <c r="H9" s="7">
        <v>592</v>
      </c>
      <c r="I9" s="7">
        <v>276</v>
      </c>
      <c r="J9" s="7">
        <v>0</v>
      </c>
      <c r="K9" s="6" t="s">
        <v>92</v>
      </c>
    </row>
    <row r="10" spans="2:13" s="2" customFormat="1" ht="30" customHeight="1" x14ac:dyDescent="0.25">
      <c r="B10" s="6" t="s">
        <v>12</v>
      </c>
      <c r="C10" s="6" t="s">
        <v>13</v>
      </c>
      <c r="D10" s="6" t="s">
        <v>89</v>
      </c>
      <c r="E10" s="6" t="s">
        <v>90</v>
      </c>
      <c r="F10" s="6" t="s">
        <v>91</v>
      </c>
      <c r="G10" s="7">
        <v>0</v>
      </c>
      <c r="H10" s="7">
        <v>0</v>
      </c>
      <c r="I10" s="7">
        <v>276</v>
      </c>
      <c r="J10" s="7">
        <v>0</v>
      </c>
      <c r="K10" s="6" t="s">
        <v>92</v>
      </c>
    </row>
    <row r="11" spans="2:13" s="2" customFormat="1" ht="30" customHeight="1" x14ac:dyDescent="0.25">
      <c r="B11" s="6" t="s">
        <v>34</v>
      </c>
      <c r="C11" s="6" t="s">
        <v>35</v>
      </c>
      <c r="D11" s="6" t="s">
        <v>93</v>
      </c>
      <c r="E11" s="6" t="s">
        <v>94</v>
      </c>
      <c r="F11" s="6" t="s">
        <v>95</v>
      </c>
      <c r="G11" s="7">
        <v>249.35</v>
      </c>
      <c r="H11" s="7">
        <v>296</v>
      </c>
      <c r="I11" s="7">
        <v>92</v>
      </c>
      <c r="J11" s="7">
        <v>0</v>
      </c>
      <c r="K11" s="6" t="s">
        <v>96</v>
      </c>
    </row>
    <row r="12" spans="2:13" s="2" customFormat="1" ht="30" customHeight="1" x14ac:dyDescent="0.25">
      <c r="B12" s="6" t="s">
        <v>97</v>
      </c>
      <c r="C12" s="6" t="s">
        <v>13</v>
      </c>
      <c r="D12" s="6" t="s">
        <v>93</v>
      </c>
      <c r="E12" s="6" t="s">
        <v>98</v>
      </c>
      <c r="F12" s="6" t="s">
        <v>99</v>
      </c>
      <c r="G12" s="7">
        <v>249.35</v>
      </c>
      <c r="H12" s="7">
        <v>296</v>
      </c>
      <c r="I12" s="7">
        <v>442</v>
      </c>
      <c r="J12" s="7">
        <v>0</v>
      </c>
      <c r="K12" s="6" t="s">
        <v>120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93</v>
      </c>
      <c r="E13" s="6" t="s">
        <v>98</v>
      </c>
      <c r="F13" s="6" t="s">
        <v>99</v>
      </c>
      <c r="G13" s="7">
        <v>249.35</v>
      </c>
      <c r="H13" s="7">
        <v>296</v>
      </c>
      <c r="I13" s="7">
        <v>442</v>
      </c>
      <c r="J13" s="7">
        <v>0</v>
      </c>
      <c r="K13" s="6" t="s">
        <v>120</v>
      </c>
    </row>
    <row r="14" spans="2:13" s="2" customFormat="1" ht="30" customHeight="1" x14ac:dyDescent="0.25">
      <c r="B14" s="6" t="s">
        <v>78</v>
      </c>
      <c r="C14" s="6" t="s">
        <v>13</v>
      </c>
      <c r="D14" s="6" t="s">
        <v>93</v>
      </c>
      <c r="E14" s="6" t="s">
        <v>98</v>
      </c>
      <c r="F14" s="6" t="s">
        <v>99</v>
      </c>
      <c r="G14" s="7">
        <v>249.35</v>
      </c>
      <c r="H14" s="7">
        <v>148</v>
      </c>
      <c r="I14" s="7">
        <v>442</v>
      </c>
      <c r="J14" s="7">
        <v>0</v>
      </c>
      <c r="K14" s="6" t="s">
        <v>101</v>
      </c>
    </row>
    <row r="15" spans="2:13" s="2" customFormat="1" ht="30" customHeight="1" x14ac:dyDescent="0.25">
      <c r="B15" s="6" t="s">
        <v>102</v>
      </c>
      <c r="C15" s="6" t="s">
        <v>13</v>
      </c>
      <c r="D15" s="6" t="s">
        <v>93</v>
      </c>
      <c r="E15" s="6" t="s">
        <v>98</v>
      </c>
      <c r="F15" s="6" t="s">
        <v>99</v>
      </c>
      <c r="G15" s="7">
        <v>249.35</v>
      </c>
      <c r="H15" s="7">
        <v>241</v>
      </c>
      <c r="I15" s="7">
        <v>442</v>
      </c>
      <c r="J15" s="7">
        <v>0</v>
      </c>
      <c r="K15" s="6" t="s">
        <v>101</v>
      </c>
    </row>
    <row r="16" spans="2:13" s="2" customFormat="1" ht="30" customHeight="1" x14ac:dyDescent="0.25">
      <c r="B16" s="6" t="s">
        <v>103</v>
      </c>
      <c r="C16" s="6" t="s">
        <v>13</v>
      </c>
      <c r="D16" s="6" t="s">
        <v>93</v>
      </c>
      <c r="E16" s="6" t="s">
        <v>98</v>
      </c>
      <c r="F16" s="6" t="s">
        <v>99</v>
      </c>
      <c r="G16" s="5">
        <v>0</v>
      </c>
      <c r="H16" s="5">
        <v>0</v>
      </c>
      <c r="I16" s="5">
        <v>442</v>
      </c>
      <c r="J16" s="5">
        <v>0</v>
      </c>
      <c r="K16" s="6" t="s">
        <v>101</v>
      </c>
    </row>
    <row r="17" spans="2:13" s="2" customFormat="1" ht="30" customHeight="1" x14ac:dyDescent="0.25">
      <c r="B17" s="6" t="s">
        <v>104</v>
      </c>
      <c r="C17" s="6" t="s">
        <v>13</v>
      </c>
      <c r="D17" s="6" t="s">
        <v>93</v>
      </c>
      <c r="E17" s="6" t="s">
        <v>98</v>
      </c>
      <c r="F17" s="6" t="s">
        <v>99</v>
      </c>
      <c r="G17" s="5">
        <v>0</v>
      </c>
      <c r="H17" s="5">
        <v>0</v>
      </c>
      <c r="I17" s="5">
        <v>442</v>
      </c>
      <c r="J17" s="5">
        <v>0</v>
      </c>
      <c r="K17" s="6" t="s">
        <v>101</v>
      </c>
    </row>
    <row r="18" spans="2:13" s="2" customFormat="1" ht="30" customHeight="1" x14ac:dyDescent="0.25">
      <c r="B18" s="6" t="s">
        <v>122</v>
      </c>
      <c r="C18" s="6" t="s">
        <v>123</v>
      </c>
      <c r="D18" s="6" t="s">
        <v>93</v>
      </c>
      <c r="E18" s="6" t="s">
        <v>98</v>
      </c>
      <c r="F18" s="6" t="s">
        <v>99</v>
      </c>
      <c r="G18" s="5">
        <v>0</v>
      </c>
      <c r="H18" s="5">
        <v>0</v>
      </c>
      <c r="I18" s="5">
        <v>442</v>
      </c>
      <c r="J18" s="5">
        <v>0</v>
      </c>
      <c r="K18" s="6" t="s">
        <v>101</v>
      </c>
    </row>
    <row r="19" spans="2:13" s="2" customFormat="1" ht="30" customHeight="1" x14ac:dyDescent="0.25">
      <c r="B19" s="6" t="s">
        <v>105</v>
      </c>
      <c r="C19" s="6" t="s">
        <v>13</v>
      </c>
      <c r="D19" s="6" t="s">
        <v>93</v>
      </c>
      <c r="E19" s="6" t="s">
        <v>98</v>
      </c>
      <c r="F19" s="6" t="s">
        <v>99</v>
      </c>
      <c r="G19" s="5">
        <v>0</v>
      </c>
      <c r="H19" s="5">
        <v>0</v>
      </c>
      <c r="I19" s="5">
        <v>442</v>
      </c>
      <c r="J19" s="5">
        <v>0</v>
      </c>
      <c r="K19" s="6" t="s">
        <v>101</v>
      </c>
    </row>
    <row r="20" spans="2:13" s="2" customFormat="1" ht="30" customHeight="1" x14ac:dyDescent="0.25">
      <c r="B20" s="6" t="s">
        <v>106</v>
      </c>
      <c r="C20" s="6" t="s">
        <v>13</v>
      </c>
      <c r="D20" s="6" t="s">
        <v>93</v>
      </c>
      <c r="E20" s="6" t="s">
        <v>98</v>
      </c>
      <c r="F20" s="6" t="s">
        <v>99</v>
      </c>
      <c r="G20" s="5">
        <v>0</v>
      </c>
      <c r="H20" s="5">
        <v>0</v>
      </c>
      <c r="I20" s="5">
        <v>442</v>
      </c>
      <c r="J20" s="5">
        <v>0</v>
      </c>
      <c r="K20" s="6" t="s">
        <v>101</v>
      </c>
    </row>
    <row r="21" spans="2:13" s="2" customFormat="1" ht="30" customHeight="1" x14ac:dyDescent="0.25">
      <c r="B21" s="6" t="s">
        <v>107</v>
      </c>
      <c r="C21" s="6" t="s">
        <v>13</v>
      </c>
      <c r="D21" s="6" t="s">
        <v>93</v>
      </c>
      <c r="E21" s="6" t="s">
        <v>98</v>
      </c>
      <c r="F21" s="6" t="s">
        <v>99</v>
      </c>
      <c r="G21" s="5">
        <v>0</v>
      </c>
      <c r="H21" s="5">
        <v>0</v>
      </c>
      <c r="I21" s="5">
        <v>442</v>
      </c>
      <c r="J21" s="5">
        <v>0</v>
      </c>
      <c r="K21" s="6" t="s">
        <v>101</v>
      </c>
    </row>
    <row r="22" spans="2:13" s="2" customFormat="1" ht="30" customHeight="1" x14ac:dyDescent="0.25">
      <c r="B22" s="6" t="s">
        <v>108</v>
      </c>
      <c r="C22" s="6" t="s">
        <v>13</v>
      </c>
      <c r="D22" s="6" t="s">
        <v>93</v>
      </c>
      <c r="E22" s="6" t="s">
        <v>98</v>
      </c>
      <c r="F22" s="6" t="s">
        <v>99</v>
      </c>
      <c r="G22" s="5">
        <v>0</v>
      </c>
      <c r="H22" s="5">
        <v>0</v>
      </c>
      <c r="I22" s="5">
        <v>442</v>
      </c>
      <c r="J22" s="5">
        <v>0</v>
      </c>
      <c r="K22" s="6" t="s">
        <v>101</v>
      </c>
    </row>
    <row r="23" spans="2:13" s="2" customFormat="1" ht="30" customHeight="1" x14ac:dyDescent="0.25">
      <c r="B23" s="6" t="s">
        <v>109</v>
      </c>
      <c r="C23" s="6" t="s">
        <v>13</v>
      </c>
      <c r="D23" s="6" t="s">
        <v>93</v>
      </c>
      <c r="E23" s="6" t="s">
        <v>98</v>
      </c>
      <c r="F23" s="6" t="s">
        <v>99</v>
      </c>
      <c r="G23" s="5">
        <v>0</v>
      </c>
      <c r="H23" s="5">
        <v>0</v>
      </c>
      <c r="I23" s="5">
        <v>442</v>
      </c>
      <c r="J23" s="5">
        <v>0</v>
      </c>
      <c r="K23" s="6" t="s">
        <v>101</v>
      </c>
    </row>
    <row r="24" spans="2:13" s="1" customFormat="1" ht="45" x14ac:dyDescent="0.25">
      <c r="B24" s="6" t="s">
        <v>110</v>
      </c>
      <c r="C24" s="6" t="s">
        <v>72</v>
      </c>
      <c r="D24" s="6" t="s">
        <v>93</v>
      </c>
      <c r="E24" s="6" t="s">
        <v>98</v>
      </c>
      <c r="F24" s="6" t="s">
        <v>99</v>
      </c>
      <c r="G24" s="5">
        <v>0</v>
      </c>
      <c r="H24" s="5">
        <v>0</v>
      </c>
      <c r="I24" s="5">
        <v>442</v>
      </c>
      <c r="J24" s="5">
        <v>0</v>
      </c>
      <c r="K24" s="6" t="s">
        <v>101</v>
      </c>
      <c r="L24" s="8">
        <f>SUM(G24:K24)</f>
        <v>442</v>
      </c>
      <c r="M24" s="9"/>
    </row>
    <row r="25" spans="2:13" s="1" customFormat="1" ht="45" x14ac:dyDescent="0.25">
      <c r="B25" s="6" t="s">
        <v>111</v>
      </c>
      <c r="C25" s="6" t="s">
        <v>13</v>
      </c>
      <c r="D25" s="6" t="s">
        <v>93</v>
      </c>
      <c r="E25" s="6" t="s">
        <v>98</v>
      </c>
      <c r="F25" s="6" t="s">
        <v>99</v>
      </c>
      <c r="G25" s="5">
        <v>0</v>
      </c>
      <c r="H25" s="5">
        <v>0</v>
      </c>
      <c r="I25" s="5">
        <v>442</v>
      </c>
      <c r="J25" s="5">
        <v>0</v>
      </c>
      <c r="K25" s="6" t="s">
        <v>101</v>
      </c>
      <c r="L25" s="8">
        <f t="shared" ref="L25:L31" si="0">SUM(G25:K25)</f>
        <v>442</v>
      </c>
      <c r="M25" s="9"/>
    </row>
    <row r="26" spans="2:13" s="1" customFormat="1" ht="45" x14ac:dyDescent="0.25">
      <c r="B26" s="3" t="s">
        <v>88</v>
      </c>
      <c r="C26" s="6" t="s">
        <v>13</v>
      </c>
      <c r="D26" s="6" t="s">
        <v>93</v>
      </c>
      <c r="E26" s="6" t="s">
        <v>98</v>
      </c>
      <c r="F26" s="6" t="s">
        <v>99</v>
      </c>
      <c r="G26" s="5">
        <v>0</v>
      </c>
      <c r="H26" s="5">
        <v>0</v>
      </c>
      <c r="I26" s="5">
        <v>442</v>
      </c>
      <c r="J26" s="5">
        <v>0</v>
      </c>
      <c r="K26" s="6" t="s">
        <v>101</v>
      </c>
      <c r="L26" s="8">
        <f t="shared" si="0"/>
        <v>442</v>
      </c>
      <c r="M26" s="9"/>
    </row>
    <row r="27" spans="2:13" s="1" customFormat="1" ht="30" x14ac:dyDescent="0.25">
      <c r="B27" s="3" t="s">
        <v>29</v>
      </c>
      <c r="C27" s="6" t="s">
        <v>13</v>
      </c>
      <c r="D27" s="6" t="s">
        <v>112</v>
      </c>
      <c r="E27" s="6" t="s">
        <v>113</v>
      </c>
      <c r="F27" s="6" t="s">
        <v>114</v>
      </c>
      <c r="G27" s="5">
        <v>503.25</v>
      </c>
      <c r="H27" s="5">
        <v>685</v>
      </c>
      <c r="I27" s="5">
        <v>276</v>
      </c>
      <c r="J27" s="5"/>
      <c r="K27" s="6" t="s">
        <v>115</v>
      </c>
      <c r="L27" s="8"/>
      <c r="M27" s="9"/>
    </row>
    <row r="28" spans="2:13" s="1" customFormat="1" ht="30" x14ac:dyDescent="0.25">
      <c r="B28" s="3" t="s">
        <v>33</v>
      </c>
      <c r="C28" s="6" t="s">
        <v>13</v>
      </c>
      <c r="D28" s="6" t="s">
        <v>112</v>
      </c>
      <c r="E28" s="6" t="s">
        <v>113</v>
      </c>
      <c r="F28" s="6" t="s">
        <v>114</v>
      </c>
      <c r="G28" s="5">
        <v>0</v>
      </c>
      <c r="H28" s="5">
        <v>0</v>
      </c>
      <c r="I28" s="5">
        <v>276</v>
      </c>
      <c r="J28" s="5"/>
      <c r="K28" s="6" t="s">
        <v>115</v>
      </c>
      <c r="L28" s="8"/>
      <c r="M28" s="9"/>
    </row>
    <row r="29" spans="2:13" s="1" customFormat="1" ht="45" x14ac:dyDescent="0.25">
      <c r="B29" s="3" t="s">
        <v>116</v>
      </c>
      <c r="C29" s="6" t="s">
        <v>124</v>
      </c>
      <c r="D29" s="6" t="s">
        <v>93</v>
      </c>
      <c r="E29" s="6" t="s">
        <v>98</v>
      </c>
      <c r="F29" s="6" t="s">
        <v>99</v>
      </c>
      <c r="G29" s="7">
        <v>249.35</v>
      </c>
      <c r="H29" s="7">
        <v>241</v>
      </c>
      <c r="I29" s="7">
        <v>442</v>
      </c>
      <c r="J29" s="7">
        <v>0</v>
      </c>
      <c r="K29" s="6" t="s">
        <v>101</v>
      </c>
      <c r="L29" s="8"/>
      <c r="M29" s="9"/>
    </row>
    <row r="30" spans="2:13" s="1" customFormat="1" ht="45" x14ac:dyDescent="0.25">
      <c r="B30" s="3" t="s">
        <v>107</v>
      </c>
      <c r="C30" s="3" t="s">
        <v>13</v>
      </c>
      <c r="D30" s="6" t="s">
        <v>89</v>
      </c>
      <c r="E30" s="6" t="s">
        <v>90</v>
      </c>
      <c r="F30" s="6" t="s">
        <v>91</v>
      </c>
      <c r="G30" s="7">
        <v>0</v>
      </c>
      <c r="H30" s="7">
        <v>220</v>
      </c>
      <c r="I30" s="7">
        <v>276</v>
      </c>
      <c r="J30" s="7">
        <v>404</v>
      </c>
      <c r="K30" s="6" t="s">
        <v>119</v>
      </c>
      <c r="L30" s="8">
        <f t="shared" si="0"/>
        <v>900</v>
      </c>
      <c r="M30" s="9"/>
    </row>
    <row r="31" spans="2:13" s="1" customFormat="1" ht="45" x14ac:dyDescent="0.25">
      <c r="B31" s="3" t="s">
        <v>117</v>
      </c>
      <c r="C31" s="3" t="s">
        <v>13</v>
      </c>
      <c r="D31" s="6" t="s">
        <v>89</v>
      </c>
      <c r="E31" s="6" t="s">
        <v>90</v>
      </c>
      <c r="F31" s="6" t="s">
        <v>91</v>
      </c>
      <c r="G31" s="7">
        <v>0</v>
      </c>
      <c r="H31" s="7">
        <v>220</v>
      </c>
      <c r="I31" s="7">
        <v>184</v>
      </c>
      <c r="J31" s="7">
        <v>0</v>
      </c>
      <c r="K31" s="6" t="s">
        <v>118</v>
      </c>
      <c r="L31" s="8">
        <f t="shared" si="0"/>
        <v>404</v>
      </c>
      <c r="M31" s="9"/>
    </row>
    <row r="32" spans="2:13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  <row r="114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M95"/>
  <sheetViews>
    <sheetView zoomScale="70" zoomScaleNormal="70" workbookViewId="0">
      <selection activeCell="B12" sqref="B12:F12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6" t="s">
        <v>125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30" customHeight="1" x14ac:dyDescent="0.25">
      <c r="B7" s="6" t="s">
        <v>126</v>
      </c>
      <c r="C7" s="6" t="s">
        <v>127</v>
      </c>
      <c r="D7" s="6" t="s">
        <v>128</v>
      </c>
      <c r="E7" s="6" t="s">
        <v>129</v>
      </c>
      <c r="F7" s="6" t="s">
        <v>130</v>
      </c>
      <c r="G7" s="7">
        <v>249.35</v>
      </c>
      <c r="H7" s="7">
        <v>296</v>
      </c>
      <c r="I7" s="7">
        <v>0</v>
      </c>
      <c r="J7" s="7">
        <v>0</v>
      </c>
      <c r="K7" s="6" t="s">
        <v>131</v>
      </c>
      <c r="M7" s="2">
        <f>SUM(G7:J7)</f>
        <v>545.35</v>
      </c>
    </row>
    <row r="8" spans="2:13" s="2" customFormat="1" ht="30" customHeight="1" x14ac:dyDescent="0.25">
      <c r="B8" s="6" t="s">
        <v>132</v>
      </c>
      <c r="C8" s="6" t="s">
        <v>13</v>
      </c>
      <c r="D8" s="6" t="s">
        <v>133</v>
      </c>
      <c r="E8" s="6" t="s">
        <v>134</v>
      </c>
      <c r="F8" s="6" t="s">
        <v>135</v>
      </c>
      <c r="G8" s="7">
        <v>249.35</v>
      </c>
      <c r="H8" s="7">
        <v>296</v>
      </c>
      <c r="I8" s="7">
        <v>0</v>
      </c>
      <c r="J8" s="7">
        <v>0</v>
      </c>
      <c r="K8" s="6" t="s">
        <v>136</v>
      </c>
      <c r="M8" s="2">
        <f t="shared" ref="M8:M12" si="0">SUM(G8:J8)</f>
        <v>545.35</v>
      </c>
    </row>
    <row r="9" spans="2:13" s="2" customFormat="1" ht="30" customHeight="1" x14ac:dyDescent="0.25">
      <c r="B9" s="6" t="s">
        <v>34</v>
      </c>
      <c r="C9" s="6" t="s">
        <v>35</v>
      </c>
      <c r="D9" s="6" t="s">
        <v>137</v>
      </c>
      <c r="E9" s="6" t="s">
        <v>138</v>
      </c>
      <c r="F9" s="6" t="s">
        <v>38</v>
      </c>
      <c r="G9" s="7">
        <v>249.35</v>
      </c>
      <c r="H9" s="7">
        <v>296</v>
      </c>
      <c r="I9" s="7">
        <v>0</v>
      </c>
      <c r="J9" s="7">
        <v>0</v>
      </c>
      <c r="K9" s="6" t="s">
        <v>139</v>
      </c>
      <c r="M9" s="2">
        <f t="shared" si="0"/>
        <v>545.35</v>
      </c>
    </row>
    <row r="10" spans="2:13" s="2" customFormat="1" ht="30" customHeight="1" x14ac:dyDescent="0.25">
      <c r="B10" s="6" t="s">
        <v>140</v>
      </c>
      <c r="C10" s="6" t="s">
        <v>13</v>
      </c>
      <c r="D10" s="6" t="s">
        <v>141</v>
      </c>
      <c r="E10" s="6" t="s">
        <v>142</v>
      </c>
      <c r="F10" s="6" t="s">
        <v>143</v>
      </c>
      <c r="G10" s="7">
        <v>144.07</v>
      </c>
      <c r="H10" s="7">
        <v>0</v>
      </c>
      <c r="I10" s="7">
        <v>666</v>
      </c>
      <c r="J10" s="7">
        <v>0</v>
      </c>
      <c r="K10" s="6" t="s">
        <v>144</v>
      </c>
      <c r="M10" s="2">
        <f t="shared" si="0"/>
        <v>810.06999999999994</v>
      </c>
    </row>
    <row r="11" spans="2:13" s="2" customFormat="1" ht="30" customHeight="1" x14ac:dyDescent="0.25">
      <c r="B11" s="6" t="s">
        <v>100</v>
      </c>
      <c r="C11" s="6" t="s">
        <v>13</v>
      </c>
      <c r="D11" s="6" t="s">
        <v>141</v>
      </c>
      <c r="E11" s="6" t="s">
        <v>142</v>
      </c>
      <c r="F11" s="6" t="s">
        <v>143</v>
      </c>
      <c r="G11" s="7">
        <v>144.07</v>
      </c>
      <c r="H11" s="7">
        <v>0</v>
      </c>
      <c r="I11" s="7">
        <v>166</v>
      </c>
      <c r="J11" s="7"/>
      <c r="K11" s="6" t="s">
        <v>144</v>
      </c>
      <c r="M11" s="2">
        <f t="shared" si="0"/>
        <v>310.07</v>
      </c>
    </row>
    <row r="12" spans="2:13" s="2" customFormat="1" ht="30" customHeight="1" x14ac:dyDescent="0.25">
      <c r="B12" s="6" t="s">
        <v>66</v>
      </c>
      <c r="C12" s="6" t="s">
        <v>13</v>
      </c>
      <c r="D12" s="6" t="s">
        <v>145</v>
      </c>
      <c r="E12" s="6" t="s">
        <v>146</v>
      </c>
      <c r="F12" s="6" t="s">
        <v>147</v>
      </c>
      <c r="G12" s="7">
        <v>249.35</v>
      </c>
      <c r="H12" s="7">
        <f>296+224+70</f>
        <v>590</v>
      </c>
      <c r="I12" s="7">
        <f>92+202</f>
        <v>294</v>
      </c>
      <c r="J12" s="7"/>
      <c r="K12" s="6" t="s">
        <v>148</v>
      </c>
      <c r="M12" s="2">
        <f t="shared" si="0"/>
        <v>1133.3499999999999</v>
      </c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M97"/>
  <sheetViews>
    <sheetView zoomScale="70" zoomScaleNormal="70" workbookViewId="0">
      <selection activeCell="E19" sqref="E19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6" t="s">
        <v>149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60" x14ac:dyDescent="0.25">
      <c r="B7" s="6" t="s">
        <v>54</v>
      </c>
      <c r="C7" s="6" t="s">
        <v>48</v>
      </c>
      <c r="D7" s="6" t="s">
        <v>150</v>
      </c>
      <c r="E7" s="6" t="s">
        <v>151</v>
      </c>
      <c r="F7" s="6" t="s">
        <v>152</v>
      </c>
      <c r="G7" s="7">
        <v>249.35</v>
      </c>
      <c r="H7" s="7">
        <v>296</v>
      </c>
      <c r="I7" s="7">
        <v>166</v>
      </c>
      <c r="J7" s="7">
        <v>0</v>
      </c>
      <c r="K7" s="6" t="s">
        <v>153</v>
      </c>
      <c r="M7" s="2">
        <f>SUM(G7:J7)</f>
        <v>711.35</v>
      </c>
    </row>
    <row r="8" spans="2:13" s="2" customFormat="1" ht="60" x14ac:dyDescent="0.25">
      <c r="B8" s="6" t="s">
        <v>154</v>
      </c>
      <c r="C8" s="6" t="s">
        <v>155</v>
      </c>
      <c r="D8" s="6" t="s">
        <v>150</v>
      </c>
      <c r="E8" s="6" t="s">
        <v>151</v>
      </c>
      <c r="F8" s="6" t="s">
        <v>152</v>
      </c>
      <c r="G8" s="7">
        <v>0</v>
      </c>
      <c r="H8" s="7">
        <v>0</v>
      </c>
      <c r="I8" s="7">
        <v>166</v>
      </c>
      <c r="J8" s="7">
        <v>0</v>
      </c>
      <c r="K8" s="6" t="s">
        <v>153</v>
      </c>
      <c r="M8" s="2">
        <f t="shared" ref="M8:M14" si="0">SUM(G8:J8)</f>
        <v>166</v>
      </c>
    </row>
    <row r="9" spans="2:13" s="2" customFormat="1" ht="30" customHeight="1" x14ac:dyDescent="0.25">
      <c r="B9" s="6" t="s">
        <v>66</v>
      </c>
      <c r="C9" s="6" t="s">
        <v>13</v>
      </c>
      <c r="D9" s="6" t="s">
        <v>145</v>
      </c>
      <c r="E9" s="6" t="s">
        <v>146</v>
      </c>
      <c r="F9" s="6" t="s">
        <v>147</v>
      </c>
      <c r="G9" s="7">
        <v>0</v>
      </c>
      <c r="H9" s="7">
        <v>194</v>
      </c>
      <c r="I9" s="7"/>
      <c r="J9" s="7">
        <v>0</v>
      </c>
      <c r="K9" s="6" t="s">
        <v>156</v>
      </c>
      <c r="M9" s="2">
        <f t="shared" si="0"/>
        <v>194</v>
      </c>
    </row>
    <row r="10" spans="2:13" s="2" customFormat="1" ht="30" x14ac:dyDescent="0.25">
      <c r="B10" s="6" t="s">
        <v>157</v>
      </c>
      <c r="C10" s="6" t="s">
        <v>127</v>
      </c>
      <c r="D10" s="6" t="s">
        <v>159</v>
      </c>
      <c r="E10" s="6" t="s">
        <v>160</v>
      </c>
      <c r="F10" s="6" t="s">
        <v>158</v>
      </c>
      <c r="G10" s="7">
        <v>498.69</v>
      </c>
      <c r="H10" s="7">
        <v>0</v>
      </c>
      <c r="I10" s="7">
        <f>350+238</f>
        <v>588</v>
      </c>
      <c r="J10" s="7">
        <v>0</v>
      </c>
      <c r="K10" s="6" t="s">
        <v>161</v>
      </c>
      <c r="M10" s="2">
        <f t="shared" si="0"/>
        <v>1086.69</v>
      </c>
    </row>
    <row r="11" spans="2:13" s="2" customFormat="1" ht="45" x14ac:dyDescent="0.25">
      <c r="B11" s="6" t="s">
        <v>162</v>
      </c>
      <c r="C11" s="6" t="s">
        <v>13</v>
      </c>
      <c r="D11" s="6" t="s">
        <v>159</v>
      </c>
      <c r="E11" s="6" t="s">
        <v>160</v>
      </c>
      <c r="F11" s="6" t="s">
        <v>158</v>
      </c>
      <c r="G11" s="7">
        <v>498.69</v>
      </c>
      <c r="H11" s="7">
        <v>0</v>
      </c>
      <c r="I11" s="7">
        <v>588</v>
      </c>
      <c r="J11" s="7">
        <v>0</v>
      </c>
      <c r="K11" s="6" t="s">
        <v>163</v>
      </c>
      <c r="M11" s="2">
        <f t="shared" si="0"/>
        <v>1086.69</v>
      </c>
    </row>
    <row r="12" spans="2:13" s="2" customFormat="1" ht="105" x14ac:dyDescent="0.25">
      <c r="B12" s="6" t="s">
        <v>140</v>
      </c>
      <c r="C12" s="6" t="s">
        <v>13</v>
      </c>
      <c r="D12" s="6" t="s">
        <v>164</v>
      </c>
      <c r="E12" s="6" t="s">
        <v>165</v>
      </c>
      <c r="F12" s="6" t="s">
        <v>166</v>
      </c>
      <c r="G12" s="7">
        <v>185.63</v>
      </c>
      <c r="H12" s="7">
        <v>0</v>
      </c>
      <c r="I12" s="7">
        <v>628</v>
      </c>
      <c r="J12" s="7">
        <v>0</v>
      </c>
      <c r="K12" s="6" t="s">
        <v>167</v>
      </c>
      <c r="M12" s="2">
        <f t="shared" si="0"/>
        <v>813.63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164</v>
      </c>
      <c r="E13" s="6" t="s">
        <v>165</v>
      </c>
      <c r="F13" s="6" t="s">
        <v>166</v>
      </c>
      <c r="G13" s="7">
        <v>185.63</v>
      </c>
      <c r="H13" s="7">
        <v>90</v>
      </c>
      <c r="I13" s="7">
        <v>128</v>
      </c>
      <c r="J13" s="7">
        <v>0</v>
      </c>
      <c r="K13" s="6" t="s">
        <v>167</v>
      </c>
      <c r="M13" s="2">
        <f t="shared" si="0"/>
        <v>403.63</v>
      </c>
    </row>
    <row r="14" spans="2:13" s="2" customFormat="1" ht="30" customHeight="1" x14ac:dyDescent="0.25">
      <c r="B14" s="6" t="s">
        <v>116</v>
      </c>
      <c r="C14" s="6" t="s">
        <v>124</v>
      </c>
      <c r="D14" s="6" t="s">
        <v>168</v>
      </c>
      <c r="E14" s="6" t="s">
        <v>169</v>
      </c>
      <c r="F14" s="6" t="s">
        <v>170</v>
      </c>
      <c r="G14" s="7">
        <v>249.35</v>
      </c>
      <c r="H14" s="7">
        <v>296</v>
      </c>
      <c r="I14" s="7">
        <v>258</v>
      </c>
      <c r="J14" s="7">
        <v>0</v>
      </c>
      <c r="K14" s="6" t="s">
        <v>171</v>
      </c>
      <c r="M14" s="2">
        <f t="shared" si="0"/>
        <v>803.35</v>
      </c>
    </row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M92"/>
  <sheetViews>
    <sheetView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6" t="s">
        <v>172</v>
      </c>
      <c r="C4" s="16"/>
      <c r="D4" s="16"/>
      <c r="E4" s="16"/>
      <c r="F4" s="16"/>
      <c r="G4" s="16"/>
      <c r="H4" s="16"/>
      <c r="I4" s="16"/>
      <c r="J4" s="16"/>
      <c r="K4" s="16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60" x14ac:dyDescent="0.25">
      <c r="B7" s="6" t="s">
        <v>42</v>
      </c>
      <c r="C7" s="6" t="s">
        <v>13</v>
      </c>
      <c r="D7" s="6" t="s">
        <v>173</v>
      </c>
      <c r="E7" s="6" t="s">
        <v>174</v>
      </c>
      <c r="F7" s="6" t="s">
        <v>175</v>
      </c>
      <c r="G7" s="7">
        <v>249.35</v>
      </c>
      <c r="H7" s="7">
        <v>296</v>
      </c>
      <c r="I7" s="7">
        <v>166</v>
      </c>
      <c r="J7" s="7"/>
      <c r="K7" s="6" t="s">
        <v>180</v>
      </c>
      <c r="M7" s="2">
        <f>SUM(G7:J7)</f>
        <v>711.35</v>
      </c>
    </row>
    <row r="8" spans="2:13" s="2" customFormat="1" ht="45" x14ac:dyDescent="0.25">
      <c r="B8" s="6" t="s">
        <v>33</v>
      </c>
      <c r="C8" s="6" t="s">
        <v>13</v>
      </c>
      <c r="D8" s="6" t="s">
        <v>176</v>
      </c>
      <c r="E8" s="6" t="s">
        <v>177</v>
      </c>
      <c r="F8" s="6" t="s">
        <v>178</v>
      </c>
      <c r="G8" s="7"/>
      <c r="H8" s="7"/>
      <c r="I8" s="7">
        <v>92</v>
      </c>
      <c r="J8" s="7"/>
      <c r="K8" s="6" t="s">
        <v>179</v>
      </c>
      <c r="M8" s="2">
        <f>SUM(G8:J8)</f>
        <v>92</v>
      </c>
    </row>
    <row r="9" spans="2:13" s="2" customFormat="1" ht="45" x14ac:dyDescent="0.25">
      <c r="B9" s="6" t="s">
        <v>116</v>
      </c>
      <c r="C9" s="6" t="s">
        <v>124</v>
      </c>
      <c r="D9" s="6" t="s">
        <v>176</v>
      </c>
      <c r="E9" s="6" t="s">
        <v>177</v>
      </c>
      <c r="F9" s="6" t="s">
        <v>178</v>
      </c>
      <c r="G9" s="7">
        <v>249.35</v>
      </c>
      <c r="H9" s="7">
        <v>296</v>
      </c>
      <c r="I9" s="7">
        <v>92</v>
      </c>
      <c r="J9" s="7"/>
      <c r="K9" s="6" t="s">
        <v>179</v>
      </c>
      <c r="M9" s="2">
        <f t="shared" ref="M9" si="0">SUM(G9:J9)</f>
        <v>637.35</v>
      </c>
    </row>
    <row r="10" spans="2:13" s="1" customFormat="1" ht="30" customHeight="1" x14ac:dyDescent="0.25"/>
    <row r="11" spans="2:13" s="1" customFormat="1" ht="30" customHeight="1" x14ac:dyDescent="0.25"/>
    <row r="12" spans="2:13" s="1" customFormat="1" ht="30" customHeight="1" x14ac:dyDescent="0.25"/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113"/>
  <sheetViews>
    <sheetView topLeftCell="A4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4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4" ht="5.25" customHeight="1" x14ac:dyDescent="0.25"/>
    <row r="4" spans="2:14" ht="26.25" x14ac:dyDescent="0.4">
      <c r="B4" s="16" t="s">
        <v>181</v>
      </c>
      <c r="C4" s="16"/>
      <c r="D4" s="16"/>
      <c r="E4" s="16"/>
      <c r="F4" s="16"/>
      <c r="G4" s="16"/>
      <c r="H4" s="16"/>
      <c r="I4" s="16"/>
      <c r="J4" s="16"/>
      <c r="K4" s="16"/>
    </row>
    <row r="5" spans="2:14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4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11"/>
    </row>
    <row r="7" spans="2:14" s="2" customFormat="1" ht="90" x14ac:dyDescent="0.25">
      <c r="B7" s="6" t="s">
        <v>42</v>
      </c>
      <c r="C7" s="6" t="s">
        <v>13</v>
      </c>
      <c r="D7" s="6" t="s">
        <v>182</v>
      </c>
      <c r="E7" s="6" t="s">
        <v>183</v>
      </c>
      <c r="F7" s="6" t="s">
        <v>246</v>
      </c>
      <c r="G7" s="7">
        <v>249.55</v>
      </c>
      <c r="H7" s="7">
        <v>296</v>
      </c>
      <c r="I7" s="7">
        <f>368+664+368</f>
        <v>1400</v>
      </c>
      <c r="J7" s="7">
        <v>1616</v>
      </c>
      <c r="K7" s="6" t="s">
        <v>242</v>
      </c>
      <c r="M7" s="2">
        <f>SUM(G7:J7)</f>
        <v>3561.55</v>
      </c>
    </row>
    <row r="8" spans="2:14" s="2" customFormat="1" ht="60" x14ac:dyDescent="0.25">
      <c r="B8" s="6" t="s">
        <v>184</v>
      </c>
      <c r="C8" s="6" t="s">
        <v>186</v>
      </c>
      <c r="D8" s="6" t="s">
        <v>187</v>
      </c>
      <c r="E8" s="6" t="s">
        <v>188</v>
      </c>
      <c r="F8" s="6" t="s">
        <v>247</v>
      </c>
      <c r="G8" s="7">
        <v>249.35</v>
      </c>
      <c r="H8" s="7">
        <v>296</v>
      </c>
      <c r="I8" s="7">
        <v>92</v>
      </c>
      <c r="J8" s="7">
        <v>0</v>
      </c>
      <c r="K8" s="6" t="s">
        <v>243</v>
      </c>
      <c r="M8" s="2">
        <f t="shared" ref="M8:M30" si="0">SUM(G8:J8)</f>
        <v>637.35</v>
      </c>
    </row>
    <row r="9" spans="2:14" s="2" customFormat="1" ht="75" x14ac:dyDescent="0.25">
      <c r="B9" s="6" t="s">
        <v>185</v>
      </c>
      <c r="C9" s="6" t="s">
        <v>256</v>
      </c>
      <c r="D9" s="6" t="s">
        <v>189</v>
      </c>
      <c r="E9" s="6" t="s">
        <v>190</v>
      </c>
      <c r="F9" s="6" t="s">
        <v>245</v>
      </c>
      <c r="G9" s="7">
        <v>249.35</v>
      </c>
      <c r="H9" s="7">
        <v>0</v>
      </c>
      <c r="I9" s="7">
        <v>258</v>
      </c>
      <c r="J9" s="7">
        <v>0</v>
      </c>
      <c r="K9" s="6" t="s">
        <v>244</v>
      </c>
      <c r="M9" s="2">
        <f t="shared" si="0"/>
        <v>507.35</v>
      </c>
    </row>
    <row r="10" spans="2:14" s="2" customFormat="1" ht="30" x14ac:dyDescent="0.25">
      <c r="B10" s="6" t="s">
        <v>191</v>
      </c>
      <c r="C10" s="6" t="s">
        <v>192</v>
      </c>
      <c r="D10" s="6" t="s">
        <v>193</v>
      </c>
      <c r="E10" s="6" t="s">
        <v>195</v>
      </c>
      <c r="F10" s="6" t="s">
        <v>194</v>
      </c>
      <c r="G10" s="7">
        <v>390.64</v>
      </c>
      <c r="H10" s="7">
        <v>562</v>
      </c>
      <c r="I10" s="7">
        <v>201</v>
      </c>
      <c r="J10" s="7">
        <v>0</v>
      </c>
      <c r="K10" s="6" t="s">
        <v>248</v>
      </c>
      <c r="M10" s="2">
        <f t="shared" si="0"/>
        <v>1153.6399999999999</v>
      </c>
    </row>
    <row r="11" spans="2:14" s="2" customFormat="1" ht="60" x14ac:dyDescent="0.25">
      <c r="B11" s="6" t="s">
        <v>100</v>
      </c>
      <c r="C11" s="6" t="s">
        <v>13</v>
      </c>
      <c r="D11" s="6" t="s">
        <v>196</v>
      </c>
      <c r="E11" s="6" t="s">
        <v>197</v>
      </c>
      <c r="F11" s="6" t="s">
        <v>198</v>
      </c>
      <c r="G11" s="7">
        <v>249.35</v>
      </c>
      <c r="H11" s="7">
        <v>296</v>
      </c>
      <c r="I11" s="7">
        <f>92+100</f>
        <v>192</v>
      </c>
      <c r="J11" s="7">
        <v>0</v>
      </c>
      <c r="K11" s="6" t="s">
        <v>249</v>
      </c>
      <c r="M11" s="2">
        <f t="shared" si="0"/>
        <v>737.35</v>
      </c>
    </row>
    <row r="12" spans="2:14" s="2" customFormat="1" ht="75" x14ac:dyDescent="0.25">
      <c r="B12" s="6" t="s">
        <v>191</v>
      </c>
      <c r="C12" s="6" t="s">
        <v>192</v>
      </c>
      <c r="D12" s="6" t="s">
        <v>199</v>
      </c>
      <c r="E12" s="6" t="s">
        <v>200</v>
      </c>
      <c r="F12" s="6" t="s">
        <v>201</v>
      </c>
      <c r="G12" s="7">
        <v>0</v>
      </c>
      <c r="H12" s="7">
        <v>0</v>
      </c>
      <c r="I12" s="7">
        <f>13200+292</f>
        <v>13492</v>
      </c>
      <c r="J12" s="7">
        <v>0</v>
      </c>
      <c r="K12" s="6" t="s">
        <v>225</v>
      </c>
      <c r="M12" s="2">
        <f t="shared" si="0"/>
        <v>13492</v>
      </c>
      <c r="N12" s="2">
        <f>M12+M13+M14+M15+M16+M17</f>
        <v>14952</v>
      </c>
    </row>
    <row r="13" spans="2:14" s="2" customFormat="1" ht="75" x14ac:dyDescent="0.25">
      <c r="B13" s="6" t="s">
        <v>224</v>
      </c>
      <c r="C13" s="6" t="s">
        <v>13</v>
      </c>
      <c r="D13" s="6" t="s">
        <v>199</v>
      </c>
      <c r="E13" s="6" t="s">
        <v>200</v>
      </c>
      <c r="F13" s="6" t="s">
        <v>201</v>
      </c>
      <c r="G13" s="7">
        <v>0</v>
      </c>
      <c r="H13" s="7">
        <v>0</v>
      </c>
      <c r="I13" s="7">
        <v>292</v>
      </c>
      <c r="J13" s="7">
        <v>0</v>
      </c>
      <c r="K13" s="6" t="s">
        <v>226</v>
      </c>
      <c r="M13" s="2">
        <f t="shared" si="0"/>
        <v>292</v>
      </c>
    </row>
    <row r="14" spans="2:14" s="2" customFormat="1" ht="75" x14ac:dyDescent="0.25">
      <c r="B14" s="6" t="s">
        <v>116</v>
      </c>
      <c r="C14" s="6" t="s">
        <v>124</v>
      </c>
      <c r="D14" s="6" t="s">
        <v>199</v>
      </c>
      <c r="E14" s="6" t="s">
        <v>200</v>
      </c>
      <c r="F14" s="6" t="s">
        <v>201</v>
      </c>
      <c r="G14" s="7">
        <v>0</v>
      </c>
      <c r="H14" s="7">
        <v>0</v>
      </c>
      <c r="I14" s="7">
        <v>292</v>
      </c>
      <c r="J14" s="7">
        <v>0</v>
      </c>
      <c r="K14" s="6" t="s">
        <v>227</v>
      </c>
      <c r="M14" s="2">
        <f t="shared" si="0"/>
        <v>292</v>
      </c>
    </row>
    <row r="15" spans="2:14" s="2" customFormat="1" ht="75" x14ac:dyDescent="0.25">
      <c r="B15" s="6" t="s">
        <v>102</v>
      </c>
      <c r="C15" s="6" t="s">
        <v>13</v>
      </c>
      <c r="D15" s="6" t="s">
        <v>199</v>
      </c>
      <c r="E15" s="6" t="s">
        <v>200</v>
      </c>
      <c r="F15" s="6" t="s">
        <v>201</v>
      </c>
      <c r="G15" s="7">
        <v>0</v>
      </c>
      <c r="H15" s="7">
        <v>0</v>
      </c>
      <c r="I15" s="7">
        <v>292</v>
      </c>
      <c r="J15" s="7">
        <v>0</v>
      </c>
      <c r="K15" s="6" t="s">
        <v>228</v>
      </c>
      <c r="M15" s="2">
        <f t="shared" si="0"/>
        <v>292</v>
      </c>
    </row>
    <row r="16" spans="2:14" s="2" customFormat="1" ht="45" x14ac:dyDescent="0.25">
      <c r="B16" s="6" t="s">
        <v>97</v>
      </c>
      <c r="C16" s="6" t="s">
        <v>13</v>
      </c>
      <c r="D16" s="6" t="s">
        <v>199</v>
      </c>
      <c r="E16" s="6" t="s">
        <v>200</v>
      </c>
      <c r="F16" s="6" t="s">
        <v>201</v>
      </c>
      <c r="G16" s="7">
        <v>0</v>
      </c>
      <c r="H16" s="7">
        <v>0</v>
      </c>
      <c r="I16" s="7">
        <v>292</v>
      </c>
      <c r="J16" s="7">
        <v>0</v>
      </c>
      <c r="K16" s="6" t="s">
        <v>229</v>
      </c>
      <c r="M16" s="2">
        <f t="shared" si="0"/>
        <v>292</v>
      </c>
    </row>
    <row r="17" spans="2:14" s="2" customFormat="1" ht="45" x14ac:dyDescent="0.25">
      <c r="B17" s="6" t="s">
        <v>162</v>
      </c>
      <c r="C17" s="6" t="s">
        <v>13</v>
      </c>
      <c r="D17" s="6" t="s">
        <v>199</v>
      </c>
      <c r="E17" s="6" t="s">
        <v>200</v>
      </c>
      <c r="F17" s="6" t="s">
        <v>201</v>
      </c>
      <c r="G17" s="7">
        <v>0</v>
      </c>
      <c r="H17" s="7">
        <v>0</v>
      </c>
      <c r="I17" s="7">
        <v>292</v>
      </c>
      <c r="J17" s="7">
        <v>0</v>
      </c>
      <c r="K17" s="6" t="s">
        <v>230</v>
      </c>
      <c r="M17" s="2">
        <f t="shared" si="0"/>
        <v>292</v>
      </c>
    </row>
    <row r="18" spans="2:14" s="2" customFormat="1" ht="45" x14ac:dyDescent="0.25">
      <c r="B18" s="6" t="s">
        <v>34</v>
      </c>
      <c r="C18" s="6" t="s">
        <v>202</v>
      </c>
      <c r="D18" s="6" t="s">
        <v>203</v>
      </c>
      <c r="E18" s="6" t="s">
        <v>204</v>
      </c>
      <c r="F18" s="6" t="s">
        <v>250</v>
      </c>
      <c r="G18" s="7">
        <v>332.46</v>
      </c>
      <c r="H18" s="7">
        <v>337</v>
      </c>
      <c r="I18" s="7">
        <v>258</v>
      </c>
      <c r="J18" s="7">
        <v>0</v>
      </c>
      <c r="K18" s="6" t="s">
        <v>205</v>
      </c>
      <c r="M18" s="2">
        <f t="shared" si="0"/>
        <v>927.46</v>
      </c>
    </row>
    <row r="19" spans="2:14" s="2" customFormat="1" ht="60" x14ac:dyDescent="0.25">
      <c r="B19" s="6" t="s">
        <v>206</v>
      </c>
      <c r="C19" s="6" t="s">
        <v>13</v>
      </c>
      <c r="D19" s="6" t="s">
        <v>207</v>
      </c>
      <c r="E19" s="6" t="s">
        <v>208</v>
      </c>
      <c r="F19" s="6" t="s">
        <v>251</v>
      </c>
      <c r="G19" s="7">
        <v>332.46</v>
      </c>
      <c r="H19" s="7">
        <v>372</v>
      </c>
      <c r="I19" s="7">
        <v>92</v>
      </c>
      <c r="J19" s="7">
        <v>0</v>
      </c>
      <c r="K19" s="6" t="s">
        <v>209</v>
      </c>
      <c r="M19" s="2">
        <f t="shared" si="0"/>
        <v>796.46</v>
      </c>
    </row>
    <row r="20" spans="2:14" s="2" customFormat="1" ht="60" x14ac:dyDescent="0.25">
      <c r="B20" s="6" t="s">
        <v>16</v>
      </c>
      <c r="C20" s="6" t="s">
        <v>17</v>
      </c>
      <c r="D20" s="6" t="s">
        <v>210</v>
      </c>
      <c r="E20" s="6" t="s">
        <v>211</v>
      </c>
      <c r="F20" s="6" t="s">
        <v>212</v>
      </c>
      <c r="G20" s="7">
        <v>249.35</v>
      </c>
      <c r="H20" s="7">
        <v>296</v>
      </c>
      <c r="I20" s="7">
        <v>166</v>
      </c>
      <c r="J20" s="7">
        <v>0</v>
      </c>
      <c r="K20" s="6" t="s">
        <v>252</v>
      </c>
      <c r="M20" s="2">
        <f t="shared" si="0"/>
        <v>711.35</v>
      </c>
      <c r="N20" s="2">
        <f>M20+M21+M22</f>
        <v>1043.3499999999999</v>
      </c>
    </row>
    <row r="21" spans="2:14" s="2" customFormat="1" ht="45" x14ac:dyDescent="0.25">
      <c r="B21" s="6" t="s">
        <v>110</v>
      </c>
      <c r="C21" s="6" t="s">
        <v>124</v>
      </c>
      <c r="D21" s="6" t="s">
        <v>210</v>
      </c>
      <c r="E21" s="6" t="s">
        <v>211</v>
      </c>
      <c r="F21" s="6" t="s">
        <v>212</v>
      </c>
      <c r="G21" s="7">
        <v>0</v>
      </c>
      <c r="H21" s="7">
        <v>0</v>
      </c>
      <c r="I21" s="7">
        <v>166</v>
      </c>
      <c r="J21" s="7">
        <v>0</v>
      </c>
      <c r="K21" s="6" t="s">
        <v>213</v>
      </c>
      <c r="M21" s="2">
        <f t="shared" si="0"/>
        <v>166</v>
      </c>
    </row>
    <row r="22" spans="2:14" s="2" customFormat="1" ht="45" x14ac:dyDescent="0.25">
      <c r="B22" s="6" t="s">
        <v>185</v>
      </c>
      <c r="C22" s="6" t="s">
        <v>256</v>
      </c>
      <c r="D22" s="6" t="s">
        <v>210</v>
      </c>
      <c r="E22" s="6" t="s">
        <v>211</v>
      </c>
      <c r="F22" s="6" t="s">
        <v>212</v>
      </c>
      <c r="G22" s="7">
        <v>0</v>
      </c>
      <c r="H22" s="7">
        <v>0</v>
      </c>
      <c r="I22" s="7">
        <v>166</v>
      </c>
      <c r="J22" s="7">
        <v>0</v>
      </c>
      <c r="K22" s="6" t="s">
        <v>213</v>
      </c>
      <c r="M22" s="2">
        <f t="shared" si="0"/>
        <v>166</v>
      </c>
    </row>
    <row r="23" spans="2:14" s="2" customFormat="1" ht="60" x14ac:dyDescent="0.25">
      <c r="B23" s="6" t="s">
        <v>100</v>
      </c>
      <c r="C23" s="6" t="s">
        <v>13</v>
      </c>
      <c r="D23" s="6" t="s">
        <v>215</v>
      </c>
      <c r="E23" s="6" t="s">
        <v>214</v>
      </c>
      <c r="F23" s="6" t="s">
        <v>198</v>
      </c>
      <c r="G23" s="7">
        <v>249.35</v>
      </c>
      <c r="H23" s="7">
        <v>296</v>
      </c>
      <c r="I23" s="7">
        <f>184+200</f>
        <v>384</v>
      </c>
      <c r="J23" s="7">
        <v>0</v>
      </c>
      <c r="K23" s="6" t="s">
        <v>237</v>
      </c>
      <c r="M23" s="2">
        <f t="shared" si="0"/>
        <v>929.35</v>
      </c>
    </row>
    <row r="24" spans="2:14" s="2" customFormat="1" ht="30" x14ac:dyDescent="0.25">
      <c r="B24" s="6" t="s">
        <v>34</v>
      </c>
      <c r="C24" s="6" t="s">
        <v>202</v>
      </c>
      <c r="D24" s="6" t="s">
        <v>216</v>
      </c>
      <c r="E24" s="6" t="s">
        <v>217</v>
      </c>
      <c r="F24" s="6" t="s">
        <v>218</v>
      </c>
      <c r="G24" s="7">
        <v>249.35</v>
      </c>
      <c r="H24" s="7">
        <v>296</v>
      </c>
      <c r="I24" s="7">
        <v>0</v>
      </c>
      <c r="J24" s="7">
        <v>0</v>
      </c>
      <c r="K24" s="6" t="s">
        <v>253</v>
      </c>
      <c r="M24" s="2">
        <f t="shared" si="0"/>
        <v>545.35</v>
      </c>
    </row>
    <row r="25" spans="2:14" s="2" customFormat="1" ht="45" x14ac:dyDescent="0.25">
      <c r="B25" s="6" t="s">
        <v>219</v>
      </c>
      <c r="C25" s="6" t="s">
        <v>220</v>
      </c>
      <c r="D25" s="6" t="s">
        <v>221</v>
      </c>
      <c r="E25" s="6" t="s">
        <v>211</v>
      </c>
      <c r="F25" s="6" t="s">
        <v>222</v>
      </c>
      <c r="G25" s="7">
        <v>249.35</v>
      </c>
      <c r="H25" s="7">
        <v>296</v>
      </c>
      <c r="I25" s="7">
        <v>350</v>
      </c>
      <c r="J25" s="7">
        <v>0</v>
      </c>
      <c r="K25" s="6" t="s">
        <v>223</v>
      </c>
      <c r="M25" s="2">
        <f t="shared" si="0"/>
        <v>895.35</v>
      </c>
      <c r="N25" s="2">
        <f>M25+M26+M27</f>
        <v>1595.35</v>
      </c>
    </row>
    <row r="26" spans="2:14" s="2" customFormat="1" ht="45" x14ac:dyDescent="0.25">
      <c r="B26" s="6" t="s">
        <v>116</v>
      </c>
      <c r="C26" s="6" t="s">
        <v>124</v>
      </c>
      <c r="D26" s="6" t="s">
        <v>221</v>
      </c>
      <c r="E26" s="6" t="s">
        <v>211</v>
      </c>
      <c r="F26" s="6" t="s">
        <v>222</v>
      </c>
      <c r="G26" s="7">
        <v>0</v>
      </c>
      <c r="H26" s="7">
        <v>0</v>
      </c>
      <c r="I26" s="7">
        <v>350</v>
      </c>
      <c r="J26" s="7">
        <v>0</v>
      </c>
      <c r="K26" s="6" t="s">
        <v>223</v>
      </c>
      <c r="M26" s="2">
        <f t="shared" si="0"/>
        <v>350</v>
      </c>
    </row>
    <row r="27" spans="2:14" s="2" customFormat="1" ht="45" x14ac:dyDescent="0.25">
      <c r="B27" s="6" t="s">
        <v>224</v>
      </c>
      <c r="C27" s="6" t="s">
        <v>13</v>
      </c>
      <c r="D27" s="6" t="s">
        <v>221</v>
      </c>
      <c r="E27" s="6" t="s">
        <v>211</v>
      </c>
      <c r="F27" s="6" t="s">
        <v>222</v>
      </c>
      <c r="G27" s="7">
        <v>0</v>
      </c>
      <c r="H27" s="7">
        <v>0</v>
      </c>
      <c r="I27" s="7">
        <v>350</v>
      </c>
      <c r="J27" s="7">
        <v>0</v>
      </c>
      <c r="K27" s="6" t="s">
        <v>223</v>
      </c>
      <c r="M27" s="2">
        <f t="shared" si="0"/>
        <v>350</v>
      </c>
    </row>
    <row r="28" spans="2:14" s="2" customFormat="1" ht="66.75" customHeight="1" x14ac:dyDescent="0.25">
      <c r="B28" s="6" t="s">
        <v>184</v>
      </c>
      <c r="C28" s="6" t="s">
        <v>186</v>
      </c>
      <c r="D28" s="6" t="s">
        <v>231</v>
      </c>
      <c r="E28" s="6" t="s">
        <v>232</v>
      </c>
      <c r="F28" s="6" t="s">
        <v>233</v>
      </c>
      <c r="G28" s="7">
        <v>2478.6</v>
      </c>
      <c r="H28" s="7">
        <v>0</v>
      </c>
      <c r="I28" s="7">
        <v>276</v>
      </c>
      <c r="J28" s="7">
        <v>0</v>
      </c>
      <c r="K28" s="6" t="s">
        <v>254</v>
      </c>
      <c r="M28" s="2">
        <f t="shared" si="0"/>
        <v>2754.6</v>
      </c>
    </row>
    <row r="29" spans="2:14" s="2" customFormat="1" ht="60" x14ac:dyDescent="0.25">
      <c r="B29" s="6" t="s">
        <v>100</v>
      </c>
      <c r="C29" s="6" t="s">
        <v>13</v>
      </c>
      <c r="D29" s="6" t="s">
        <v>234</v>
      </c>
      <c r="E29" s="6" t="s">
        <v>235</v>
      </c>
      <c r="F29" s="6" t="s">
        <v>255</v>
      </c>
      <c r="G29" s="7">
        <v>249.35</v>
      </c>
      <c r="H29" s="7">
        <v>296</v>
      </c>
      <c r="I29" s="7">
        <f>184+200</f>
        <v>384</v>
      </c>
      <c r="J29" s="7">
        <v>0</v>
      </c>
      <c r="K29" s="6" t="s">
        <v>236</v>
      </c>
      <c r="M29" s="2">
        <f t="shared" si="0"/>
        <v>929.35</v>
      </c>
    </row>
    <row r="30" spans="2:14" s="2" customFormat="1" ht="100.5" customHeight="1" x14ac:dyDescent="0.25">
      <c r="B30" s="6" t="s">
        <v>185</v>
      </c>
      <c r="C30" s="6" t="s">
        <v>256</v>
      </c>
      <c r="D30" s="6" t="s">
        <v>238</v>
      </c>
      <c r="E30" s="6" t="s">
        <v>239</v>
      </c>
      <c r="F30" s="6" t="s">
        <v>240</v>
      </c>
      <c r="G30" s="7">
        <v>249.35</v>
      </c>
      <c r="H30" s="7">
        <v>0</v>
      </c>
      <c r="I30" s="7">
        <v>184</v>
      </c>
      <c r="J30" s="7">
        <v>0</v>
      </c>
      <c r="K30" s="6" t="s">
        <v>241</v>
      </c>
      <c r="M30" s="2">
        <f t="shared" si="0"/>
        <v>433.35</v>
      </c>
    </row>
    <row r="31" spans="2:14" s="1" customFormat="1" ht="30" customHeight="1" x14ac:dyDescent="0.25">
      <c r="M31" s="1">
        <f>SUM(M7:M30)</f>
        <v>31503.85999999999</v>
      </c>
    </row>
    <row r="32" spans="2:14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120"/>
  <sheetViews>
    <sheetView tabSelected="1" topLeftCell="A19" zoomScale="70" zoomScaleNormal="70" workbookViewId="0">
      <selection activeCell="D25" sqref="D25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4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4" ht="5.25" customHeight="1" x14ac:dyDescent="0.25"/>
    <row r="4" spans="2:14" ht="28.5" x14ac:dyDescent="0.45">
      <c r="B4" s="16" t="s">
        <v>257</v>
      </c>
      <c r="C4" s="16"/>
      <c r="D4" s="16"/>
      <c r="E4" s="16"/>
      <c r="F4" s="16"/>
      <c r="G4" s="16"/>
      <c r="H4" s="16"/>
      <c r="I4" s="16"/>
      <c r="J4" s="16"/>
      <c r="K4" s="16"/>
    </row>
    <row r="5" spans="2:14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7" t="s">
        <v>4</v>
      </c>
      <c r="H5" s="18"/>
      <c r="I5" s="18"/>
      <c r="J5" s="19"/>
      <c r="K5" s="4" t="s">
        <v>9</v>
      </c>
    </row>
    <row r="6" spans="2:14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11"/>
    </row>
    <row r="7" spans="2:14" s="2" customFormat="1" ht="45" x14ac:dyDescent="0.25">
      <c r="B7" s="6" t="s">
        <v>100</v>
      </c>
      <c r="C7" s="6" t="s">
        <v>13</v>
      </c>
      <c r="D7" s="6" t="s">
        <v>258</v>
      </c>
      <c r="E7" s="6" t="s">
        <v>259</v>
      </c>
      <c r="F7" s="6" t="s">
        <v>260</v>
      </c>
      <c r="G7" s="7">
        <v>249.35</v>
      </c>
      <c r="H7" s="7">
        <v>296</v>
      </c>
      <c r="I7" s="7">
        <f>200+184</f>
        <v>384</v>
      </c>
      <c r="J7" s="7">
        <v>0</v>
      </c>
      <c r="K7" s="12" t="s">
        <v>261</v>
      </c>
      <c r="M7" s="2">
        <f>SUM(G7:J7)</f>
        <v>929.35</v>
      </c>
    </row>
    <row r="8" spans="2:14" s="2" customFormat="1" ht="45" x14ac:dyDescent="0.25">
      <c r="B8" s="6" t="s">
        <v>162</v>
      </c>
      <c r="C8" s="6" t="s">
        <v>13</v>
      </c>
      <c r="D8" s="6" t="s">
        <v>262</v>
      </c>
      <c r="E8" s="6" t="s">
        <v>263</v>
      </c>
      <c r="F8" s="6" t="s">
        <v>264</v>
      </c>
      <c r="G8" s="7">
        <v>249.35</v>
      </c>
      <c r="H8" s="7">
        <v>296</v>
      </c>
      <c r="I8" s="7">
        <v>92</v>
      </c>
      <c r="J8" s="7">
        <v>0</v>
      </c>
      <c r="K8" s="12" t="s">
        <v>265</v>
      </c>
      <c r="M8" s="2">
        <f t="shared" ref="M8:M37" si="0">SUM(G8:J8)</f>
        <v>637.35</v>
      </c>
    </row>
    <row r="9" spans="2:14" s="2" customFormat="1" ht="33.75" x14ac:dyDescent="0.25">
      <c r="B9" s="6" t="s">
        <v>266</v>
      </c>
      <c r="C9" s="6" t="s">
        <v>267</v>
      </c>
      <c r="D9" s="6" t="s">
        <v>262</v>
      </c>
      <c r="E9" s="6" t="s">
        <v>268</v>
      </c>
      <c r="F9" s="6" t="s">
        <v>269</v>
      </c>
      <c r="G9" s="7">
        <v>249.35</v>
      </c>
      <c r="H9" s="7">
        <v>296</v>
      </c>
      <c r="I9" s="7">
        <v>92</v>
      </c>
      <c r="J9" s="7">
        <v>0</v>
      </c>
      <c r="K9" s="12" t="s">
        <v>273</v>
      </c>
      <c r="M9" s="2">
        <f t="shared" si="0"/>
        <v>637.35</v>
      </c>
    </row>
    <row r="10" spans="2:14" s="2" customFormat="1" ht="33.75" x14ac:dyDescent="0.25">
      <c r="B10" s="6" t="s">
        <v>16</v>
      </c>
      <c r="C10" s="6" t="s">
        <v>17</v>
      </c>
      <c r="D10" s="6" t="s">
        <v>270</v>
      </c>
      <c r="E10" s="6" t="s">
        <v>271</v>
      </c>
      <c r="F10" s="6" t="s">
        <v>272</v>
      </c>
      <c r="G10" s="7">
        <v>249.35</v>
      </c>
      <c r="H10" s="7">
        <v>296</v>
      </c>
      <c r="I10" s="7">
        <v>166</v>
      </c>
      <c r="J10" s="7">
        <v>0</v>
      </c>
      <c r="K10" s="12" t="s">
        <v>274</v>
      </c>
      <c r="M10" s="2">
        <f t="shared" si="0"/>
        <v>711.35</v>
      </c>
    </row>
    <row r="11" spans="2:14" s="2" customFormat="1" ht="45" x14ac:dyDescent="0.25">
      <c r="B11" s="6" t="s">
        <v>78</v>
      </c>
      <c r="C11" s="6" t="s">
        <v>13</v>
      </c>
      <c r="D11" s="6" t="s">
        <v>275</v>
      </c>
      <c r="E11" s="6" t="s">
        <v>276</v>
      </c>
      <c r="F11" s="6" t="s">
        <v>277</v>
      </c>
      <c r="G11" s="7">
        <v>249.56</v>
      </c>
      <c r="H11" s="7">
        <v>296</v>
      </c>
      <c r="I11" s="7">
        <v>92</v>
      </c>
      <c r="J11" s="7">
        <v>0</v>
      </c>
      <c r="K11" s="12" t="s">
        <v>278</v>
      </c>
      <c r="M11" s="2">
        <f t="shared" si="0"/>
        <v>637.55999999999995</v>
      </c>
    </row>
    <row r="12" spans="2:14" s="2" customFormat="1" ht="45" x14ac:dyDescent="0.25">
      <c r="B12" s="6" t="s">
        <v>105</v>
      </c>
      <c r="C12" s="6" t="s">
        <v>13</v>
      </c>
      <c r="D12" s="6" t="s">
        <v>275</v>
      </c>
      <c r="E12" s="6" t="s">
        <v>276</v>
      </c>
      <c r="F12" s="6" t="s">
        <v>277</v>
      </c>
      <c r="G12" s="7">
        <v>0</v>
      </c>
      <c r="H12" s="7">
        <v>0</v>
      </c>
      <c r="I12" s="7">
        <v>92</v>
      </c>
      <c r="J12" s="7">
        <v>0</v>
      </c>
      <c r="K12" s="12" t="s">
        <v>278</v>
      </c>
      <c r="M12" s="2">
        <f t="shared" si="0"/>
        <v>92</v>
      </c>
      <c r="N12" s="14">
        <f>M11+M12+M13</f>
        <v>821.56</v>
      </c>
    </row>
    <row r="13" spans="2:14" s="2" customFormat="1" ht="45" x14ac:dyDescent="0.25">
      <c r="B13" s="6" t="s">
        <v>117</v>
      </c>
      <c r="C13" s="6" t="s">
        <v>13</v>
      </c>
      <c r="D13" s="6" t="s">
        <v>275</v>
      </c>
      <c r="E13" s="6" t="s">
        <v>276</v>
      </c>
      <c r="F13" s="6" t="s">
        <v>277</v>
      </c>
      <c r="G13" s="7">
        <v>0</v>
      </c>
      <c r="H13" s="7">
        <v>0</v>
      </c>
      <c r="I13" s="7">
        <v>92</v>
      </c>
      <c r="J13" s="7">
        <v>0</v>
      </c>
      <c r="K13" s="12" t="s">
        <v>278</v>
      </c>
      <c r="M13" s="2">
        <f t="shared" si="0"/>
        <v>92</v>
      </c>
    </row>
    <row r="14" spans="2:14" s="2" customFormat="1" ht="30" x14ac:dyDescent="0.25">
      <c r="B14" s="6" t="s">
        <v>191</v>
      </c>
      <c r="C14" s="6" t="s">
        <v>192</v>
      </c>
      <c r="D14" s="6" t="s">
        <v>279</v>
      </c>
      <c r="E14" s="6" t="s">
        <v>280</v>
      </c>
      <c r="F14" s="6" t="s">
        <v>281</v>
      </c>
      <c r="G14" s="7">
        <v>0</v>
      </c>
      <c r="H14" s="7">
        <v>0</v>
      </c>
      <c r="I14" s="7">
        <v>2650</v>
      </c>
      <c r="J14" s="7">
        <v>0</v>
      </c>
      <c r="K14" s="12" t="s">
        <v>282</v>
      </c>
      <c r="M14" s="2">
        <f t="shared" si="0"/>
        <v>2650</v>
      </c>
    </row>
    <row r="15" spans="2:14" s="2" customFormat="1" ht="33.75" x14ac:dyDescent="0.25">
      <c r="B15" s="6" t="s">
        <v>97</v>
      </c>
      <c r="C15" s="6" t="s">
        <v>13</v>
      </c>
      <c r="D15" s="6" t="s">
        <v>279</v>
      </c>
      <c r="E15" s="6" t="s">
        <v>280</v>
      </c>
      <c r="F15" s="6" t="s">
        <v>281</v>
      </c>
      <c r="G15" s="7">
        <v>249.35</v>
      </c>
      <c r="H15" s="7">
        <v>296</v>
      </c>
      <c r="I15" s="7">
        <v>92</v>
      </c>
      <c r="J15" s="7">
        <v>0</v>
      </c>
      <c r="K15" s="12" t="s">
        <v>283</v>
      </c>
      <c r="M15" s="2">
        <f t="shared" si="0"/>
        <v>637.35</v>
      </c>
    </row>
    <row r="16" spans="2:14" s="2" customFormat="1" ht="30" x14ac:dyDescent="0.25">
      <c r="B16" s="6" t="s">
        <v>162</v>
      </c>
      <c r="C16" s="6" t="s">
        <v>13</v>
      </c>
      <c r="D16" s="6" t="s">
        <v>284</v>
      </c>
      <c r="E16" s="6" t="s">
        <v>280</v>
      </c>
      <c r="F16" s="6" t="s">
        <v>281</v>
      </c>
      <c r="G16" s="7">
        <v>249.35</v>
      </c>
      <c r="H16" s="7">
        <v>296</v>
      </c>
      <c r="I16" s="7">
        <f>258+695</f>
        <v>953</v>
      </c>
      <c r="J16" s="7">
        <v>0</v>
      </c>
      <c r="K16" s="12" t="s">
        <v>285</v>
      </c>
      <c r="M16" s="2">
        <f t="shared" si="0"/>
        <v>1498.35</v>
      </c>
      <c r="N16" s="2">
        <f>M16+M17</f>
        <v>2301.6999999999998</v>
      </c>
    </row>
    <row r="17" spans="2:14" s="2" customFormat="1" ht="30" x14ac:dyDescent="0.25">
      <c r="B17" s="6" t="s">
        <v>34</v>
      </c>
      <c r="C17" s="6" t="s">
        <v>35</v>
      </c>
      <c r="D17" s="6" t="s">
        <v>284</v>
      </c>
      <c r="E17" s="6" t="s">
        <v>280</v>
      </c>
      <c r="F17" s="6" t="s">
        <v>281</v>
      </c>
      <c r="G17" s="7">
        <v>249.35</v>
      </c>
      <c r="H17" s="7">
        <v>296</v>
      </c>
      <c r="I17" s="7">
        <v>258</v>
      </c>
      <c r="J17" s="7">
        <v>0</v>
      </c>
      <c r="K17" s="12" t="s">
        <v>286</v>
      </c>
      <c r="M17" s="2">
        <f t="shared" si="0"/>
        <v>803.35</v>
      </c>
    </row>
    <row r="18" spans="2:14" s="2" customFormat="1" ht="30" x14ac:dyDescent="0.25">
      <c r="B18" s="6" t="s">
        <v>100</v>
      </c>
      <c r="C18" s="6" t="s">
        <v>13</v>
      </c>
      <c r="D18" s="6" t="s">
        <v>287</v>
      </c>
      <c r="E18" s="6" t="s">
        <v>288</v>
      </c>
      <c r="F18" s="6" t="s">
        <v>289</v>
      </c>
      <c r="G18" s="7">
        <v>0</v>
      </c>
      <c r="H18" s="7">
        <v>0</v>
      </c>
      <c r="I18" s="7">
        <v>2202</v>
      </c>
      <c r="J18" s="7">
        <v>0</v>
      </c>
      <c r="K18" s="12" t="s">
        <v>290</v>
      </c>
      <c r="M18" s="2">
        <f t="shared" si="0"/>
        <v>2202</v>
      </c>
    </row>
    <row r="19" spans="2:14" s="2" customFormat="1" ht="30" x14ac:dyDescent="0.25">
      <c r="B19" s="6" t="s">
        <v>47</v>
      </c>
      <c r="C19" s="6" t="s">
        <v>48</v>
      </c>
      <c r="D19" s="6" t="s">
        <v>262</v>
      </c>
      <c r="E19" s="6" t="s">
        <v>268</v>
      </c>
      <c r="F19" s="6" t="s">
        <v>291</v>
      </c>
      <c r="G19" s="7">
        <v>249.35</v>
      </c>
      <c r="H19" s="7">
        <v>0</v>
      </c>
      <c r="I19" s="7">
        <v>92</v>
      </c>
      <c r="J19" s="7">
        <v>0</v>
      </c>
      <c r="K19" s="12" t="s">
        <v>292</v>
      </c>
      <c r="M19" s="2">
        <f t="shared" si="0"/>
        <v>341.35</v>
      </c>
    </row>
    <row r="20" spans="2:14" s="2" customFormat="1" ht="45" x14ac:dyDescent="0.25">
      <c r="B20" s="6" t="s">
        <v>78</v>
      </c>
      <c r="C20" s="6" t="s">
        <v>13</v>
      </c>
      <c r="D20" s="6" t="s">
        <v>293</v>
      </c>
      <c r="E20" s="6" t="s">
        <v>294</v>
      </c>
      <c r="F20" s="6" t="s">
        <v>277</v>
      </c>
      <c r="G20" s="7">
        <v>249.56</v>
      </c>
      <c r="H20" s="7">
        <v>296</v>
      </c>
      <c r="I20" s="7">
        <v>92</v>
      </c>
      <c r="J20" s="7">
        <v>0</v>
      </c>
      <c r="K20" s="12" t="s">
        <v>278</v>
      </c>
      <c r="M20" s="2">
        <f t="shared" si="0"/>
        <v>637.55999999999995</v>
      </c>
      <c r="N20" s="2">
        <f>M20+M21+M22</f>
        <v>821.56</v>
      </c>
    </row>
    <row r="21" spans="2:14" s="2" customFormat="1" ht="45" x14ac:dyDescent="0.25">
      <c r="B21" s="6" t="s">
        <v>105</v>
      </c>
      <c r="C21" s="6" t="s">
        <v>13</v>
      </c>
      <c r="D21" s="6" t="s">
        <v>293</v>
      </c>
      <c r="E21" s="6" t="s">
        <v>294</v>
      </c>
      <c r="F21" s="6" t="s">
        <v>277</v>
      </c>
      <c r="G21" s="7">
        <v>0</v>
      </c>
      <c r="H21" s="7">
        <v>0</v>
      </c>
      <c r="I21" s="7">
        <v>92</v>
      </c>
      <c r="J21" s="7">
        <v>0</v>
      </c>
      <c r="K21" s="12" t="s">
        <v>278</v>
      </c>
      <c r="M21" s="2">
        <f t="shared" si="0"/>
        <v>92</v>
      </c>
    </row>
    <row r="22" spans="2:14" s="2" customFormat="1" ht="45" x14ac:dyDescent="0.25">
      <c r="B22" s="6" t="s">
        <v>117</v>
      </c>
      <c r="C22" s="6" t="s">
        <v>13</v>
      </c>
      <c r="D22" s="6" t="s">
        <v>293</v>
      </c>
      <c r="E22" s="6" t="s">
        <v>294</v>
      </c>
      <c r="F22" s="6" t="s">
        <v>277</v>
      </c>
      <c r="G22" s="7">
        <v>0</v>
      </c>
      <c r="H22" s="7">
        <v>0</v>
      </c>
      <c r="I22" s="7">
        <v>92</v>
      </c>
      <c r="J22" s="7">
        <v>0</v>
      </c>
      <c r="K22" s="12" t="s">
        <v>278</v>
      </c>
      <c r="M22" s="2">
        <f t="shared" si="0"/>
        <v>92</v>
      </c>
    </row>
    <row r="23" spans="2:14" s="2" customFormat="1" ht="33.75" x14ac:dyDescent="0.25">
      <c r="B23" s="6" t="s">
        <v>116</v>
      </c>
      <c r="C23" s="6" t="s">
        <v>124</v>
      </c>
      <c r="D23" s="6" t="s">
        <v>295</v>
      </c>
      <c r="E23" s="6" t="s">
        <v>296</v>
      </c>
      <c r="F23" s="6" t="s">
        <v>297</v>
      </c>
      <c r="G23" s="7">
        <v>249.35</v>
      </c>
      <c r="H23" s="7">
        <v>296</v>
      </c>
      <c r="I23" s="7">
        <v>258</v>
      </c>
      <c r="J23" s="7">
        <v>0</v>
      </c>
      <c r="K23" s="12" t="s">
        <v>298</v>
      </c>
      <c r="M23" s="2">
        <f t="shared" si="0"/>
        <v>803.35</v>
      </c>
    </row>
    <row r="24" spans="2:14" s="2" customFormat="1" ht="45" x14ac:dyDescent="0.25">
      <c r="B24" s="6" t="s">
        <v>78</v>
      </c>
      <c r="C24" s="6" t="s">
        <v>13</v>
      </c>
      <c r="D24" s="6" t="s">
        <v>299</v>
      </c>
      <c r="E24" s="6" t="s">
        <v>300</v>
      </c>
      <c r="F24" s="6" t="s">
        <v>277</v>
      </c>
      <c r="G24" s="7">
        <v>249.56</v>
      </c>
      <c r="H24" s="7">
        <v>296</v>
      </c>
      <c r="I24" s="7">
        <v>92</v>
      </c>
      <c r="J24" s="7">
        <v>0</v>
      </c>
      <c r="K24" s="12" t="s">
        <v>278</v>
      </c>
      <c r="M24" s="2">
        <f t="shared" si="0"/>
        <v>637.55999999999995</v>
      </c>
    </row>
    <row r="25" spans="2:14" s="2" customFormat="1" ht="45" x14ac:dyDescent="0.25">
      <c r="B25" s="6" t="s">
        <v>105</v>
      </c>
      <c r="C25" s="6" t="s">
        <v>13</v>
      </c>
      <c r="D25" s="6" t="s">
        <v>299</v>
      </c>
      <c r="E25" s="6" t="s">
        <v>300</v>
      </c>
      <c r="F25" s="6" t="s">
        <v>277</v>
      </c>
      <c r="G25" s="7">
        <v>0</v>
      </c>
      <c r="H25" s="7">
        <v>0</v>
      </c>
      <c r="I25" s="7">
        <v>92</v>
      </c>
      <c r="J25" s="7">
        <v>0</v>
      </c>
      <c r="K25" s="12" t="s">
        <v>278</v>
      </c>
      <c r="M25" s="2">
        <f t="shared" si="0"/>
        <v>92</v>
      </c>
      <c r="N25" s="2">
        <f>M25+M26+M24</f>
        <v>821.56</v>
      </c>
    </row>
    <row r="26" spans="2:14" s="2" customFormat="1" ht="45" x14ac:dyDescent="0.25">
      <c r="B26" s="6" t="s">
        <v>117</v>
      </c>
      <c r="C26" s="6" t="s">
        <v>13</v>
      </c>
      <c r="D26" s="6" t="s">
        <v>299</v>
      </c>
      <c r="E26" s="6" t="s">
        <v>300</v>
      </c>
      <c r="F26" s="6" t="s">
        <v>277</v>
      </c>
      <c r="G26" s="7">
        <v>0</v>
      </c>
      <c r="H26" s="7">
        <v>0</v>
      </c>
      <c r="I26" s="7">
        <v>92</v>
      </c>
      <c r="J26" s="7">
        <v>0</v>
      </c>
      <c r="K26" s="12" t="s">
        <v>278</v>
      </c>
      <c r="M26" s="2">
        <f t="shared" si="0"/>
        <v>92</v>
      </c>
    </row>
    <row r="27" spans="2:14" s="2" customFormat="1" ht="30" x14ac:dyDescent="0.25">
      <c r="B27" s="6" t="s">
        <v>162</v>
      </c>
      <c r="C27" s="6" t="s">
        <v>13</v>
      </c>
      <c r="D27" s="6" t="s">
        <v>301</v>
      </c>
      <c r="E27" s="6" t="s">
        <v>302</v>
      </c>
      <c r="F27" s="6" t="s">
        <v>303</v>
      </c>
      <c r="G27" s="7">
        <v>249.35</v>
      </c>
      <c r="H27" s="7">
        <v>296</v>
      </c>
      <c r="I27" s="7">
        <f>92+420</f>
        <v>512</v>
      </c>
      <c r="J27" s="7">
        <v>0</v>
      </c>
      <c r="K27" s="12" t="s">
        <v>304</v>
      </c>
      <c r="M27" s="2">
        <f t="shared" si="0"/>
        <v>1057.3499999999999</v>
      </c>
      <c r="N27" s="2">
        <f>M27+M28</f>
        <v>1694.6999999999998</v>
      </c>
    </row>
    <row r="28" spans="2:14" s="2" customFormat="1" ht="30" x14ac:dyDescent="0.25">
      <c r="B28" s="6" t="s">
        <v>34</v>
      </c>
      <c r="C28" s="6" t="s">
        <v>35</v>
      </c>
      <c r="D28" s="6" t="s">
        <v>301</v>
      </c>
      <c r="E28" s="6" t="s">
        <v>302</v>
      </c>
      <c r="F28" s="6" t="s">
        <v>303</v>
      </c>
      <c r="G28" s="7">
        <v>249.35</v>
      </c>
      <c r="H28" s="7">
        <v>296</v>
      </c>
      <c r="I28" s="7">
        <v>92</v>
      </c>
      <c r="J28" s="7">
        <v>0</v>
      </c>
      <c r="K28" s="12" t="s">
        <v>304</v>
      </c>
      <c r="M28" s="2">
        <f t="shared" si="0"/>
        <v>637.35</v>
      </c>
    </row>
    <row r="29" spans="2:14" s="2" customFormat="1" ht="33.75" x14ac:dyDescent="0.25">
      <c r="B29" s="6" t="s">
        <v>191</v>
      </c>
      <c r="C29" s="6" t="s">
        <v>13</v>
      </c>
      <c r="D29" s="6" t="s">
        <v>317</v>
      </c>
      <c r="E29" s="6" t="s">
        <v>305</v>
      </c>
      <c r="F29" s="6" t="s">
        <v>306</v>
      </c>
      <c r="G29" s="7">
        <v>0</v>
      </c>
      <c r="H29" s="7">
        <v>0</v>
      </c>
      <c r="I29" s="7">
        <v>1832</v>
      </c>
      <c r="J29" s="7">
        <v>0</v>
      </c>
      <c r="K29" s="12" t="s">
        <v>307</v>
      </c>
      <c r="M29" s="2">
        <f t="shared" si="0"/>
        <v>1832</v>
      </c>
    </row>
    <row r="30" spans="2:14" s="2" customFormat="1" ht="33.75" x14ac:dyDescent="0.25">
      <c r="B30" s="6" t="s">
        <v>97</v>
      </c>
      <c r="C30" s="6" t="s">
        <v>13</v>
      </c>
      <c r="D30" s="6" t="s">
        <v>317</v>
      </c>
      <c r="E30" s="6" t="s">
        <v>305</v>
      </c>
      <c r="F30" s="6" t="s">
        <v>306</v>
      </c>
      <c r="G30" s="7">
        <v>2835</v>
      </c>
      <c r="H30" s="7">
        <v>1187</v>
      </c>
      <c r="I30" s="7">
        <f>1832+5040</f>
        <v>6872</v>
      </c>
      <c r="J30" s="7">
        <v>0</v>
      </c>
      <c r="K30" s="12" t="s">
        <v>307</v>
      </c>
      <c r="M30" s="2">
        <f t="shared" si="0"/>
        <v>10894</v>
      </c>
      <c r="N30" s="2">
        <f>M29+M30</f>
        <v>12726</v>
      </c>
    </row>
    <row r="31" spans="2:14" s="2" customFormat="1" ht="45" x14ac:dyDescent="0.25">
      <c r="B31" s="6" t="s">
        <v>78</v>
      </c>
      <c r="C31" s="6" t="s">
        <v>13</v>
      </c>
      <c r="D31" s="6" t="s">
        <v>308</v>
      </c>
      <c r="E31" s="6" t="s">
        <v>309</v>
      </c>
      <c r="F31" s="6" t="s">
        <v>277</v>
      </c>
      <c r="G31" s="7">
        <v>249.56</v>
      </c>
      <c r="H31" s="7">
        <v>296</v>
      </c>
      <c r="I31" s="7">
        <v>92</v>
      </c>
      <c r="J31" s="7">
        <v>0</v>
      </c>
      <c r="K31" s="12" t="s">
        <v>278</v>
      </c>
      <c r="M31" s="2">
        <f t="shared" si="0"/>
        <v>637.55999999999995</v>
      </c>
    </row>
    <row r="32" spans="2:14" s="2" customFormat="1" ht="45" x14ac:dyDescent="0.25">
      <c r="B32" s="6" t="s">
        <v>105</v>
      </c>
      <c r="C32" s="6" t="s">
        <v>13</v>
      </c>
      <c r="D32" s="6" t="s">
        <v>308</v>
      </c>
      <c r="E32" s="6" t="s">
        <v>309</v>
      </c>
      <c r="F32" s="6" t="s">
        <v>277</v>
      </c>
      <c r="G32" s="7">
        <v>0</v>
      </c>
      <c r="H32" s="7">
        <v>0</v>
      </c>
      <c r="I32" s="7">
        <v>92</v>
      </c>
      <c r="J32" s="7">
        <v>0</v>
      </c>
      <c r="K32" s="12" t="s">
        <v>278</v>
      </c>
      <c r="M32" s="2">
        <f t="shared" si="0"/>
        <v>92</v>
      </c>
    </row>
    <row r="33" spans="2:13" s="2" customFormat="1" ht="45" x14ac:dyDescent="0.25">
      <c r="B33" s="6" t="s">
        <v>117</v>
      </c>
      <c r="C33" s="6" t="s">
        <v>13</v>
      </c>
      <c r="D33" s="6" t="s">
        <v>308</v>
      </c>
      <c r="E33" s="6" t="s">
        <v>309</v>
      </c>
      <c r="F33" s="6" t="s">
        <v>277</v>
      </c>
      <c r="G33" s="7">
        <v>0</v>
      </c>
      <c r="H33" s="7">
        <v>0</v>
      </c>
      <c r="I33" s="7">
        <v>92</v>
      </c>
      <c r="J33" s="7">
        <v>0</v>
      </c>
      <c r="K33" s="12" t="s">
        <v>278</v>
      </c>
      <c r="M33" s="2">
        <f t="shared" si="0"/>
        <v>92</v>
      </c>
    </row>
    <row r="34" spans="2:13" s="2" customFormat="1" ht="30" x14ac:dyDescent="0.25">
      <c r="B34" s="6" t="s">
        <v>310</v>
      </c>
      <c r="C34" s="6" t="s">
        <v>13</v>
      </c>
      <c r="D34" s="6" t="s">
        <v>311</v>
      </c>
      <c r="E34" s="6" t="s">
        <v>312</v>
      </c>
      <c r="F34" s="6" t="s">
        <v>313</v>
      </c>
      <c r="G34" s="7">
        <v>249.35</v>
      </c>
      <c r="H34" s="7">
        <v>296</v>
      </c>
      <c r="I34" s="7">
        <v>92</v>
      </c>
      <c r="J34" s="7">
        <v>0</v>
      </c>
      <c r="K34" s="12" t="s">
        <v>314</v>
      </c>
      <c r="M34" s="2">
        <f t="shared" si="0"/>
        <v>637.35</v>
      </c>
    </row>
    <row r="35" spans="2:13" s="2" customFormat="1" ht="66.75" customHeight="1" x14ac:dyDescent="0.25">
      <c r="B35" s="6" t="s">
        <v>315</v>
      </c>
      <c r="C35" s="6" t="s">
        <v>13</v>
      </c>
      <c r="D35" s="6" t="s">
        <v>311</v>
      </c>
      <c r="E35" s="6" t="s">
        <v>312</v>
      </c>
      <c r="F35" s="6" t="s">
        <v>313</v>
      </c>
      <c r="G35" s="7">
        <v>0</v>
      </c>
      <c r="H35" s="7">
        <v>0</v>
      </c>
      <c r="I35" s="7">
        <v>92</v>
      </c>
      <c r="J35" s="7">
        <v>0</v>
      </c>
      <c r="K35" s="12" t="s">
        <v>314</v>
      </c>
      <c r="M35" s="2">
        <f t="shared" si="0"/>
        <v>92</v>
      </c>
    </row>
    <row r="36" spans="2:13" s="2" customFormat="1" ht="30" x14ac:dyDescent="0.25">
      <c r="B36" s="6" t="s">
        <v>316</v>
      </c>
      <c r="C36" s="6" t="s">
        <v>13</v>
      </c>
      <c r="D36" s="6" t="s">
        <v>311</v>
      </c>
      <c r="E36" s="6" t="s">
        <v>312</v>
      </c>
      <c r="F36" s="6" t="s">
        <v>313</v>
      </c>
      <c r="G36" s="7">
        <v>0</v>
      </c>
      <c r="H36" s="7">
        <v>0</v>
      </c>
      <c r="I36" s="7">
        <v>92</v>
      </c>
      <c r="J36" s="7">
        <v>0</v>
      </c>
      <c r="K36" s="12" t="s">
        <v>314</v>
      </c>
      <c r="M36" s="2">
        <f t="shared" si="0"/>
        <v>92</v>
      </c>
    </row>
    <row r="37" spans="2:13" s="2" customFormat="1" ht="3.75" customHeight="1" x14ac:dyDescent="0.25">
      <c r="B37" s="6"/>
      <c r="C37" s="6"/>
      <c r="D37" s="6"/>
      <c r="E37" s="6"/>
      <c r="F37" s="6"/>
      <c r="G37" s="7"/>
      <c r="H37" s="7"/>
      <c r="I37" s="7"/>
      <c r="J37" s="7"/>
      <c r="K37" s="12"/>
      <c r="M37" s="2">
        <f t="shared" si="0"/>
        <v>0</v>
      </c>
    </row>
    <row r="38" spans="2:13" s="1" customFormat="1" ht="30" customHeight="1" x14ac:dyDescent="0.25">
      <c r="K38" s="13"/>
      <c r="M38" s="1">
        <f>SUM(M7:M37)</f>
        <v>30379.439999999999</v>
      </c>
    </row>
    <row r="39" spans="2:13" s="1" customFormat="1" ht="30" customHeight="1" x14ac:dyDescent="0.25">
      <c r="K39" s="13"/>
    </row>
    <row r="40" spans="2:13" s="1" customFormat="1" ht="30" customHeight="1" x14ac:dyDescent="0.25">
      <c r="K40" s="13"/>
    </row>
    <row r="41" spans="2:13" s="1" customFormat="1" ht="30" customHeight="1" x14ac:dyDescent="0.25">
      <c r="K41" s="13"/>
    </row>
    <row r="42" spans="2:13" s="1" customFormat="1" ht="30" customHeight="1" x14ac:dyDescent="0.25">
      <c r="K42" s="13"/>
    </row>
    <row r="43" spans="2:13" s="1" customFormat="1" ht="30" customHeight="1" x14ac:dyDescent="0.25">
      <c r="K43" s="13"/>
    </row>
    <row r="44" spans="2:13" s="1" customFormat="1" ht="30" customHeight="1" x14ac:dyDescent="0.25">
      <c r="K44" s="13"/>
    </row>
    <row r="45" spans="2:13" s="1" customFormat="1" ht="30" customHeight="1" x14ac:dyDescent="0.25">
      <c r="K45" s="13"/>
    </row>
    <row r="46" spans="2:13" s="1" customFormat="1" ht="30" customHeight="1" x14ac:dyDescent="0.25">
      <c r="K46" s="13"/>
    </row>
    <row r="47" spans="2:13" s="1" customFormat="1" ht="30" customHeight="1" x14ac:dyDescent="0.25">
      <c r="K47" s="13"/>
    </row>
    <row r="48" spans="2:13" s="1" customFormat="1" ht="30" customHeight="1" x14ac:dyDescent="0.25">
      <c r="K48" s="13"/>
    </row>
    <row r="49" spans="11:11" s="1" customFormat="1" ht="30" customHeight="1" x14ac:dyDescent="0.25">
      <c r="K49" s="13"/>
    </row>
    <row r="50" spans="11:11" s="1" customFormat="1" ht="30" customHeight="1" x14ac:dyDescent="0.25">
      <c r="K50" s="13"/>
    </row>
    <row r="51" spans="11:11" s="1" customFormat="1" ht="30" customHeight="1" x14ac:dyDescent="0.25">
      <c r="K51" s="13"/>
    </row>
    <row r="52" spans="11:11" s="1" customFormat="1" ht="30" customHeight="1" x14ac:dyDescent="0.25">
      <c r="K52" s="13"/>
    </row>
    <row r="53" spans="11:11" s="1" customFormat="1" ht="30" customHeight="1" x14ac:dyDescent="0.25">
      <c r="K53" s="13"/>
    </row>
    <row r="54" spans="11:11" s="1" customFormat="1" ht="30" customHeight="1" x14ac:dyDescent="0.25">
      <c r="K54" s="13"/>
    </row>
    <row r="55" spans="11:11" s="1" customFormat="1" ht="30" customHeight="1" x14ac:dyDescent="0.25">
      <c r="K55" s="13"/>
    </row>
    <row r="56" spans="11:11" s="1" customFormat="1" ht="30" customHeight="1" x14ac:dyDescent="0.25">
      <c r="K56" s="13"/>
    </row>
    <row r="57" spans="11:11" s="1" customFormat="1" ht="30" customHeight="1" x14ac:dyDescent="0.25">
      <c r="K57" s="13"/>
    </row>
    <row r="58" spans="11:11" s="1" customFormat="1" ht="30" customHeight="1" x14ac:dyDescent="0.25">
      <c r="K58" s="13"/>
    </row>
    <row r="59" spans="11:11" s="1" customFormat="1" ht="30" customHeight="1" x14ac:dyDescent="0.25">
      <c r="K59" s="13"/>
    </row>
    <row r="60" spans="11:11" s="1" customFormat="1" ht="30" customHeight="1" x14ac:dyDescent="0.25">
      <c r="K60" s="13"/>
    </row>
    <row r="61" spans="11:11" s="1" customFormat="1" ht="30" customHeight="1" x14ac:dyDescent="0.25">
      <c r="K61" s="13"/>
    </row>
    <row r="62" spans="11:11" s="1" customFormat="1" ht="30" customHeight="1" x14ac:dyDescent="0.25">
      <c r="K62" s="13"/>
    </row>
    <row r="63" spans="11:11" s="1" customFormat="1" ht="30" customHeight="1" x14ac:dyDescent="0.25">
      <c r="K63" s="13"/>
    </row>
    <row r="64" spans="11:11" s="1" customFormat="1" ht="30" customHeight="1" x14ac:dyDescent="0.25">
      <c r="K64" s="13"/>
    </row>
    <row r="65" spans="11:11" s="1" customFormat="1" ht="30" customHeight="1" x14ac:dyDescent="0.25">
      <c r="K65" s="13"/>
    </row>
    <row r="66" spans="11:11" s="1" customFormat="1" ht="30" customHeight="1" x14ac:dyDescent="0.25">
      <c r="K66" s="13"/>
    </row>
    <row r="67" spans="11:11" s="1" customFormat="1" ht="30" customHeight="1" x14ac:dyDescent="0.25">
      <c r="K67" s="13"/>
    </row>
    <row r="68" spans="11:11" s="1" customFormat="1" ht="30" customHeight="1" x14ac:dyDescent="0.25">
      <c r="K68" s="13"/>
    </row>
    <row r="69" spans="11:11" s="1" customFormat="1" ht="30" customHeight="1" x14ac:dyDescent="0.25">
      <c r="K69" s="13"/>
    </row>
    <row r="70" spans="11:11" s="1" customFormat="1" ht="30" customHeight="1" x14ac:dyDescent="0.25">
      <c r="K70" s="13"/>
    </row>
    <row r="71" spans="11:11" s="1" customFormat="1" ht="30" customHeight="1" x14ac:dyDescent="0.25">
      <c r="K71" s="13"/>
    </row>
    <row r="72" spans="11:11" s="1" customFormat="1" ht="30" customHeight="1" x14ac:dyDescent="0.25">
      <c r="K72" s="13"/>
    </row>
    <row r="73" spans="11:11" s="1" customFormat="1" ht="30" customHeight="1" x14ac:dyDescent="0.25">
      <c r="K73" s="13"/>
    </row>
    <row r="74" spans="11:11" s="1" customFormat="1" ht="30" customHeight="1" x14ac:dyDescent="0.25">
      <c r="K74" s="13"/>
    </row>
    <row r="75" spans="11:11" s="1" customFormat="1" ht="30" customHeight="1" x14ac:dyDescent="0.25">
      <c r="K75" s="13"/>
    </row>
    <row r="76" spans="11:11" s="1" customFormat="1" ht="30" customHeight="1" x14ac:dyDescent="0.25">
      <c r="K76" s="13"/>
    </row>
    <row r="77" spans="11:11" s="1" customFormat="1" ht="30" customHeight="1" x14ac:dyDescent="0.25">
      <c r="K77" s="13"/>
    </row>
    <row r="78" spans="11:11" s="1" customFormat="1" ht="30" customHeight="1" x14ac:dyDescent="0.25">
      <c r="K78" s="13"/>
    </row>
    <row r="79" spans="11:11" s="1" customFormat="1" ht="30" customHeight="1" x14ac:dyDescent="0.25">
      <c r="K79" s="13"/>
    </row>
    <row r="80" spans="11:11" s="1" customFormat="1" ht="30" customHeight="1" x14ac:dyDescent="0.25">
      <c r="K80" s="13"/>
    </row>
    <row r="81" spans="11:11" s="1" customFormat="1" ht="30" customHeight="1" x14ac:dyDescent="0.25">
      <c r="K81" s="13"/>
    </row>
    <row r="82" spans="11:11" s="1" customFormat="1" ht="30" customHeight="1" x14ac:dyDescent="0.25">
      <c r="K82" s="13"/>
    </row>
    <row r="83" spans="11:11" s="1" customFormat="1" ht="30" customHeight="1" x14ac:dyDescent="0.25">
      <c r="K83" s="13"/>
    </row>
    <row r="84" spans="11:11" s="1" customFormat="1" ht="30" customHeight="1" x14ac:dyDescent="0.25">
      <c r="K84" s="13"/>
    </row>
    <row r="85" spans="11:11" s="1" customFormat="1" ht="30" customHeight="1" x14ac:dyDescent="0.25"/>
    <row r="86" spans="11:11" s="1" customFormat="1" ht="30" customHeight="1" x14ac:dyDescent="0.25"/>
    <row r="87" spans="11:11" s="1" customFormat="1" ht="30" customHeight="1" x14ac:dyDescent="0.25"/>
    <row r="88" spans="11:11" s="1" customFormat="1" ht="30" customHeight="1" x14ac:dyDescent="0.25"/>
    <row r="89" spans="11:11" s="1" customFormat="1" ht="30" customHeight="1" x14ac:dyDescent="0.25"/>
    <row r="90" spans="11:11" s="1" customFormat="1" ht="30" customHeight="1" x14ac:dyDescent="0.25"/>
    <row r="91" spans="11:11" s="1" customFormat="1" ht="30" customHeight="1" x14ac:dyDescent="0.25"/>
    <row r="92" spans="11:11" s="1" customFormat="1" ht="30" customHeight="1" x14ac:dyDescent="0.25"/>
    <row r="93" spans="11:11" s="1" customFormat="1" ht="30" customHeight="1" x14ac:dyDescent="0.25"/>
    <row r="94" spans="11:11" s="1" customFormat="1" ht="30" customHeight="1" x14ac:dyDescent="0.25"/>
    <row r="95" spans="11:11" s="1" customFormat="1" ht="30" customHeight="1" x14ac:dyDescent="0.25"/>
    <row r="96" spans="11:11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  <row r="114" s="1" customFormat="1" ht="30" customHeight="1" x14ac:dyDescent="0.25"/>
    <row r="115" s="1" customFormat="1" ht="30" customHeight="1" x14ac:dyDescent="0.25"/>
    <row r="116" s="1" customFormat="1" ht="30" customHeight="1" x14ac:dyDescent="0.25"/>
    <row r="117" s="1" customFormat="1" ht="30" customHeight="1" x14ac:dyDescent="0.25"/>
    <row r="118" s="1" customFormat="1" ht="30" customHeight="1" x14ac:dyDescent="0.25"/>
    <row r="119" s="1" customFormat="1" ht="30" customHeight="1" x14ac:dyDescent="0.25"/>
    <row r="120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NOVIEMBRE2015</vt:lpstr>
      <vt:lpstr>DICIEMBRE2015</vt:lpstr>
      <vt:lpstr>ENERO2016</vt:lpstr>
      <vt:lpstr>FEB_16</vt:lpstr>
      <vt:lpstr>MARZO2016</vt:lpstr>
      <vt:lpstr>ABRIL2016</vt:lpstr>
      <vt:lpstr>MAYO2016</vt:lpstr>
      <vt:lpstr>JUNIO2016</vt:lpstr>
      <vt:lpstr>ABRIL2016!Área_de_impresión</vt:lpstr>
      <vt:lpstr>DICIEMBRE2015!Área_de_impresión</vt:lpstr>
      <vt:lpstr>ENERO2016!Área_de_impresión</vt:lpstr>
      <vt:lpstr>FEB_16!Área_de_impresión</vt:lpstr>
      <vt:lpstr>JUNIO2016!Área_de_impresión</vt:lpstr>
      <vt:lpstr>MARZO2016!Área_de_impresión</vt:lpstr>
      <vt:lpstr>MAYO2016!Área_de_impresión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2016-07-07T16:34:08Z</dcterms:modified>
</cp:coreProperties>
</file>