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2017\Estadísticas y documentos\"/>
    </mc:Choice>
  </mc:AlternateContent>
  <bookViews>
    <workbookView xWindow="240" yWindow="195" windowWidth="19440" windowHeight="7875"/>
  </bookViews>
  <sheets>
    <sheet name="TODOS LOS CICLOS (8)" sheetId="1" r:id="rId1"/>
  </sheets>
  <definedNames>
    <definedName name="_xlnm.Print_Area" localSheetId="0">'TODOS LOS CICLOS (8)'!$A$1:$Q$38</definedName>
  </definedNames>
  <calcPr calcId="152511"/>
</workbook>
</file>

<file path=xl/calcChain.xml><?xml version="1.0" encoding="utf-8"?>
<calcChain xmlns="http://schemas.openxmlformats.org/spreadsheetml/2006/main">
  <c r="J26" i="1" l="1"/>
  <c r="T8" i="1" l="1"/>
  <c r="O8" i="1" l="1"/>
  <c r="G34" i="1" l="1"/>
  <c r="F40" i="1" s="1"/>
  <c r="O16" i="1" l="1"/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N34" i="1"/>
  <c r="M40" i="1"/>
  <c r="M34" i="1"/>
  <c r="L40" i="1" s="1"/>
  <c r="K34" i="1"/>
  <c r="I34" i="1"/>
  <c r="H41" i="1" s="1"/>
  <c r="E34" i="1"/>
  <c r="E40" i="1" s="1"/>
  <c r="D34" i="1"/>
  <c r="D40" i="1" s="1"/>
  <c r="T33" i="1"/>
  <c r="O33" i="1"/>
  <c r="R33" i="1" s="1"/>
  <c r="L33" i="1"/>
  <c r="J33" i="1"/>
  <c r="F33" i="1"/>
  <c r="T32" i="1"/>
  <c r="O32" i="1"/>
  <c r="P32" i="1" s="1"/>
  <c r="L32" i="1"/>
  <c r="J32" i="1"/>
  <c r="F32" i="1"/>
  <c r="T31" i="1"/>
  <c r="O31" i="1"/>
  <c r="R31" i="1" s="1"/>
  <c r="L31" i="1"/>
  <c r="J31" i="1"/>
  <c r="F31" i="1"/>
  <c r="T30" i="1"/>
  <c r="O30" i="1"/>
  <c r="R30" i="1" s="1"/>
  <c r="L30" i="1"/>
  <c r="J30" i="1"/>
  <c r="F30" i="1"/>
  <c r="T29" i="1"/>
  <c r="O29" i="1"/>
  <c r="R29" i="1" s="1"/>
  <c r="L29" i="1"/>
  <c r="J29" i="1"/>
  <c r="F29" i="1"/>
  <c r="T28" i="1"/>
  <c r="O28" i="1"/>
  <c r="P28" i="1" s="1"/>
  <c r="L28" i="1"/>
  <c r="J28" i="1"/>
  <c r="F28" i="1"/>
  <c r="T27" i="1"/>
  <c r="O27" i="1"/>
  <c r="L27" i="1"/>
  <c r="J27" i="1"/>
  <c r="F27" i="1"/>
  <c r="T26" i="1"/>
  <c r="O26" i="1"/>
  <c r="R26" i="1" s="1"/>
  <c r="L26" i="1"/>
  <c r="F26" i="1"/>
  <c r="T25" i="1"/>
  <c r="O25" i="1"/>
  <c r="R25" i="1" s="1"/>
  <c r="L25" i="1"/>
  <c r="J25" i="1"/>
  <c r="F25" i="1"/>
  <c r="T24" i="1"/>
  <c r="O24" i="1"/>
  <c r="P24" i="1" s="1"/>
  <c r="L24" i="1"/>
  <c r="J24" i="1"/>
  <c r="F24" i="1"/>
  <c r="T23" i="1"/>
  <c r="O23" i="1"/>
  <c r="P23" i="1" s="1"/>
  <c r="L23" i="1"/>
  <c r="J23" i="1"/>
  <c r="F23" i="1"/>
  <c r="T22" i="1"/>
  <c r="O22" i="1"/>
  <c r="P22" i="1" s="1"/>
  <c r="L22" i="1"/>
  <c r="J22" i="1"/>
  <c r="F22" i="1"/>
  <c r="T21" i="1"/>
  <c r="O21" i="1"/>
  <c r="R21" i="1" s="1"/>
  <c r="L21" i="1"/>
  <c r="J21" i="1"/>
  <c r="F21" i="1"/>
  <c r="T20" i="1"/>
  <c r="O20" i="1"/>
  <c r="P20" i="1" s="1"/>
  <c r="L20" i="1"/>
  <c r="J20" i="1"/>
  <c r="F20" i="1"/>
  <c r="T19" i="1"/>
  <c r="O19" i="1"/>
  <c r="R19" i="1" s="1"/>
  <c r="L19" i="1"/>
  <c r="J19" i="1"/>
  <c r="F19" i="1"/>
  <c r="T18" i="1"/>
  <c r="O18" i="1"/>
  <c r="R18" i="1" s="1"/>
  <c r="L18" i="1"/>
  <c r="J18" i="1"/>
  <c r="F18" i="1"/>
  <c r="T17" i="1"/>
  <c r="O17" i="1"/>
  <c r="R17" i="1" s="1"/>
  <c r="L17" i="1"/>
  <c r="J17" i="1"/>
  <c r="F17" i="1"/>
  <c r="T16" i="1"/>
  <c r="R16" i="1"/>
  <c r="P16" i="1"/>
  <c r="L16" i="1"/>
  <c r="J16" i="1"/>
  <c r="F16" i="1"/>
  <c r="T15" i="1"/>
  <c r="O15" i="1"/>
  <c r="R15" i="1" s="1"/>
  <c r="L15" i="1"/>
  <c r="J15" i="1"/>
  <c r="F15" i="1"/>
  <c r="T14" i="1"/>
  <c r="O14" i="1"/>
  <c r="R14" i="1" s="1"/>
  <c r="L14" i="1"/>
  <c r="J14" i="1"/>
  <c r="F14" i="1"/>
  <c r="T13" i="1"/>
  <c r="O13" i="1"/>
  <c r="R13" i="1" s="1"/>
  <c r="L13" i="1"/>
  <c r="J13" i="1"/>
  <c r="F13" i="1"/>
  <c r="T12" i="1"/>
  <c r="O12" i="1"/>
  <c r="P12" i="1" s="1"/>
  <c r="L12" i="1"/>
  <c r="J12" i="1"/>
  <c r="F12" i="1"/>
  <c r="T11" i="1"/>
  <c r="O11" i="1"/>
  <c r="P11" i="1" s="1"/>
  <c r="L11" i="1"/>
  <c r="J11" i="1"/>
  <c r="F11" i="1"/>
  <c r="T10" i="1"/>
  <c r="O10" i="1"/>
  <c r="P10" i="1" s="1"/>
  <c r="L10" i="1"/>
  <c r="J10" i="1"/>
  <c r="F10" i="1"/>
  <c r="T9" i="1"/>
  <c r="O9" i="1"/>
  <c r="R9" i="1" s="1"/>
  <c r="L9" i="1"/>
  <c r="J9" i="1"/>
  <c r="F9" i="1"/>
  <c r="R8" i="1"/>
  <c r="L8" i="1"/>
  <c r="J8" i="1"/>
  <c r="F8" i="1"/>
  <c r="P27" i="1" l="1"/>
  <c r="R27" i="1"/>
  <c r="K43" i="1"/>
  <c r="R32" i="1"/>
  <c r="R23" i="1"/>
  <c r="R28" i="1"/>
  <c r="P19" i="1"/>
  <c r="R11" i="1"/>
  <c r="P31" i="1"/>
  <c r="R24" i="1"/>
  <c r="R20" i="1"/>
  <c r="P15" i="1"/>
  <c r="R12" i="1"/>
  <c r="H34" i="1"/>
  <c r="T34" i="1"/>
  <c r="P14" i="1"/>
  <c r="P18" i="1"/>
  <c r="P26" i="1"/>
  <c r="P30" i="1"/>
  <c r="L34" i="1"/>
  <c r="R10" i="1"/>
  <c r="P17" i="1"/>
  <c r="P21" i="1"/>
  <c r="R22" i="1"/>
  <c r="P25" i="1"/>
  <c r="P29" i="1"/>
  <c r="P33" i="1"/>
  <c r="L42" i="1"/>
  <c r="O34" i="1"/>
  <c r="P34" i="1" s="1"/>
  <c r="P9" i="1"/>
  <c r="P13" i="1"/>
  <c r="P8" i="1"/>
  <c r="F44" i="1"/>
  <c r="F34" i="1"/>
  <c r="J34" i="1"/>
  <c r="F43" i="1"/>
  <c r="K40" i="1"/>
  <c r="H42" i="1" s="1"/>
  <c r="F45" i="1" l="1"/>
  <c r="F46" i="1" s="1"/>
  <c r="H44" i="1"/>
  <c r="R34" i="1"/>
  <c r="O41" i="1"/>
  <c r="O42" i="1"/>
</calcChain>
</file>

<file path=xl/comments1.xml><?xml version="1.0" encoding="utf-8"?>
<comments xmlns="http://schemas.openxmlformats.org/spreadsheetml/2006/main">
  <authors>
    <author>LIC. GLORIA B. DELGADILLO ROSALES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</rPr>
          <t>ACTUALIZADO CON LA FECHA DEL 25 DE MAYO DE 2009.</t>
        </r>
      </text>
    </comment>
  </commentList>
</comments>
</file>

<file path=xl/sharedStrings.xml><?xml version="1.0" encoding="utf-8"?>
<sst xmlns="http://schemas.openxmlformats.org/spreadsheetml/2006/main" count="57" uniqueCount="57">
  <si>
    <t>Plantel</t>
  </si>
  <si>
    <t>Matricula</t>
  </si>
  <si>
    <t>Aprobados</t>
  </si>
  <si>
    <t xml:space="preserve"> % Aprobados</t>
  </si>
  <si>
    <t>Alumnos que Adeudan hasta 2 asig. y se Reinscriben al siguiente Semestre</t>
  </si>
  <si>
    <t>%Alumnos que Adeudan hasta 2 asig. y se Reinscriben al siguiente Semestre</t>
  </si>
  <si>
    <t>Alumnos que Adeudan mas de 2 asig.  y tienen derecho a Reinscribirse a regularización aunque no en el semestre inmediato superior</t>
  </si>
  <si>
    <t>%Alumnos que Adeudan mas de 2 asig.  y tienen derecho a Reinscribirse a regularización aunque no en el semestre inmediato superior</t>
  </si>
  <si>
    <t xml:space="preserve"> Alumnos que dejan de asistir y no llenan solicitud</t>
  </si>
  <si>
    <t>Total  Bajas</t>
  </si>
  <si>
    <t>%  Bajas</t>
  </si>
  <si>
    <t>Total Alumnos</t>
  </si>
  <si>
    <t>TOTAL ALUMNOS</t>
  </si>
  <si>
    <t>TOTAL APROB</t>
  </si>
  <si>
    <t>TOTAL REPROB</t>
  </si>
  <si>
    <t>SE REINSCRIB HASTA 2</t>
  </si>
  <si>
    <t>SE REINSCRIB + DE 2</t>
  </si>
  <si>
    <t>BAJAS DEF VOL</t>
  </si>
  <si>
    <t>BAJAS TEMP VOLUNTARIAS</t>
  </si>
  <si>
    <t>suma %</t>
  </si>
  <si>
    <t>% DE REPROBACIÓN</t>
  </si>
  <si>
    <t>% DE APROBACIÓN</t>
  </si>
  <si>
    <t>% DE DESERCIÓN</t>
  </si>
  <si>
    <t xml:space="preserve">Reprobados en Curso Intersemestral </t>
  </si>
  <si>
    <t xml:space="preserve">% Reprobados en Curso Intersemestral </t>
  </si>
  <si>
    <t xml:space="preserve"> TESISTAN</t>
  </si>
  <si>
    <t>LA DURAZNERA  (TLAQUEPAQUE)</t>
  </si>
  <si>
    <t xml:space="preserve"> TEPATITLAN</t>
  </si>
  <si>
    <t xml:space="preserve"> COCULA</t>
  </si>
  <si>
    <t xml:space="preserve"> EL SALTO (EL VERDE)</t>
  </si>
  <si>
    <t xml:space="preserve"> TOTATICHE</t>
  </si>
  <si>
    <t xml:space="preserve"> IXTLAHUACÁN DEL RÍO</t>
  </si>
  <si>
    <t xml:space="preserve"> VALLE DE JUAREZ</t>
  </si>
  <si>
    <t xml:space="preserve"> ENCARNACIÓN DE DÍAZ</t>
  </si>
  <si>
    <t xml:space="preserve"> ATOTONILCO</t>
  </si>
  <si>
    <t xml:space="preserve"> EL GRULLO</t>
  </si>
  <si>
    <t xml:space="preserve"> CIHUATLÁN</t>
  </si>
  <si>
    <t xml:space="preserve"> ZAPOTILTIC</t>
  </si>
  <si>
    <t xml:space="preserve"> TLAJOMULCO DE ZUÑIGA</t>
  </si>
  <si>
    <t>EL ARENAL</t>
  </si>
  <si>
    <t xml:space="preserve"> SANTA ANITA</t>
  </si>
  <si>
    <t xml:space="preserve"> NEXTIPAC</t>
  </si>
  <si>
    <t xml:space="preserve"> TECALITLÁN</t>
  </si>
  <si>
    <t xml:space="preserve"> SAN IGNACIO CERRO GORDO</t>
  </si>
  <si>
    <t xml:space="preserve"> TLAJOMULCO - SANTA FE</t>
  </si>
  <si>
    <t xml:space="preserve"> PUERTO VALLARTA - IXTAPA</t>
  </si>
  <si>
    <t xml:space="preserve"> ZAPOPAN - SANTA MARGARITA</t>
  </si>
  <si>
    <t xml:space="preserve"> TONALÁ - EL PANORÁMICO</t>
  </si>
  <si>
    <t xml:space="preserve"> GUADALAJARA PARQUE SOLIDARIDAD</t>
  </si>
  <si>
    <r>
      <t>NOTA:</t>
    </r>
    <r>
      <rPr>
        <sz val="22"/>
        <rFont val="Cambria"/>
        <family val="1"/>
        <scheme val="major"/>
      </rPr>
      <t xml:space="preserve"> La Media Nacional que nos comunica la Coordinación Nacional de CECyTEs en el Ciclo Escolar 2009-2010 es de 19.56%. </t>
    </r>
  </si>
  <si>
    <t>Bajas Definitivas Voluntarias</t>
  </si>
  <si>
    <t>Total Alumnos Reprobados</t>
  </si>
  <si>
    <t>REPROBACIÓN FEBRERO - JULIO 2015</t>
  </si>
  <si>
    <t>TOTALES</t>
  </si>
  <si>
    <t xml:space="preserve"> TLAJOMULCO SANTA FE - CHULAVISTA</t>
  </si>
  <si>
    <t xml:space="preserve"> PUERTO VALLARTA PITILLAL (LAS JUNTAS)</t>
  </si>
  <si>
    <t xml:space="preserve">                                                                                                                                                                                    ESTE ES EL PORCENTAJE DE REPROBACIÓN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</si>
</sst>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36"/>
      <color rgb="FFFF0000"/>
      <name val="Arial"/>
      <family val="2"/>
    </font>
    <font>
      <b/>
      <sz val="8"/>
      <color indexed="81"/>
      <name val="Tahoma"/>
      <family val="2"/>
    </font>
    <font>
      <b/>
      <sz val="28"/>
      <name val="Cambria"/>
      <family val="1"/>
      <scheme val="major"/>
    </font>
    <font>
      <b/>
      <sz val="24"/>
      <color rgb="FF0000FF"/>
      <name val="Cambria"/>
      <family val="1"/>
      <scheme val="major"/>
    </font>
    <font>
      <b/>
      <sz val="24"/>
      <color rgb="FFFF0000"/>
      <name val="Cambria"/>
      <family val="1"/>
      <scheme val="major"/>
    </font>
    <font>
      <b/>
      <sz val="24"/>
      <name val="Cambria"/>
      <family val="1"/>
      <scheme val="major"/>
    </font>
    <font>
      <b/>
      <sz val="28"/>
      <color rgb="FFFF0000"/>
      <name val="Cambria"/>
      <family val="1"/>
      <scheme val="major"/>
    </font>
    <font>
      <b/>
      <sz val="28"/>
      <color rgb="FF0000FF"/>
      <name val="Cambria"/>
      <family val="1"/>
      <scheme val="major"/>
    </font>
    <font>
      <b/>
      <sz val="18"/>
      <name val="Cambria"/>
      <family val="1"/>
      <scheme val="major"/>
    </font>
    <font>
      <b/>
      <sz val="20"/>
      <name val="Cambria"/>
      <family val="1"/>
      <scheme val="major"/>
    </font>
    <font>
      <b/>
      <sz val="22"/>
      <name val="Cambria"/>
      <family val="1"/>
      <scheme val="major"/>
    </font>
    <font>
      <sz val="22"/>
      <name val="Cambria"/>
      <family val="1"/>
      <scheme val="major"/>
    </font>
    <font>
      <b/>
      <sz val="16"/>
      <color rgb="FFFF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0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10" fontId="10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10" fontId="15" fillId="4" borderId="1" xfId="0" applyNumberFormat="1" applyFont="1" applyFill="1" applyBorder="1" applyAlignment="1">
      <alignment horizontal="center" vertical="center"/>
    </xf>
    <xf numFmtId="10" fontId="16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10" fontId="19" fillId="2" borderId="1" xfId="0" applyNumberFormat="1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1" fillId="3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38550" y="0"/>
          <a:ext cx="0" cy="0"/>
        </a:xfrm>
        <a:prstGeom prst="rect">
          <a:avLst/>
        </a:prstGeom>
        <a:solidFill>
          <a:srgbClr val="003366"/>
        </a:solidFill>
        <a:ln w="349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s-MX" sz="1600" b="1" i="0" strike="noStrike">
              <a:solidFill>
                <a:srgbClr val="FFFFFF"/>
              </a:solidFill>
              <a:latin typeface="Arial Narrow"/>
            </a:rPr>
            <a:t>                                                                                                                                                                              </a:t>
          </a:r>
          <a:r>
            <a:rPr lang="es-MX" sz="2600" b="1" i="0" strike="noStrike">
              <a:solidFill>
                <a:srgbClr val="FFFFFF"/>
              </a:solidFill>
              <a:latin typeface="Arial Narrow"/>
            </a:rPr>
            <a:t> Colegio de Estudios Científicos y Tecnológicos</a:t>
          </a:r>
          <a:endParaRPr lang="es-MX" sz="1700" b="1" i="0" strike="noStrike">
            <a:solidFill>
              <a:srgbClr val="FFFFFF"/>
            </a:solidFill>
            <a:latin typeface="Arial Narrow"/>
          </a:endParaRPr>
        </a:p>
        <a:p>
          <a:pPr algn="l" rtl="0">
            <a:defRPr sz="1000"/>
          </a:pPr>
          <a:r>
            <a:rPr lang="es-MX" sz="1700" b="1" i="0" strike="noStrike">
              <a:solidFill>
                <a:srgbClr val="FFFFFF"/>
              </a:solidFill>
              <a:latin typeface="Arial Narrow"/>
            </a:rPr>
            <a:t>                                                                                                                                                                                                                     </a:t>
          </a:r>
          <a:r>
            <a:rPr lang="es-MX" sz="2600" b="1" i="0" strike="noStrike">
              <a:solidFill>
                <a:srgbClr val="FFFFFF"/>
              </a:solidFill>
              <a:latin typeface="Arial Narrow"/>
            </a:rPr>
            <a:t>del Estado de Jalisco</a:t>
          </a:r>
        </a:p>
      </xdr:txBody>
    </xdr:sp>
    <xdr:clientData/>
  </xdr:twoCellAnchor>
  <xdr:twoCellAnchor>
    <xdr:from>
      <xdr:col>6</xdr:col>
      <xdr:colOff>1941801</xdr:colOff>
      <xdr:row>34</xdr:row>
      <xdr:rowOff>138546</xdr:rowOff>
    </xdr:from>
    <xdr:to>
      <xdr:col>7</xdr:col>
      <xdr:colOff>1015279</xdr:colOff>
      <xdr:row>35</xdr:row>
      <xdr:rowOff>491404</xdr:rowOff>
    </xdr:to>
    <xdr:sp macro="" textlink="">
      <xdr:nvSpPr>
        <xdr:cNvPr id="3" name="2 Flecha izquierda y arriba"/>
        <xdr:cNvSpPr/>
      </xdr:nvSpPr>
      <xdr:spPr>
        <a:xfrm>
          <a:off x="14549437" y="25942637"/>
          <a:ext cx="1619251" cy="647267"/>
        </a:xfrm>
        <a:prstGeom prst="leftUp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T53"/>
  <sheetViews>
    <sheetView showGridLines="0" tabSelected="1" view="pageBreakPreview" topLeftCell="C31" zoomScale="55" zoomScaleNormal="60" zoomScaleSheetLayoutView="55" workbookViewId="0">
      <selection activeCell="G59" sqref="G59"/>
    </sheetView>
  </sheetViews>
  <sheetFormatPr baseColWidth="10" defaultRowHeight="23.25" x14ac:dyDescent="0.35"/>
  <cols>
    <col min="1" max="1" width="2.140625" style="1" customWidth="1"/>
    <col min="2" max="2" width="6.85546875" style="43" customWidth="1"/>
    <col min="3" max="3" width="85.28515625" style="22" customWidth="1"/>
    <col min="4" max="4" width="33.140625" style="3" customWidth="1"/>
    <col min="5" max="5" width="29.5703125" style="3" customWidth="1"/>
    <col min="6" max="6" width="32.140625" style="3" customWidth="1"/>
    <col min="7" max="7" width="38.140625" style="3" customWidth="1"/>
    <col min="8" max="8" width="34.7109375" style="4" customWidth="1"/>
    <col min="9" max="9" width="33.85546875" style="4" customWidth="1"/>
    <col min="10" max="10" width="30.7109375" style="4" customWidth="1"/>
    <col min="11" max="11" width="34.85546875" style="4" customWidth="1"/>
    <col min="12" max="12" width="33.7109375" style="5" customWidth="1"/>
    <col min="13" max="13" width="28" style="6" customWidth="1"/>
    <col min="14" max="14" width="28" style="26" customWidth="1"/>
    <col min="15" max="15" width="22.7109375" style="6" customWidth="1"/>
    <col min="16" max="16" width="23.42578125" style="6" customWidth="1"/>
    <col min="17" max="17" width="7.5703125" style="6" customWidth="1"/>
    <col min="18" max="18" width="20.7109375" style="6" customWidth="1"/>
    <col min="19" max="19" width="2.7109375" style="1" customWidth="1"/>
    <col min="20" max="20" width="20.7109375" style="6" customWidth="1"/>
    <col min="21" max="16384" width="11.42578125" style="1"/>
  </cols>
  <sheetData>
    <row r="4" spans="1:20" ht="39.75" customHeight="1" x14ac:dyDescent="0.6">
      <c r="C4" s="51" t="s">
        <v>52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2"/>
      <c r="R4" s="2"/>
      <c r="T4" s="1"/>
    </row>
    <row r="6" spans="1:20" hidden="1" x14ac:dyDescent="0.35"/>
    <row r="7" spans="1:20" s="4" customFormat="1" ht="223.5" customHeight="1" x14ac:dyDescent="0.2">
      <c r="B7" s="61" t="s">
        <v>0</v>
      </c>
      <c r="C7" s="61"/>
      <c r="D7" s="41" t="s">
        <v>1</v>
      </c>
      <c r="E7" s="41" t="s">
        <v>2</v>
      </c>
      <c r="F7" s="42" t="s">
        <v>3</v>
      </c>
      <c r="G7" s="42" t="s">
        <v>23</v>
      </c>
      <c r="H7" s="42" t="s">
        <v>24</v>
      </c>
      <c r="I7" s="40" t="s">
        <v>4</v>
      </c>
      <c r="J7" s="40" t="s">
        <v>5</v>
      </c>
      <c r="K7" s="40" t="s">
        <v>6</v>
      </c>
      <c r="L7" s="40" t="s">
        <v>7</v>
      </c>
      <c r="M7" s="40" t="s">
        <v>50</v>
      </c>
      <c r="N7" s="40" t="s">
        <v>8</v>
      </c>
      <c r="O7" s="40" t="s">
        <v>9</v>
      </c>
      <c r="P7" s="40" t="s">
        <v>10</v>
      </c>
      <c r="Q7" s="7"/>
      <c r="R7" s="8" t="s">
        <v>11</v>
      </c>
      <c r="T7" s="8" t="s">
        <v>51</v>
      </c>
    </row>
    <row r="8" spans="1:20" ht="60" customHeight="1" x14ac:dyDescent="0.4">
      <c r="B8" s="45">
        <v>1</v>
      </c>
      <c r="C8" s="44" t="s">
        <v>25</v>
      </c>
      <c r="D8" s="27">
        <v>1342</v>
      </c>
      <c r="E8" s="27">
        <v>949</v>
      </c>
      <c r="F8" s="28">
        <f>E8/D8</f>
        <v>0.70715350223546947</v>
      </c>
      <c r="G8" s="29">
        <v>309</v>
      </c>
      <c r="H8" s="30">
        <f>G8/D8</f>
        <v>0.23025335320417287</v>
      </c>
      <c r="I8" s="27">
        <v>90</v>
      </c>
      <c r="J8" s="28">
        <f t="shared" ref="J8:J34" si="0">I8/D8</f>
        <v>6.7064083457526083E-2</v>
      </c>
      <c r="K8" s="27">
        <v>219</v>
      </c>
      <c r="L8" s="28">
        <f t="shared" ref="L8:L34" si="1">K8/D8</f>
        <v>0.1631892697466468</v>
      </c>
      <c r="M8" s="27">
        <v>16</v>
      </c>
      <c r="N8" s="27">
        <v>68</v>
      </c>
      <c r="O8" s="27">
        <f t="shared" ref="O8:O33" si="2">SUM(M8:N8)</f>
        <v>84</v>
      </c>
      <c r="P8" s="28">
        <f t="shared" ref="P8:P34" si="3">O8/D8</f>
        <v>6.259314456035768E-2</v>
      </c>
      <c r="Q8" s="9"/>
      <c r="R8" s="10">
        <f t="shared" ref="R8:R33" si="4">SUM(E8,I8,K8,O8)</f>
        <v>1342</v>
      </c>
      <c r="T8" s="10">
        <f>SUM(I8,K8)</f>
        <v>309</v>
      </c>
    </row>
    <row r="9" spans="1:20" ht="60" customHeight="1" x14ac:dyDescent="0.4">
      <c r="B9" s="45">
        <v>2</v>
      </c>
      <c r="C9" s="44" t="s">
        <v>26</v>
      </c>
      <c r="D9" s="27">
        <v>1636</v>
      </c>
      <c r="E9" s="27">
        <v>1191</v>
      </c>
      <c r="F9" s="28">
        <f t="shared" ref="F9:F33" si="5">E9/D9</f>
        <v>0.72799511002444983</v>
      </c>
      <c r="G9" s="29">
        <v>383</v>
      </c>
      <c r="H9" s="30">
        <f t="shared" ref="H9:H33" si="6">G9/D9</f>
        <v>0.2341075794621027</v>
      </c>
      <c r="I9" s="27">
        <v>255</v>
      </c>
      <c r="J9" s="28">
        <f t="shared" si="0"/>
        <v>0.15586797066014671</v>
      </c>
      <c r="K9" s="27">
        <v>128</v>
      </c>
      <c r="L9" s="28">
        <f t="shared" si="1"/>
        <v>7.823960880195599E-2</v>
      </c>
      <c r="M9" s="27">
        <v>0</v>
      </c>
      <c r="N9" s="27">
        <v>62</v>
      </c>
      <c r="O9" s="27">
        <f t="shared" si="2"/>
        <v>62</v>
      </c>
      <c r="P9" s="28">
        <f t="shared" si="3"/>
        <v>3.7897310513447434E-2</v>
      </c>
      <c r="Q9" s="9"/>
      <c r="R9" s="10">
        <f t="shared" si="4"/>
        <v>1636</v>
      </c>
      <c r="T9" s="10">
        <f t="shared" ref="T9:T33" si="7">SUM(I9,K9)</f>
        <v>383</v>
      </c>
    </row>
    <row r="10" spans="1:20" ht="60" customHeight="1" x14ac:dyDescent="0.4">
      <c r="B10" s="45">
        <v>3</v>
      </c>
      <c r="C10" s="44" t="s">
        <v>27</v>
      </c>
      <c r="D10" s="27">
        <v>1142</v>
      </c>
      <c r="E10" s="27">
        <v>1014</v>
      </c>
      <c r="F10" s="28">
        <f t="shared" si="5"/>
        <v>0.88791593695271454</v>
      </c>
      <c r="G10" s="29">
        <v>91</v>
      </c>
      <c r="H10" s="30">
        <f t="shared" si="6"/>
        <v>7.9684763572679507E-2</v>
      </c>
      <c r="I10" s="27">
        <v>80</v>
      </c>
      <c r="J10" s="28">
        <f t="shared" si="0"/>
        <v>7.0052539404553416E-2</v>
      </c>
      <c r="K10" s="27">
        <v>11</v>
      </c>
      <c r="L10" s="28">
        <f t="shared" si="1"/>
        <v>9.6322241681260946E-3</v>
      </c>
      <c r="M10" s="27">
        <v>15</v>
      </c>
      <c r="N10" s="27">
        <v>22</v>
      </c>
      <c r="O10" s="27">
        <f t="shared" si="2"/>
        <v>37</v>
      </c>
      <c r="P10" s="28">
        <f t="shared" si="3"/>
        <v>3.2399299474605951E-2</v>
      </c>
      <c r="Q10" s="9"/>
      <c r="R10" s="10">
        <f t="shared" si="4"/>
        <v>1142</v>
      </c>
      <c r="T10" s="10">
        <f t="shared" si="7"/>
        <v>91</v>
      </c>
    </row>
    <row r="11" spans="1:20" ht="60" customHeight="1" x14ac:dyDescent="0.4">
      <c r="B11" s="45">
        <v>4</v>
      </c>
      <c r="C11" s="44" t="s">
        <v>28</v>
      </c>
      <c r="D11" s="27">
        <v>1051</v>
      </c>
      <c r="E11" s="31">
        <v>974</v>
      </c>
      <c r="F11" s="32">
        <f t="shared" si="5"/>
        <v>0.92673644148430068</v>
      </c>
      <c r="G11" s="29">
        <v>75</v>
      </c>
      <c r="H11" s="33">
        <f t="shared" si="6"/>
        <v>7.1360608943862994E-2</v>
      </c>
      <c r="I11" s="31">
        <v>43</v>
      </c>
      <c r="J11" s="32">
        <f t="shared" si="0"/>
        <v>4.0913415794481447E-2</v>
      </c>
      <c r="K11" s="31">
        <v>32</v>
      </c>
      <c r="L11" s="32">
        <f t="shared" si="1"/>
        <v>3.0447193149381543E-2</v>
      </c>
      <c r="M11" s="31">
        <v>0</v>
      </c>
      <c r="N11" s="31">
        <v>2</v>
      </c>
      <c r="O11" s="31">
        <f t="shared" si="2"/>
        <v>2</v>
      </c>
      <c r="P11" s="32">
        <f t="shared" si="3"/>
        <v>1.9029495718363464E-3</v>
      </c>
      <c r="Q11" s="9"/>
      <c r="R11" s="10">
        <f t="shared" si="4"/>
        <v>1051</v>
      </c>
      <c r="T11" s="10">
        <f t="shared" si="7"/>
        <v>75</v>
      </c>
    </row>
    <row r="12" spans="1:20" ht="60" customHeight="1" x14ac:dyDescent="0.4">
      <c r="B12" s="45">
        <v>5</v>
      </c>
      <c r="C12" s="44" t="s">
        <v>29</v>
      </c>
      <c r="D12" s="27">
        <v>1286</v>
      </c>
      <c r="E12" s="27">
        <v>1022</v>
      </c>
      <c r="F12" s="28">
        <f t="shared" si="5"/>
        <v>0.79471228615863143</v>
      </c>
      <c r="G12" s="29">
        <v>221</v>
      </c>
      <c r="H12" s="30">
        <f t="shared" si="6"/>
        <v>0.17185069984447901</v>
      </c>
      <c r="I12" s="27">
        <v>163</v>
      </c>
      <c r="J12" s="28">
        <f t="shared" si="0"/>
        <v>0.12674961119751166</v>
      </c>
      <c r="K12" s="27">
        <v>58</v>
      </c>
      <c r="L12" s="28">
        <f t="shared" si="1"/>
        <v>4.5101088646967338E-2</v>
      </c>
      <c r="M12" s="27">
        <v>14</v>
      </c>
      <c r="N12" s="27">
        <v>29</v>
      </c>
      <c r="O12" s="27">
        <f t="shared" si="2"/>
        <v>43</v>
      </c>
      <c r="P12" s="28">
        <f t="shared" si="3"/>
        <v>3.3437013996889579E-2</v>
      </c>
      <c r="Q12" s="9"/>
      <c r="R12" s="10">
        <f t="shared" si="4"/>
        <v>1286</v>
      </c>
      <c r="T12" s="10">
        <f t="shared" si="7"/>
        <v>221</v>
      </c>
    </row>
    <row r="13" spans="1:20" ht="60" customHeight="1" x14ac:dyDescent="0.4">
      <c r="B13" s="45">
        <v>6</v>
      </c>
      <c r="C13" s="44" t="s">
        <v>30</v>
      </c>
      <c r="D13" s="27">
        <v>292</v>
      </c>
      <c r="E13" s="27">
        <v>246</v>
      </c>
      <c r="F13" s="28">
        <f t="shared" si="5"/>
        <v>0.84246575342465757</v>
      </c>
      <c r="G13" s="29">
        <v>23</v>
      </c>
      <c r="H13" s="30">
        <f t="shared" si="6"/>
        <v>7.8767123287671229E-2</v>
      </c>
      <c r="I13" s="27">
        <v>21</v>
      </c>
      <c r="J13" s="28">
        <f t="shared" si="0"/>
        <v>7.1917808219178078E-2</v>
      </c>
      <c r="K13" s="27">
        <v>2</v>
      </c>
      <c r="L13" s="28">
        <f t="shared" si="1"/>
        <v>6.8493150684931503E-3</v>
      </c>
      <c r="M13" s="27">
        <v>0</v>
      </c>
      <c r="N13" s="27">
        <v>23</v>
      </c>
      <c r="O13" s="27">
        <f t="shared" si="2"/>
        <v>23</v>
      </c>
      <c r="P13" s="28">
        <f t="shared" si="3"/>
        <v>7.8767123287671229E-2</v>
      </c>
      <c r="Q13" s="9"/>
      <c r="R13" s="10">
        <f t="shared" si="4"/>
        <v>292</v>
      </c>
      <c r="T13" s="10">
        <f t="shared" si="7"/>
        <v>23</v>
      </c>
    </row>
    <row r="14" spans="1:20" ht="60" customHeight="1" x14ac:dyDescent="0.4">
      <c r="B14" s="45">
        <v>7</v>
      </c>
      <c r="C14" s="44" t="s">
        <v>55</v>
      </c>
      <c r="D14" s="27">
        <v>1758</v>
      </c>
      <c r="E14" s="27">
        <v>1461</v>
      </c>
      <c r="F14" s="28">
        <f t="shared" si="5"/>
        <v>0.83105802047781574</v>
      </c>
      <c r="G14" s="29">
        <v>257</v>
      </c>
      <c r="H14" s="30">
        <f t="shared" si="6"/>
        <v>0.14618885096700796</v>
      </c>
      <c r="I14" s="27">
        <v>203</v>
      </c>
      <c r="J14" s="28">
        <f t="shared" si="0"/>
        <v>0.11547212741751992</v>
      </c>
      <c r="K14" s="27">
        <v>54</v>
      </c>
      <c r="L14" s="28">
        <f t="shared" si="1"/>
        <v>3.0716723549488054E-2</v>
      </c>
      <c r="M14" s="27">
        <v>19</v>
      </c>
      <c r="N14" s="27">
        <v>21</v>
      </c>
      <c r="O14" s="27">
        <f t="shared" si="2"/>
        <v>40</v>
      </c>
      <c r="P14" s="28">
        <f t="shared" si="3"/>
        <v>2.2753128555176336E-2</v>
      </c>
      <c r="Q14" s="9"/>
      <c r="R14" s="10">
        <f t="shared" si="4"/>
        <v>1758</v>
      </c>
      <c r="T14" s="10">
        <f t="shared" si="7"/>
        <v>257</v>
      </c>
    </row>
    <row r="15" spans="1:20" ht="60" customHeight="1" x14ac:dyDescent="0.4">
      <c r="A15" s="1">
        <v>0</v>
      </c>
      <c r="B15" s="45">
        <v>8</v>
      </c>
      <c r="C15" s="44" t="s">
        <v>31</v>
      </c>
      <c r="D15" s="27">
        <v>607</v>
      </c>
      <c r="E15" s="27">
        <v>568</v>
      </c>
      <c r="F15" s="28">
        <f t="shared" si="5"/>
        <v>0.93574958813838549</v>
      </c>
      <c r="G15" s="29">
        <v>31</v>
      </c>
      <c r="H15" s="30">
        <f t="shared" si="6"/>
        <v>5.1070840197693576E-2</v>
      </c>
      <c r="I15" s="27">
        <v>24</v>
      </c>
      <c r="J15" s="28">
        <f t="shared" si="0"/>
        <v>3.9538714991762765E-2</v>
      </c>
      <c r="K15" s="27">
        <v>7</v>
      </c>
      <c r="L15" s="28">
        <f t="shared" si="1"/>
        <v>1.1532125205930808E-2</v>
      </c>
      <c r="M15" s="27">
        <v>1</v>
      </c>
      <c r="N15" s="27">
        <v>7</v>
      </c>
      <c r="O15" s="27">
        <f t="shared" si="2"/>
        <v>8</v>
      </c>
      <c r="P15" s="28">
        <f t="shared" si="3"/>
        <v>1.3179571663920923E-2</v>
      </c>
      <c r="Q15" s="9"/>
      <c r="R15" s="10">
        <f t="shared" si="4"/>
        <v>607</v>
      </c>
      <c r="T15" s="10">
        <f t="shared" si="7"/>
        <v>31</v>
      </c>
    </row>
    <row r="16" spans="1:20" ht="60" customHeight="1" x14ac:dyDescent="0.4">
      <c r="B16" s="45">
        <v>9</v>
      </c>
      <c r="C16" s="44" t="s">
        <v>32</v>
      </c>
      <c r="D16" s="31">
        <v>219</v>
      </c>
      <c r="E16" s="31">
        <v>190</v>
      </c>
      <c r="F16" s="32">
        <f t="shared" si="5"/>
        <v>0.86757990867579904</v>
      </c>
      <c r="G16" s="29">
        <v>27</v>
      </c>
      <c r="H16" s="33">
        <f t="shared" si="6"/>
        <v>0.12328767123287671</v>
      </c>
      <c r="I16" s="31">
        <v>16</v>
      </c>
      <c r="J16" s="32">
        <f t="shared" si="0"/>
        <v>7.3059360730593603E-2</v>
      </c>
      <c r="K16" s="31">
        <v>11</v>
      </c>
      <c r="L16" s="32">
        <f t="shared" si="1"/>
        <v>5.0228310502283102E-2</v>
      </c>
      <c r="M16" s="31">
        <v>1</v>
      </c>
      <c r="N16" s="31">
        <v>1</v>
      </c>
      <c r="O16" s="31">
        <f t="shared" si="2"/>
        <v>2</v>
      </c>
      <c r="P16" s="32">
        <f t="shared" si="3"/>
        <v>9.1324200913242004E-3</v>
      </c>
      <c r="Q16" s="9"/>
      <c r="R16" s="10">
        <f t="shared" si="4"/>
        <v>219</v>
      </c>
      <c r="T16" s="10">
        <f t="shared" si="7"/>
        <v>27</v>
      </c>
    </row>
    <row r="17" spans="1:20" ht="60" customHeight="1" x14ac:dyDescent="0.4">
      <c r="B17" s="45">
        <v>10</v>
      </c>
      <c r="C17" s="44" t="s">
        <v>33</v>
      </c>
      <c r="D17" s="27">
        <v>1212</v>
      </c>
      <c r="E17" s="27">
        <v>1090</v>
      </c>
      <c r="F17" s="28">
        <f t="shared" si="5"/>
        <v>0.89933993399339929</v>
      </c>
      <c r="G17" s="29">
        <v>92</v>
      </c>
      <c r="H17" s="30">
        <f t="shared" si="6"/>
        <v>7.590759075907591E-2</v>
      </c>
      <c r="I17" s="27">
        <v>90</v>
      </c>
      <c r="J17" s="28">
        <f t="shared" si="0"/>
        <v>7.4257425742574254E-2</v>
      </c>
      <c r="K17" s="27">
        <v>2</v>
      </c>
      <c r="L17" s="28">
        <f t="shared" si="1"/>
        <v>1.6501650165016502E-3</v>
      </c>
      <c r="M17" s="27">
        <v>10</v>
      </c>
      <c r="N17" s="27">
        <v>20</v>
      </c>
      <c r="O17" s="27">
        <f t="shared" si="2"/>
        <v>30</v>
      </c>
      <c r="P17" s="28">
        <f t="shared" si="3"/>
        <v>2.4752475247524754E-2</v>
      </c>
      <c r="Q17" s="9"/>
      <c r="R17" s="10">
        <f t="shared" si="4"/>
        <v>1212</v>
      </c>
      <c r="T17" s="10">
        <f t="shared" si="7"/>
        <v>92</v>
      </c>
    </row>
    <row r="18" spans="1:20" ht="60" customHeight="1" x14ac:dyDescent="0.4">
      <c r="B18" s="45">
        <v>11</v>
      </c>
      <c r="C18" s="44" t="s">
        <v>34</v>
      </c>
      <c r="D18" s="27">
        <v>496</v>
      </c>
      <c r="E18" s="27">
        <v>391</v>
      </c>
      <c r="F18" s="28">
        <f t="shared" si="5"/>
        <v>0.78830645161290325</v>
      </c>
      <c r="G18" s="29">
        <v>95</v>
      </c>
      <c r="H18" s="30">
        <f t="shared" si="6"/>
        <v>0.19153225806451613</v>
      </c>
      <c r="I18" s="27">
        <v>48</v>
      </c>
      <c r="J18" s="28">
        <f t="shared" si="0"/>
        <v>9.6774193548387094E-2</v>
      </c>
      <c r="K18" s="27">
        <v>47</v>
      </c>
      <c r="L18" s="28">
        <f t="shared" si="1"/>
        <v>9.4758064516129031E-2</v>
      </c>
      <c r="M18" s="27">
        <v>4</v>
      </c>
      <c r="N18" s="27">
        <v>6</v>
      </c>
      <c r="O18" s="27">
        <f t="shared" si="2"/>
        <v>10</v>
      </c>
      <c r="P18" s="28">
        <f t="shared" si="3"/>
        <v>2.0161290322580645E-2</v>
      </c>
      <c r="Q18" s="9"/>
      <c r="R18" s="10">
        <f t="shared" si="4"/>
        <v>496</v>
      </c>
      <c r="T18" s="10">
        <f t="shared" si="7"/>
        <v>95</v>
      </c>
    </row>
    <row r="19" spans="1:20" ht="60" customHeight="1" x14ac:dyDescent="0.4">
      <c r="B19" s="45">
        <v>12</v>
      </c>
      <c r="C19" s="44" t="s">
        <v>35</v>
      </c>
      <c r="D19" s="31">
        <v>402</v>
      </c>
      <c r="E19" s="31">
        <v>359</v>
      </c>
      <c r="F19" s="32">
        <f t="shared" si="5"/>
        <v>0.89303482587064675</v>
      </c>
      <c r="G19" s="34">
        <v>32</v>
      </c>
      <c r="H19" s="33">
        <f t="shared" si="6"/>
        <v>7.9601990049751242E-2</v>
      </c>
      <c r="I19" s="31">
        <v>21</v>
      </c>
      <c r="J19" s="32">
        <f t="shared" si="0"/>
        <v>5.2238805970149252E-2</v>
      </c>
      <c r="K19" s="31">
        <v>11</v>
      </c>
      <c r="L19" s="32">
        <f t="shared" si="1"/>
        <v>2.736318407960199E-2</v>
      </c>
      <c r="M19" s="31">
        <v>2</v>
      </c>
      <c r="N19" s="31">
        <v>9</v>
      </c>
      <c r="O19" s="31">
        <f t="shared" si="2"/>
        <v>11</v>
      </c>
      <c r="P19" s="32">
        <f t="shared" si="3"/>
        <v>2.736318407960199E-2</v>
      </c>
      <c r="Q19" s="9"/>
      <c r="R19" s="10">
        <f t="shared" si="4"/>
        <v>402</v>
      </c>
      <c r="T19" s="10">
        <f t="shared" si="7"/>
        <v>32</v>
      </c>
    </row>
    <row r="20" spans="1:20" ht="60" customHeight="1" x14ac:dyDescent="0.4">
      <c r="B20" s="45">
        <v>13</v>
      </c>
      <c r="C20" s="44" t="s">
        <v>36</v>
      </c>
      <c r="D20" s="27">
        <v>695</v>
      </c>
      <c r="E20" s="27">
        <v>567</v>
      </c>
      <c r="F20" s="28">
        <f t="shared" si="5"/>
        <v>0.81582733812949637</v>
      </c>
      <c r="G20" s="29">
        <v>103</v>
      </c>
      <c r="H20" s="30">
        <f t="shared" si="6"/>
        <v>0.14820143884892087</v>
      </c>
      <c r="I20" s="27">
        <v>48</v>
      </c>
      <c r="J20" s="28">
        <f t="shared" si="0"/>
        <v>6.9064748201438847E-2</v>
      </c>
      <c r="K20" s="27">
        <v>55</v>
      </c>
      <c r="L20" s="28">
        <f t="shared" si="1"/>
        <v>7.9136690647482008E-2</v>
      </c>
      <c r="M20" s="27">
        <v>4</v>
      </c>
      <c r="N20" s="27">
        <v>21</v>
      </c>
      <c r="O20" s="27">
        <f t="shared" si="2"/>
        <v>25</v>
      </c>
      <c r="P20" s="28">
        <f t="shared" si="3"/>
        <v>3.5971223021582732E-2</v>
      </c>
      <c r="Q20" s="9"/>
      <c r="R20" s="10">
        <f t="shared" si="4"/>
        <v>695</v>
      </c>
      <c r="T20" s="10">
        <f t="shared" si="7"/>
        <v>103</v>
      </c>
    </row>
    <row r="21" spans="1:20" ht="60" customHeight="1" x14ac:dyDescent="0.4">
      <c r="B21" s="45">
        <v>14</v>
      </c>
      <c r="C21" s="44" t="s">
        <v>37</v>
      </c>
      <c r="D21" s="27">
        <v>369</v>
      </c>
      <c r="E21" s="27">
        <v>298</v>
      </c>
      <c r="F21" s="28">
        <f t="shared" si="5"/>
        <v>0.80758807588075876</v>
      </c>
      <c r="G21" s="29">
        <v>70</v>
      </c>
      <c r="H21" s="30">
        <f t="shared" si="6"/>
        <v>0.18970189701897019</v>
      </c>
      <c r="I21" s="27">
        <v>21</v>
      </c>
      <c r="J21" s="28">
        <f t="shared" si="0"/>
        <v>5.6910569105691054E-2</v>
      </c>
      <c r="K21" s="27">
        <v>49</v>
      </c>
      <c r="L21" s="28">
        <f t="shared" si="1"/>
        <v>0.13279132791327913</v>
      </c>
      <c r="M21" s="27">
        <v>1</v>
      </c>
      <c r="N21" s="27">
        <v>0</v>
      </c>
      <c r="O21" s="27">
        <f t="shared" si="2"/>
        <v>1</v>
      </c>
      <c r="P21" s="28">
        <f t="shared" si="3"/>
        <v>2.7100271002710027E-3</v>
      </c>
      <c r="Q21" s="9"/>
      <c r="R21" s="10">
        <f t="shared" si="4"/>
        <v>369</v>
      </c>
      <c r="T21" s="10">
        <f t="shared" si="7"/>
        <v>70</v>
      </c>
    </row>
    <row r="22" spans="1:20" ht="60" customHeight="1" x14ac:dyDescent="0.4">
      <c r="B22" s="45">
        <v>15</v>
      </c>
      <c r="C22" s="44" t="s">
        <v>48</v>
      </c>
      <c r="D22" s="27">
        <v>1479</v>
      </c>
      <c r="E22" s="27">
        <v>1180</v>
      </c>
      <c r="F22" s="28">
        <f t="shared" si="5"/>
        <v>0.79783637592968226</v>
      </c>
      <c r="G22" s="29">
        <v>261</v>
      </c>
      <c r="H22" s="30">
        <f t="shared" si="6"/>
        <v>0.17647058823529413</v>
      </c>
      <c r="I22" s="27">
        <v>141</v>
      </c>
      <c r="J22" s="28">
        <f t="shared" si="0"/>
        <v>9.5334685598377281E-2</v>
      </c>
      <c r="K22" s="27">
        <v>120</v>
      </c>
      <c r="L22" s="28">
        <f t="shared" si="1"/>
        <v>8.1135902636916835E-2</v>
      </c>
      <c r="M22" s="27">
        <v>1</v>
      </c>
      <c r="N22" s="27">
        <v>37</v>
      </c>
      <c r="O22" s="27">
        <f t="shared" si="2"/>
        <v>38</v>
      </c>
      <c r="P22" s="28">
        <f t="shared" si="3"/>
        <v>2.5693035835023664E-2</v>
      </c>
      <c r="Q22" s="9"/>
      <c r="R22" s="10">
        <f t="shared" si="4"/>
        <v>1479</v>
      </c>
      <c r="T22" s="10">
        <f>SUM(I22,K22)</f>
        <v>261</v>
      </c>
    </row>
    <row r="23" spans="1:20" ht="60" customHeight="1" x14ac:dyDescent="0.4">
      <c r="B23" s="45">
        <v>16</v>
      </c>
      <c r="C23" s="44" t="s">
        <v>38</v>
      </c>
      <c r="D23" s="27">
        <v>510</v>
      </c>
      <c r="E23" s="27">
        <v>396</v>
      </c>
      <c r="F23" s="28">
        <f t="shared" si="5"/>
        <v>0.77647058823529413</v>
      </c>
      <c r="G23" s="29">
        <v>94</v>
      </c>
      <c r="H23" s="30">
        <f t="shared" si="6"/>
        <v>0.18431372549019609</v>
      </c>
      <c r="I23" s="27">
        <v>63</v>
      </c>
      <c r="J23" s="28">
        <f t="shared" si="0"/>
        <v>0.12352941176470589</v>
      </c>
      <c r="K23" s="27">
        <v>31</v>
      </c>
      <c r="L23" s="28">
        <f t="shared" si="1"/>
        <v>6.0784313725490195E-2</v>
      </c>
      <c r="M23" s="27">
        <v>7</v>
      </c>
      <c r="N23" s="27">
        <v>13</v>
      </c>
      <c r="O23" s="27">
        <f t="shared" si="2"/>
        <v>20</v>
      </c>
      <c r="P23" s="28">
        <f t="shared" si="3"/>
        <v>3.9215686274509803E-2</v>
      </c>
      <c r="Q23" s="9"/>
      <c r="R23" s="10">
        <f t="shared" si="4"/>
        <v>510</v>
      </c>
      <c r="T23" s="10">
        <f t="shared" si="7"/>
        <v>94</v>
      </c>
    </row>
    <row r="24" spans="1:20" ht="60" customHeight="1" x14ac:dyDescent="0.4">
      <c r="B24" s="45">
        <v>17</v>
      </c>
      <c r="C24" s="44" t="s">
        <v>39</v>
      </c>
      <c r="D24" s="27">
        <v>480</v>
      </c>
      <c r="E24" s="27">
        <v>407</v>
      </c>
      <c r="F24" s="28">
        <f t="shared" si="5"/>
        <v>0.84791666666666665</v>
      </c>
      <c r="G24" s="29">
        <v>62</v>
      </c>
      <c r="H24" s="30">
        <f t="shared" si="6"/>
        <v>0.12916666666666668</v>
      </c>
      <c r="I24" s="27">
        <v>37</v>
      </c>
      <c r="J24" s="28">
        <f t="shared" si="0"/>
        <v>7.7083333333333337E-2</v>
      </c>
      <c r="K24" s="27">
        <v>25</v>
      </c>
      <c r="L24" s="28">
        <f t="shared" si="1"/>
        <v>5.2083333333333336E-2</v>
      </c>
      <c r="M24" s="27">
        <v>7</v>
      </c>
      <c r="N24" s="27">
        <v>4</v>
      </c>
      <c r="O24" s="27">
        <f t="shared" si="2"/>
        <v>11</v>
      </c>
      <c r="P24" s="28">
        <f t="shared" si="3"/>
        <v>2.2916666666666665E-2</v>
      </c>
      <c r="Q24" s="9"/>
      <c r="R24" s="10">
        <f t="shared" si="4"/>
        <v>480</v>
      </c>
      <c r="T24" s="10">
        <f t="shared" si="7"/>
        <v>62</v>
      </c>
    </row>
    <row r="25" spans="1:20" ht="60" customHeight="1" x14ac:dyDescent="0.4">
      <c r="B25" s="45">
        <v>18</v>
      </c>
      <c r="C25" s="44" t="s">
        <v>40</v>
      </c>
      <c r="D25" s="27">
        <v>501</v>
      </c>
      <c r="E25" s="27">
        <v>429</v>
      </c>
      <c r="F25" s="28">
        <f t="shared" si="5"/>
        <v>0.85628742514970058</v>
      </c>
      <c r="G25" s="29">
        <v>62</v>
      </c>
      <c r="H25" s="30">
        <f t="shared" si="6"/>
        <v>0.12375249500998003</v>
      </c>
      <c r="I25" s="27">
        <v>31</v>
      </c>
      <c r="J25" s="28">
        <f t="shared" si="0"/>
        <v>6.1876247504990017E-2</v>
      </c>
      <c r="K25" s="27">
        <v>31</v>
      </c>
      <c r="L25" s="28">
        <f t="shared" si="1"/>
        <v>6.1876247504990017E-2</v>
      </c>
      <c r="M25" s="27">
        <v>1</v>
      </c>
      <c r="N25" s="27">
        <v>9</v>
      </c>
      <c r="O25" s="27">
        <f t="shared" si="2"/>
        <v>10</v>
      </c>
      <c r="P25" s="28">
        <f t="shared" si="3"/>
        <v>1.9960079840319361E-2</v>
      </c>
      <c r="Q25" s="9"/>
      <c r="R25" s="10">
        <f t="shared" si="4"/>
        <v>501</v>
      </c>
      <c r="T25" s="10">
        <f t="shared" si="7"/>
        <v>62</v>
      </c>
    </row>
    <row r="26" spans="1:20" ht="60" customHeight="1" x14ac:dyDescent="0.4">
      <c r="B26" s="45">
        <v>19</v>
      </c>
      <c r="C26" s="44" t="s">
        <v>41</v>
      </c>
      <c r="D26" s="31">
        <v>313</v>
      </c>
      <c r="E26" s="31">
        <v>204</v>
      </c>
      <c r="F26" s="32">
        <f t="shared" si="5"/>
        <v>0.65175718849840258</v>
      </c>
      <c r="G26" s="34">
        <v>98</v>
      </c>
      <c r="H26" s="33">
        <f t="shared" si="6"/>
        <v>0.31309904153354634</v>
      </c>
      <c r="I26" s="31">
        <v>50</v>
      </c>
      <c r="J26" s="28">
        <f t="shared" si="0"/>
        <v>0.15974440894568689</v>
      </c>
      <c r="K26" s="31">
        <v>48</v>
      </c>
      <c r="L26" s="32">
        <f t="shared" si="1"/>
        <v>0.15335463258785942</v>
      </c>
      <c r="M26" s="31">
        <v>1</v>
      </c>
      <c r="N26" s="31">
        <v>10</v>
      </c>
      <c r="O26" s="31">
        <f t="shared" si="2"/>
        <v>11</v>
      </c>
      <c r="P26" s="32">
        <f t="shared" si="3"/>
        <v>3.5143769968051117E-2</v>
      </c>
      <c r="Q26" s="9"/>
      <c r="R26" s="10">
        <f t="shared" si="4"/>
        <v>313</v>
      </c>
      <c r="T26" s="10">
        <f t="shared" si="7"/>
        <v>98</v>
      </c>
    </row>
    <row r="27" spans="1:20" ht="60" customHeight="1" x14ac:dyDescent="0.4">
      <c r="A27" s="1">
        <v>0</v>
      </c>
      <c r="B27" s="45">
        <v>20</v>
      </c>
      <c r="C27" s="44" t="s">
        <v>42</v>
      </c>
      <c r="D27" s="27">
        <v>239</v>
      </c>
      <c r="E27" s="27">
        <v>219</v>
      </c>
      <c r="F27" s="28">
        <f t="shared" si="5"/>
        <v>0.91631799163179917</v>
      </c>
      <c r="G27" s="29">
        <v>17</v>
      </c>
      <c r="H27" s="30">
        <f t="shared" si="6"/>
        <v>7.1129707112970716E-2</v>
      </c>
      <c r="I27" s="27">
        <v>2</v>
      </c>
      <c r="J27" s="28">
        <f t="shared" si="0"/>
        <v>8.368200836820083E-3</v>
      </c>
      <c r="K27" s="27">
        <v>15</v>
      </c>
      <c r="L27" s="28">
        <f t="shared" si="1"/>
        <v>6.2761506276150625E-2</v>
      </c>
      <c r="M27" s="27">
        <v>0</v>
      </c>
      <c r="N27" s="27">
        <v>3</v>
      </c>
      <c r="O27" s="27">
        <f t="shared" si="2"/>
        <v>3</v>
      </c>
      <c r="P27" s="28">
        <f t="shared" si="3"/>
        <v>1.2552301255230125E-2</v>
      </c>
      <c r="Q27" s="9"/>
      <c r="R27" s="10">
        <f t="shared" si="4"/>
        <v>239</v>
      </c>
      <c r="T27" s="10">
        <f t="shared" si="7"/>
        <v>17</v>
      </c>
    </row>
    <row r="28" spans="1:20" ht="60" customHeight="1" x14ac:dyDescent="0.4">
      <c r="B28" s="45">
        <v>21</v>
      </c>
      <c r="C28" s="44" t="s">
        <v>54</v>
      </c>
      <c r="D28" s="31">
        <v>1152</v>
      </c>
      <c r="E28" s="31">
        <v>822</v>
      </c>
      <c r="F28" s="32">
        <f t="shared" si="5"/>
        <v>0.71354166666666663</v>
      </c>
      <c r="G28" s="34">
        <v>290</v>
      </c>
      <c r="H28" s="33">
        <f t="shared" si="6"/>
        <v>0.2517361111111111</v>
      </c>
      <c r="I28" s="31">
        <v>155</v>
      </c>
      <c r="J28" s="32">
        <f t="shared" si="0"/>
        <v>0.1345486111111111</v>
      </c>
      <c r="K28" s="31">
        <v>135</v>
      </c>
      <c r="L28" s="32">
        <f t="shared" si="1"/>
        <v>0.1171875</v>
      </c>
      <c r="M28" s="31">
        <v>1</v>
      </c>
      <c r="N28" s="31">
        <v>39</v>
      </c>
      <c r="O28" s="31">
        <f t="shared" si="2"/>
        <v>40</v>
      </c>
      <c r="P28" s="32">
        <f t="shared" si="3"/>
        <v>3.4722222222222224E-2</v>
      </c>
      <c r="Q28" s="9"/>
      <c r="R28" s="10">
        <f t="shared" si="4"/>
        <v>1152</v>
      </c>
      <c r="T28" s="10">
        <f t="shared" si="7"/>
        <v>290</v>
      </c>
    </row>
    <row r="29" spans="1:20" ht="60" customHeight="1" x14ac:dyDescent="0.4">
      <c r="B29" s="45">
        <v>22</v>
      </c>
      <c r="C29" s="44" t="s">
        <v>43</v>
      </c>
      <c r="D29" s="27">
        <v>397</v>
      </c>
      <c r="E29" s="27">
        <v>370</v>
      </c>
      <c r="F29" s="28">
        <f t="shared" si="5"/>
        <v>0.93198992443324935</v>
      </c>
      <c r="G29" s="29">
        <v>20</v>
      </c>
      <c r="H29" s="30">
        <f t="shared" si="6"/>
        <v>5.0377833753148617E-2</v>
      </c>
      <c r="I29" s="27">
        <v>17</v>
      </c>
      <c r="J29" s="28">
        <f t="shared" si="0"/>
        <v>4.2821158690176324E-2</v>
      </c>
      <c r="K29" s="27">
        <v>3</v>
      </c>
      <c r="L29" s="28">
        <f t="shared" si="1"/>
        <v>7.556675062972292E-3</v>
      </c>
      <c r="M29" s="27">
        <v>5</v>
      </c>
      <c r="N29" s="27">
        <v>2</v>
      </c>
      <c r="O29" s="27">
        <f t="shared" si="2"/>
        <v>7</v>
      </c>
      <c r="P29" s="28">
        <f t="shared" si="3"/>
        <v>1.7632241813602016E-2</v>
      </c>
      <c r="Q29" s="9"/>
      <c r="R29" s="10">
        <f t="shared" si="4"/>
        <v>397</v>
      </c>
      <c r="T29" s="10">
        <f t="shared" si="7"/>
        <v>20</v>
      </c>
    </row>
    <row r="30" spans="1:20" ht="60" customHeight="1" x14ac:dyDescent="0.4">
      <c r="B30" s="45">
        <v>23</v>
      </c>
      <c r="C30" s="44" t="s">
        <v>44</v>
      </c>
      <c r="D30" s="27">
        <v>449</v>
      </c>
      <c r="E30" s="27">
        <v>347</v>
      </c>
      <c r="F30" s="28">
        <f t="shared" si="5"/>
        <v>0.77282850779510026</v>
      </c>
      <c r="G30" s="29">
        <v>68</v>
      </c>
      <c r="H30" s="30">
        <f t="shared" si="6"/>
        <v>0.15144766146993319</v>
      </c>
      <c r="I30" s="27">
        <v>55</v>
      </c>
      <c r="J30" s="28">
        <f t="shared" si="0"/>
        <v>0.12249443207126949</v>
      </c>
      <c r="K30" s="27">
        <v>13</v>
      </c>
      <c r="L30" s="28">
        <f t="shared" si="1"/>
        <v>2.8953229398663696E-2</v>
      </c>
      <c r="M30" s="27">
        <v>5</v>
      </c>
      <c r="N30" s="27">
        <v>29</v>
      </c>
      <c r="O30" s="27">
        <f t="shared" si="2"/>
        <v>34</v>
      </c>
      <c r="P30" s="28">
        <f t="shared" si="3"/>
        <v>7.5723830734966593E-2</v>
      </c>
      <c r="Q30" s="9"/>
      <c r="R30" s="10">
        <f t="shared" si="4"/>
        <v>449</v>
      </c>
      <c r="T30" s="10">
        <f t="shared" si="7"/>
        <v>68</v>
      </c>
    </row>
    <row r="31" spans="1:20" ht="60" customHeight="1" x14ac:dyDescent="0.4">
      <c r="B31" s="45">
        <v>24</v>
      </c>
      <c r="C31" s="44" t="s">
        <v>45</v>
      </c>
      <c r="D31" s="27">
        <v>386</v>
      </c>
      <c r="E31" s="27">
        <v>249</v>
      </c>
      <c r="F31" s="28">
        <f t="shared" si="5"/>
        <v>0.64507772020725385</v>
      </c>
      <c r="G31" s="29">
        <v>123</v>
      </c>
      <c r="H31" s="30">
        <f t="shared" si="6"/>
        <v>0.31865284974093266</v>
      </c>
      <c r="I31" s="27">
        <v>60</v>
      </c>
      <c r="J31" s="28">
        <f t="shared" si="0"/>
        <v>0.15544041450777202</v>
      </c>
      <c r="K31" s="27">
        <v>63</v>
      </c>
      <c r="L31" s="28">
        <f t="shared" si="1"/>
        <v>0.16321243523316062</v>
      </c>
      <c r="M31" s="27">
        <v>2</v>
      </c>
      <c r="N31" s="27">
        <v>12</v>
      </c>
      <c r="O31" s="27">
        <f t="shared" si="2"/>
        <v>14</v>
      </c>
      <c r="P31" s="28">
        <f t="shared" si="3"/>
        <v>3.6269430051813469E-2</v>
      </c>
      <c r="Q31" s="9"/>
      <c r="R31" s="10">
        <f t="shared" si="4"/>
        <v>386</v>
      </c>
      <c r="T31" s="10">
        <f t="shared" si="7"/>
        <v>123</v>
      </c>
    </row>
    <row r="32" spans="1:20" ht="60" customHeight="1" x14ac:dyDescent="0.4">
      <c r="B32" s="45">
        <v>25</v>
      </c>
      <c r="C32" s="44" t="s">
        <v>46</v>
      </c>
      <c r="D32" s="31">
        <v>319</v>
      </c>
      <c r="E32" s="31">
        <v>212</v>
      </c>
      <c r="F32" s="32">
        <f t="shared" si="5"/>
        <v>0.66457680250783702</v>
      </c>
      <c r="G32" s="34">
        <v>90</v>
      </c>
      <c r="H32" s="33">
        <f t="shared" si="6"/>
        <v>0.28213166144200624</v>
      </c>
      <c r="I32" s="31">
        <v>57</v>
      </c>
      <c r="J32" s="32">
        <f t="shared" si="0"/>
        <v>0.17868338557993729</v>
      </c>
      <c r="K32" s="31">
        <v>33</v>
      </c>
      <c r="L32" s="32">
        <f t="shared" si="1"/>
        <v>0.10344827586206896</v>
      </c>
      <c r="M32" s="31">
        <v>4</v>
      </c>
      <c r="N32" s="31">
        <v>13</v>
      </c>
      <c r="O32" s="31">
        <f t="shared" si="2"/>
        <v>17</v>
      </c>
      <c r="P32" s="32">
        <f t="shared" si="3"/>
        <v>5.329153605015674E-2</v>
      </c>
      <c r="Q32" s="9"/>
      <c r="R32" s="10">
        <f t="shared" si="4"/>
        <v>319</v>
      </c>
      <c r="T32" s="10">
        <f t="shared" si="7"/>
        <v>90</v>
      </c>
    </row>
    <row r="33" spans="1:20" ht="60" customHeight="1" x14ac:dyDescent="0.4">
      <c r="B33" s="45">
        <v>26</v>
      </c>
      <c r="C33" s="44" t="s">
        <v>47</v>
      </c>
      <c r="D33" s="27">
        <v>449</v>
      </c>
      <c r="E33" s="27">
        <v>339</v>
      </c>
      <c r="F33" s="28">
        <f t="shared" si="5"/>
        <v>0.75501113585746105</v>
      </c>
      <c r="G33" s="29">
        <v>102</v>
      </c>
      <c r="H33" s="30">
        <f t="shared" si="6"/>
        <v>0.22717149220489977</v>
      </c>
      <c r="I33" s="27">
        <v>56</v>
      </c>
      <c r="J33" s="28">
        <f t="shared" si="0"/>
        <v>0.12472160356347439</v>
      </c>
      <c r="K33" s="27">
        <v>46</v>
      </c>
      <c r="L33" s="28">
        <f t="shared" si="1"/>
        <v>0.10244988864142539</v>
      </c>
      <c r="M33" s="27">
        <v>8</v>
      </c>
      <c r="N33" s="27">
        <v>0</v>
      </c>
      <c r="O33" s="27">
        <f t="shared" si="2"/>
        <v>8</v>
      </c>
      <c r="P33" s="28">
        <f t="shared" si="3"/>
        <v>1.7817371937639197E-2</v>
      </c>
      <c r="Q33" s="9"/>
      <c r="R33" s="10">
        <f t="shared" si="4"/>
        <v>449</v>
      </c>
      <c r="T33" s="10">
        <f t="shared" si="7"/>
        <v>102</v>
      </c>
    </row>
    <row r="34" spans="1:20" ht="115.5" customHeight="1" x14ac:dyDescent="0.35">
      <c r="B34" s="60" t="s">
        <v>53</v>
      </c>
      <c r="C34" s="60"/>
      <c r="D34" s="35">
        <f>SUM(D8:D33)</f>
        <v>19181</v>
      </c>
      <c r="E34" s="35">
        <f>SUM(E8:E33)</f>
        <v>15494</v>
      </c>
      <c r="F34" s="39">
        <f>E34/D34</f>
        <v>0.80777853083780826</v>
      </c>
      <c r="G34" s="35">
        <f>SUM(G8:G33)</f>
        <v>3096</v>
      </c>
      <c r="H34" s="36">
        <f>G34/D34</f>
        <v>0.16140972837703979</v>
      </c>
      <c r="I34" s="37">
        <f>SUM(I8:I33)</f>
        <v>1847</v>
      </c>
      <c r="J34" s="38">
        <f t="shared" si="0"/>
        <v>9.6293206819248217E-2</v>
      </c>
      <c r="K34" s="37">
        <f>SUM(K8:K33)</f>
        <v>1249</v>
      </c>
      <c r="L34" s="38">
        <f t="shared" si="1"/>
        <v>6.511652155779156E-2</v>
      </c>
      <c r="M34" s="35">
        <f>SUM(M8:M33)</f>
        <v>129</v>
      </c>
      <c r="N34" s="35">
        <f>SUM(N8:N33)</f>
        <v>462</v>
      </c>
      <c r="O34" s="35">
        <f>SUM(O8:O33)</f>
        <v>591</v>
      </c>
      <c r="P34" s="39">
        <f t="shared" si="3"/>
        <v>3.0811740785151972E-2</v>
      </c>
      <c r="Q34" s="11"/>
      <c r="R34" s="12">
        <f>SUM(R8:R33)</f>
        <v>19181</v>
      </c>
      <c r="T34" s="10">
        <f>SUM(T8:T33)</f>
        <v>3096</v>
      </c>
    </row>
    <row r="36" spans="1:20" ht="50.25" customHeight="1" x14ac:dyDescent="0.35">
      <c r="C36" s="52" t="s">
        <v>56</v>
      </c>
      <c r="D36" s="52"/>
      <c r="E36" s="52"/>
      <c r="F36" s="52"/>
      <c r="G36" s="52"/>
      <c r="H36" s="52"/>
      <c r="I36" s="52"/>
      <c r="J36" s="52"/>
      <c r="K36" s="52"/>
      <c r="L36" s="52"/>
    </row>
    <row r="37" spans="1:20" ht="33.75" customHeight="1" x14ac:dyDescent="0.35">
      <c r="C37" s="53" t="s">
        <v>49</v>
      </c>
      <c r="D37" s="53"/>
      <c r="E37" s="53"/>
      <c r="F37" s="53"/>
      <c r="G37" s="53"/>
      <c r="H37" s="53"/>
      <c r="I37" s="53"/>
      <c r="J37" s="53"/>
      <c r="K37" s="53"/>
      <c r="L37" s="53"/>
    </row>
    <row r="39" spans="1:20" s="6" customFormat="1" ht="125.25" hidden="1" customHeight="1" x14ac:dyDescent="0.35">
      <c r="A39" s="1"/>
      <c r="B39" s="43"/>
      <c r="C39" s="23"/>
      <c r="D39" s="13" t="s">
        <v>12</v>
      </c>
      <c r="E39" s="13" t="s">
        <v>13</v>
      </c>
      <c r="F39" s="13" t="s">
        <v>14</v>
      </c>
      <c r="G39" s="13"/>
      <c r="H39" s="13" t="s">
        <v>15</v>
      </c>
      <c r="I39" s="13"/>
      <c r="J39" s="13"/>
      <c r="K39" s="13" t="s">
        <v>16</v>
      </c>
      <c r="L39" s="13" t="s">
        <v>17</v>
      </c>
      <c r="M39" s="13" t="s">
        <v>18</v>
      </c>
      <c r="N39" s="13"/>
      <c r="O39" s="13" t="s">
        <v>19</v>
      </c>
      <c r="S39" s="1"/>
    </row>
    <row r="40" spans="1:20" s="6" customFormat="1" ht="15.75" hidden="1" customHeight="1" x14ac:dyDescent="0.35">
      <c r="A40" s="1"/>
      <c r="B40" s="43"/>
      <c r="C40" s="22"/>
      <c r="D40" s="54">
        <f>SUM(D34)</f>
        <v>19181</v>
      </c>
      <c r="E40" s="54">
        <f>SUM(E34)</f>
        <v>15494</v>
      </c>
      <c r="F40" s="54">
        <f>SUM(G34)</f>
        <v>3096</v>
      </c>
      <c r="G40" s="14"/>
      <c r="H40" s="15"/>
      <c r="I40" s="15"/>
      <c r="J40" s="15"/>
      <c r="K40" s="54">
        <f>SUM(K34)</f>
        <v>1249</v>
      </c>
      <c r="L40" s="56">
        <f>SUM(M34)</f>
        <v>129</v>
      </c>
      <c r="M40" s="58" t="e">
        <f>SUM(#REF!)</f>
        <v>#REF!</v>
      </c>
      <c r="N40" s="25"/>
      <c r="S40" s="1"/>
    </row>
    <row r="41" spans="1:20" s="6" customFormat="1" ht="24" hidden="1" customHeight="1" x14ac:dyDescent="0.35">
      <c r="A41" s="1"/>
      <c r="B41" s="43"/>
      <c r="C41" s="22"/>
      <c r="D41" s="55"/>
      <c r="E41" s="55"/>
      <c r="F41" s="55"/>
      <c r="G41" s="17"/>
      <c r="H41" s="16">
        <f>SUM(I34)</f>
        <v>1847</v>
      </c>
      <c r="I41" s="16"/>
      <c r="J41" s="16"/>
      <c r="K41" s="55"/>
      <c r="L41" s="57"/>
      <c r="M41" s="59"/>
      <c r="N41" s="26"/>
      <c r="O41" s="18">
        <f>SUM(F34,J34,L34,P34)</f>
        <v>1</v>
      </c>
      <c r="S41" s="1"/>
    </row>
    <row r="42" spans="1:20" ht="56.25" hidden="1" customHeight="1" x14ac:dyDescent="0.4">
      <c r="H42" s="46">
        <f>SUM(H40:K41)</f>
        <v>3096</v>
      </c>
      <c r="I42" s="46"/>
      <c r="J42" s="46"/>
      <c r="K42" s="46"/>
      <c r="L42" s="47" t="e">
        <f>SUM(L40:N41)</f>
        <v>#REF!</v>
      </c>
      <c r="M42" s="48"/>
      <c r="N42" s="24"/>
      <c r="O42" s="18">
        <f>SUM(F34,H34,P34)</f>
        <v>1</v>
      </c>
    </row>
    <row r="43" spans="1:20" s="6" customFormat="1" ht="54" hidden="1" customHeight="1" x14ac:dyDescent="0.4">
      <c r="A43" s="1"/>
      <c r="B43" s="43"/>
      <c r="C43" s="22"/>
      <c r="D43" s="3"/>
      <c r="E43" s="19" t="s">
        <v>20</v>
      </c>
      <c r="F43" s="20">
        <f>F40/D40</f>
        <v>0.16140972837703979</v>
      </c>
      <c r="G43" s="20"/>
      <c r="H43" s="4"/>
      <c r="I43" s="4"/>
      <c r="J43" s="4"/>
      <c r="K43" s="49" t="e">
        <f>SUM(E40,#REF!,K40,L40,H41,M40)</f>
        <v>#REF!</v>
      </c>
      <c r="L43" s="50"/>
      <c r="N43" s="26"/>
      <c r="S43" s="1"/>
    </row>
    <row r="44" spans="1:20" s="6" customFormat="1" ht="47.25" hidden="1" customHeight="1" x14ac:dyDescent="0.6">
      <c r="A44" s="1"/>
      <c r="B44" s="43"/>
      <c r="C44" s="22"/>
      <c r="D44" s="3"/>
      <c r="E44" s="19" t="s">
        <v>21</v>
      </c>
      <c r="F44" s="20">
        <f>E40/D40</f>
        <v>0.80777853083780826</v>
      </c>
      <c r="G44" s="3"/>
      <c r="H44" s="21" t="e">
        <f>SUM(E40,F40,L42)</f>
        <v>#REF!</v>
      </c>
      <c r="I44" s="21"/>
      <c r="J44" s="21"/>
      <c r="K44" s="50"/>
      <c r="L44" s="50"/>
      <c r="N44" s="26"/>
      <c r="S44" s="1"/>
    </row>
    <row r="45" spans="1:20" ht="48" hidden="1" customHeight="1" x14ac:dyDescent="0.4">
      <c r="E45" s="19" t="s">
        <v>22</v>
      </c>
      <c r="F45" s="20" t="e">
        <f>L42/D40</f>
        <v>#REF!</v>
      </c>
    </row>
    <row r="46" spans="1:20" ht="43.5" hidden="1" customHeight="1" x14ac:dyDescent="0.4">
      <c r="F46" s="20" t="e">
        <f>SUM(F43:F45)</f>
        <v>#REF!</v>
      </c>
    </row>
    <row r="47" spans="1:20" hidden="1" x14ac:dyDescent="0.35"/>
    <row r="48" spans="1:20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</sheetData>
  <mergeCells count="14">
    <mergeCell ref="H42:K42"/>
    <mergeCell ref="L42:M42"/>
    <mergeCell ref="K43:L44"/>
    <mergeCell ref="C4:P4"/>
    <mergeCell ref="C36:L36"/>
    <mergeCell ref="C37:L37"/>
    <mergeCell ref="D40:D41"/>
    <mergeCell ref="E40:E41"/>
    <mergeCell ref="F40:F41"/>
    <mergeCell ref="K40:K41"/>
    <mergeCell ref="L40:L41"/>
    <mergeCell ref="M40:M41"/>
    <mergeCell ref="B34:C34"/>
    <mergeCell ref="B7:C7"/>
  </mergeCells>
  <pageMargins left="0.15748031496062992" right="0.15748031496062992" top="0.31496062992125984" bottom="0.23622047244094491" header="0.19685039370078741" footer="0"/>
  <pageSetup scale="26" orientation="landscape" horizontalDpi="120" verticalDpi="72" r:id="rId1"/>
  <headerFooter alignWithMargins="0"/>
  <colBreaks count="2" manualBreakCount="2">
    <brk id="17" max="33" man="1"/>
    <brk id="18" max="41" man="1"/>
  </colBreaks>
  <ignoredErrors>
    <ignoredError sqref="F34 H34 J3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 LOS CICLOS (8)</vt:lpstr>
      <vt:lpstr>'TODOS LOS CICLOS (8)'!Área_de_impresión</vt:lpstr>
    </vt:vector>
  </TitlesOfParts>
  <Company>SISTEMAS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Berenice Delgadillo Rosales</dc:creator>
  <cp:lastModifiedBy>cecytej</cp:lastModifiedBy>
  <cp:lastPrinted>2014-11-26T22:40:28Z</cp:lastPrinted>
  <dcterms:created xsi:type="dcterms:W3CDTF">2013-10-09T21:12:49Z</dcterms:created>
  <dcterms:modified xsi:type="dcterms:W3CDTF">2017-03-02T16:52:45Z</dcterms:modified>
</cp:coreProperties>
</file>